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메이드 업무-바탕화면\# (주) 메이드조경\#2022년\2022년 현장\22_3. 경기문화재단\2. 상상캠퍼스 숲정비 실시설계 용역\# 설계\#설계내역서\# 설계내역서 -0531\"/>
    </mc:Choice>
  </mc:AlternateContent>
  <bookViews>
    <workbookView xWindow="2865" yWindow="-60" windowWidth="15480" windowHeight="9060" tabRatio="864" firstSheet="8" activeTab="8"/>
  </bookViews>
  <sheets>
    <sheet name="예정공정표" sheetId="57" state="hidden" r:id="rId1"/>
    <sheet name="표지" sheetId="41" state="hidden" r:id="rId2"/>
    <sheet name="공정표" sheetId="71" state="hidden" r:id="rId3"/>
    <sheet name="설계서" sheetId="68" state="hidden" r:id="rId4"/>
    <sheet name="총괄내역서 " sheetId="67" state="hidden" r:id="rId5"/>
    <sheet name="내역서" sheetId="21" state="hidden" r:id="rId6"/>
    <sheet name="일위대가목록" sheetId="66" state="hidden" r:id="rId7"/>
    <sheet name="일위대가 " sheetId="63" state="hidden" r:id="rId8"/>
    <sheet name="철거 폐기물 수량산출" sheetId="65" r:id="rId9"/>
  </sheets>
  <externalReferences>
    <externalReference r:id="rId10"/>
    <externalReference r:id="rId11"/>
  </externalReferences>
  <definedNames>
    <definedName name="___a1" localSheetId="7">[1]!BlankMacro1</definedName>
    <definedName name="___a1" localSheetId="6">[1]!BlankMacro1</definedName>
    <definedName name="___a1" localSheetId="8">[1]!BlankMacro1</definedName>
    <definedName name="___a1" localSheetId="4">[2]!BlankMacro1</definedName>
    <definedName name="___a1">[1]!BlankMacro1</definedName>
    <definedName name="___eee1" localSheetId="7">[1]!BlankMacro1</definedName>
    <definedName name="___eee1" localSheetId="6">[1]!BlankMacro1</definedName>
    <definedName name="___eee1" localSheetId="8">[1]!BlankMacro1</definedName>
    <definedName name="___eee1" localSheetId="4">[2]!BlankMacro1</definedName>
    <definedName name="___eee1">[1]!BlankMacro1</definedName>
    <definedName name="___lll1" localSheetId="7">[1]!BlankMacro1</definedName>
    <definedName name="___lll1" localSheetId="6">[1]!BlankMacro1</definedName>
    <definedName name="___lll1" localSheetId="8">[1]!BlankMacro1</definedName>
    <definedName name="___lll1" localSheetId="4">[2]!BlankMacro1</definedName>
    <definedName name="___lll1">[1]!BlankMacro1</definedName>
    <definedName name="__a1" localSheetId="7">[1]!BlankMacro1</definedName>
    <definedName name="__a1" localSheetId="6">[1]!BlankMacro1</definedName>
    <definedName name="__a1" localSheetId="8">[1]!BlankMacro1</definedName>
    <definedName name="__a1" localSheetId="4">[2]!BlankMacro1</definedName>
    <definedName name="__a1">[1]!BlankMacro1</definedName>
    <definedName name="__eee1" localSheetId="7">[1]!BlankMacro1</definedName>
    <definedName name="__eee1" localSheetId="6">[1]!BlankMacro1</definedName>
    <definedName name="__eee1" localSheetId="8">[1]!BlankMacro1</definedName>
    <definedName name="__eee1" localSheetId="4">[2]!BlankMacro1</definedName>
    <definedName name="__eee1">[1]!BlankMacro1</definedName>
    <definedName name="__IntlFixup" hidden="1">TRUE</definedName>
    <definedName name="__lll1" localSheetId="7">[1]!BlankMacro1</definedName>
    <definedName name="__lll1" localSheetId="6">[1]!BlankMacro1</definedName>
    <definedName name="__lll1" localSheetId="8">[1]!BlankMacro1</definedName>
    <definedName name="__lll1" localSheetId="4">[2]!BlankMacro1</definedName>
    <definedName name="__lll1">[1]!BlankMacro1</definedName>
    <definedName name="_44P3_" localSheetId="4" hidden="1">{#N/A,#N/A,FALSE,"배수1"}</definedName>
    <definedName name="_44P3_" hidden="1">{#N/A,#N/A,FALSE,"배수1"}</definedName>
    <definedName name="_47P4_" localSheetId="4" hidden="1">{#N/A,#N/A,FALSE,"혼합골재"}</definedName>
    <definedName name="_47P4_" hidden="1">{#N/A,#N/A,FALSE,"혼합골재"}</definedName>
    <definedName name="_50P5_" localSheetId="4" hidden="1">{#N/A,#N/A,FALSE,"배수1"}</definedName>
    <definedName name="_50P5_" hidden="1">{#N/A,#N/A,FALSE,"배수1"}</definedName>
    <definedName name="_53P6_" localSheetId="4" hidden="1">{#N/A,#N/A,FALSE,"2~8번"}</definedName>
    <definedName name="_53P6_" hidden="1">{#N/A,#N/A,FALSE,"2~8번"}</definedName>
    <definedName name="_57S3_" localSheetId="4" hidden="1">{#N/A,#N/A,FALSE,"포장2"}</definedName>
    <definedName name="_57S3_" hidden="1">{#N/A,#N/A,FALSE,"포장2"}</definedName>
    <definedName name="_8_123Grap" localSheetId="7" hidden="1">#REF!</definedName>
    <definedName name="_8_123Grap" localSheetId="6" hidden="1">#REF!</definedName>
    <definedName name="_8_123Grap" localSheetId="8" hidden="1">#REF!</definedName>
    <definedName name="_8_123Grap" localSheetId="4" hidden="1">#REF!</definedName>
    <definedName name="_8_123Grap" hidden="1">#REF!</definedName>
    <definedName name="_9_0__123Grap" localSheetId="7" hidden="1">#REF!</definedName>
    <definedName name="_9_0__123Grap" localSheetId="6" hidden="1">#REF!</definedName>
    <definedName name="_9_0__123Grap" localSheetId="8" hidden="1">#REF!</definedName>
    <definedName name="_9_0__123Grap" localSheetId="4" hidden="1">#REF!</definedName>
    <definedName name="_9_0__123Grap" hidden="1">#REF!</definedName>
    <definedName name="_a1" localSheetId="7">[1]!BlankMacro1</definedName>
    <definedName name="_a1" localSheetId="6">[1]!BlankMacro1</definedName>
    <definedName name="_a1" localSheetId="8">[1]!BlankMacro1</definedName>
    <definedName name="_a1" localSheetId="4">[2]!BlankMacro1</definedName>
    <definedName name="_a1">[1]!BlankMacro1</definedName>
    <definedName name="_A10011">34</definedName>
    <definedName name="_A17110">0</definedName>
    <definedName name="_A20110">1</definedName>
    <definedName name="_A20120">1</definedName>
    <definedName name="_A32111">69.92</definedName>
    <definedName name="_A32112">11040.04</definedName>
    <definedName name="_A32113">6901.974</definedName>
    <definedName name="_A32151">65263.67</definedName>
    <definedName name="_A32152">0</definedName>
    <definedName name="_A32211">6901.974</definedName>
    <definedName name="_A32221">793.4</definedName>
    <definedName name="_A41111">0</definedName>
    <definedName name="_A41112">6</definedName>
    <definedName name="_A41113">0</definedName>
    <definedName name="_A41121">0</definedName>
    <definedName name="_A41122">0</definedName>
    <definedName name="_A41123">0</definedName>
    <definedName name="_A41211">0</definedName>
    <definedName name="_A41212">1</definedName>
    <definedName name="_A41213">0</definedName>
    <definedName name="_A41511">0</definedName>
    <definedName name="_A41512">78</definedName>
    <definedName name="_A41513">143</definedName>
    <definedName name="_A41521">0</definedName>
    <definedName name="_A41522">62</definedName>
    <definedName name="_A41523">130</definedName>
    <definedName name="_B11112">0</definedName>
    <definedName name="_B11113">0</definedName>
    <definedName name="_B11114">0</definedName>
    <definedName name="_B11115">0</definedName>
    <definedName name="_B11121">0</definedName>
    <definedName name="_B11122">0</definedName>
    <definedName name="_B11123">0</definedName>
    <definedName name="_B11124">0</definedName>
    <definedName name="_B11125">0</definedName>
    <definedName name="_B11126">0</definedName>
    <definedName name="_B11127">0</definedName>
    <definedName name="_B11128">0</definedName>
    <definedName name="_B11136">0</definedName>
    <definedName name="_B11137">0</definedName>
    <definedName name="_B11138">0</definedName>
    <definedName name="_B11201">0</definedName>
    <definedName name="_B11202">0</definedName>
    <definedName name="_B11212">0</definedName>
    <definedName name="_B11221">0</definedName>
    <definedName name="_B11222">0</definedName>
    <definedName name="_B11910">0</definedName>
    <definedName name="_B11920">0</definedName>
    <definedName name="_B21100">0</definedName>
    <definedName name="_B21101">0</definedName>
    <definedName name="_B21112">20</definedName>
    <definedName name="_B21114">0</definedName>
    <definedName name="_B21510">0</definedName>
    <definedName name="_B71110">0</definedName>
    <definedName name="_B71120">0</definedName>
    <definedName name="_B71130">0</definedName>
    <definedName name="_B71190">0</definedName>
    <definedName name="_B71310">0</definedName>
    <definedName name="_B71710">0</definedName>
    <definedName name="_B71712">0</definedName>
    <definedName name="_B71810">0</definedName>
    <definedName name="_B71812">0</definedName>
    <definedName name="_C11111">2312</definedName>
    <definedName name="_C11211">4</definedName>
    <definedName name="_C11311">5757</definedName>
    <definedName name="_C11321">0</definedName>
    <definedName name="_C11411">0</definedName>
    <definedName name="_C11511">0</definedName>
    <definedName name="_C11513">0</definedName>
    <definedName name="_D11111">1931</definedName>
    <definedName name="_D11200">300</definedName>
    <definedName name="_D11211">17</definedName>
    <definedName name="_D11231">0</definedName>
    <definedName name="_D11251">4</definedName>
    <definedName name="_D11311">0</definedName>
    <definedName name="_D11321">0</definedName>
    <definedName name="_D11411">1</definedName>
    <definedName name="_D11415">0</definedName>
    <definedName name="_D11611">0</definedName>
    <definedName name="_D11613">2</definedName>
    <definedName name="_D11811">0</definedName>
    <definedName name="_D21511">0</definedName>
    <definedName name="_D21515">176</definedName>
    <definedName name="_D21516">0</definedName>
    <definedName name="_D21518">0</definedName>
    <definedName name="_D21520">0</definedName>
    <definedName name="_D21522">0</definedName>
    <definedName name="_D21524">0</definedName>
    <definedName name="_D21526">0</definedName>
    <definedName name="_D31110">0</definedName>
    <definedName name="_D31120">0</definedName>
    <definedName name="_D31211">0</definedName>
    <definedName name="_D31212">0</definedName>
    <definedName name="_D31214">0</definedName>
    <definedName name="_D31311">0</definedName>
    <definedName name="_D31312">0</definedName>
    <definedName name="_D31314">8</definedName>
    <definedName name="_D31321">0</definedName>
    <definedName name="_D31322">0</definedName>
    <definedName name="_D31331">0</definedName>
    <definedName name="_D31332">0</definedName>
    <definedName name="_D31341">0</definedName>
    <definedName name="_D31510">0</definedName>
    <definedName name="_D31520">0</definedName>
    <definedName name="_dfg1" localSheetId="4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_dfg1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_eee1" localSheetId="7">[1]!BlankMacro1</definedName>
    <definedName name="_eee1" localSheetId="6">[1]!BlankMacro1</definedName>
    <definedName name="_eee1" localSheetId="8">[1]!BlankMacro1</definedName>
    <definedName name="_eee1" localSheetId="4">[2]!BlankMacro1</definedName>
    <definedName name="_eee1">[1]!BlankMacro1</definedName>
    <definedName name="_F11011">0</definedName>
    <definedName name="_F11021">0</definedName>
    <definedName name="_F11110">16</definedName>
    <definedName name="_F11120">0</definedName>
    <definedName name="_F11210">0</definedName>
    <definedName name="_F11310">0</definedName>
    <definedName name="_F21110">0</definedName>
    <definedName name="_F21120">0</definedName>
    <definedName name="_F21210">0</definedName>
    <definedName name="_F21310">0</definedName>
    <definedName name="_Fill" localSheetId="7" hidden="1">#REF!</definedName>
    <definedName name="_Fill" localSheetId="6" hidden="1">#REF!</definedName>
    <definedName name="_Fill" localSheetId="8" hidden="1">#REF!</definedName>
    <definedName name="_Fill" localSheetId="4" hidden="1">#REF!</definedName>
    <definedName name="_Fill" localSheetId="1" hidden="1">#REF!</definedName>
    <definedName name="_Fill" hidden="1">#REF!</definedName>
    <definedName name="_xlnm._FilterDatabase" localSheetId="7" hidden="1">#REF!</definedName>
    <definedName name="_xlnm._FilterDatabase" localSheetId="6" hidden="1">#REF!</definedName>
    <definedName name="_xlnm._FilterDatabase" localSheetId="8" hidden="1">#REF!</definedName>
    <definedName name="_xlnm._FilterDatabase" localSheetId="4" hidden="1">#REF!</definedName>
    <definedName name="_xlnm._FilterDatabase" localSheetId="1" hidden="1">#REF!</definedName>
    <definedName name="_xlnm._FilterDatabase" hidden="1">#REF!</definedName>
    <definedName name="_H01111">3135</definedName>
    <definedName name="_H01121">3556</definedName>
    <definedName name="_H01131">1200</definedName>
    <definedName name="_H01211">2</definedName>
    <definedName name="_H01221">0</definedName>
    <definedName name="_H01231">2</definedName>
    <definedName name="_H01241">0</definedName>
    <definedName name="_H01311">0</definedName>
    <definedName name="_H01321">21</definedName>
    <definedName name="_H01331">0</definedName>
    <definedName name="_H01341">2</definedName>
    <definedName name="_H01411">24</definedName>
    <definedName name="_H01421">0</definedName>
    <definedName name="_H01503">0</definedName>
    <definedName name="_H01505">15</definedName>
    <definedName name="_H01510">15</definedName>
    <definedName name="_H11110">0</definedName>
    <definedName name="_H11112">0</definedName>
    <definedName name="_H11210">0</definedName>
    <definedName name="_H21100">0</definedName>
    <definedName name="_H21120">0</definedName>
    <definedName name="_H21150">6</definedName>
    <definedName name="_H21210">0</definedName>
    <definedName name="_H21220">0</definedName>
    <definedName name="_H21500">0</definedName>
    <definedName name="_H21550">0</definedName>
    <definedName name="_H31110">0</definedName>
    <definedName name="_H31120">0</definedName>
    <definedName name="_H91110">0</definedName>
    <definedName name="_H91120">0</definedName>
    <definedName name="_H91130">0</definedName>
    <definedName name="_H91132">0</definedName>
    <definedName name="_H91210">0</definedName>
    <definedName name="_H91220">0</definedName>
    <definedName name="_H91310">367</definedName>
    <definedName name="_H91320">0</definedName>
    <definedName name="_H91910">0</definedName>
    <definedName name="_Key1" localSheetId="7" hidden="1">#REF!</definedName>
    <definedName name="_Key1" localSheetId="6" hidden="1">#REF!</definedName>
    <definedName name="_Key1" localSheetId="8" hidden="1">#REF!</definedName>
    <definedName name="_Key1" localSheetId="4" hidden="1">#REF!</definedName>
    <definedName name="_Key1" localSheetId="1" hidden="1">#REF!</definedName>
    <definedName name="_Key1" hidden="1">#REF!</definedName>
    <definedName name="_Key2" localSheetId="7" hidden="1">#REF!</definedName>
    <definedName name="_Key2" localSheetId="6" hidden="1">#REF!</definedName>
    <definedName name="_Key2" localSheetId="8" hidden="1">#REF!</definedName>
    <definedName name="_Key2" localSheetId="4" hidden="1">#REF!</definedName>
    <definedName name="_Key2" localSheetId="1" hidden="1">#REF!</definedName>
    <definedName name="_Key2" hidden="1">#REF!</definedName>
    <definedName name="_kfkf" localSheetId="7" hidden="1">#REF!</definedName>
    <definedName name="_kfkf" localSheetId="6" hidden="1">#REF!</definedName>
    <definedName name="_kfkf" localSheetId="8" hidden="1">#REF!</definedName>
    <definedName name="_kfkf" localSheetId="4" hidden="1">#REF!</definedName>
    <definedName name="_kfkf" localSheetId="1" hidden="1">#REF!</definedName>
    <definedName name="_kfkf" hidden="1">#REF!</definedName>
    <definedName name="_lll1" localSheetId="7">[1]!BlankMacro1</definedName>
    <definedName name="_lll1" localSheetId="6">[1]!BlankMacro1</definedName>
    <definedName name="_lll1" localSheetId="8">[1]!BlankMacro1</definedName>
    <definedName name="_lll1" localSheetId="4">[2]!BlankMacro1</definedName>
    <definedName name="_lll1">[1]!BlankMacro1</definedName>
    <definedName name="_M11503">0</definedName>
    <definedName name="_M11505">0</definedName>
    <definedName name="_M11510">0</definedName>
    <definedName name="_Order1" hidden="1">255</definedName>
    <definedName name="_Order2" hidden="1">255</definedName>
    <definedName name="_Regression_Out" localSheetId="7" hidden="1">#REF!</definedName>
    <definedName name="_Regression_Out" localSheetId="6" hidden="1">#REF!</definedName>
    <definedName name="_Regression_Out" localSheetId="8" hidden="1">#REF!</definedName>
    <definedName name="_Regression_Out" localSheetId="4" hidden="1">#REF!</definedName>
    <definedName name="_Regression_Out" hidden="1">#REF!</definedName>
    <definedName name="_Regression_X" localSheetId="7" hidden="1">#REF!</definedName>
    <definedName name="_Regression_X" localSheetId="6" hidden="1">#REF!</definedName>
    <definedName name="_Regression_X" localSheetId="8" hidden="1">#REF!</definedName>
    <definedName name="_Regression_X" localSheetId="4" hidden="1">#REF!</definedName>
    <definedName name="_Regression_X" hidden="1">#REF!</definedName>
    <definedName name="_Regression_Y" localSheetId="7" hidden="1">#REF!</definedName>
    <definedName name="_Regression_Y" localSheetId="6" hidden="1">#REF!</definedName>
    <definedName name="_Regression_Y" localSheetId="8" hidden="1">#REF!</definedName>
    <definedName name="_Regression_Y" localSheetId="4" hidden="1">#REF!</definedName>
    <definedName name="_Regression_Y" hidden="1">#REF!</definedName>
    <definedName name="_Sort" localSheetId="7" hidden="1">#REF!</definedName>
    <definedName name="_Sort" localSheetId="6" hidden="1">#REF!</definedName>
    <definedName name="_Sort" localSheetId="8" hidden="1">#REF!</definedName>
    <definedName name="_Sort" localSheetId="4" hidden="1">#REF!</definedName>
    <definedName name="_Sort" localSheetId="1" hidden="1">#REF!</definedName>
    <definedName name="_Sort" hidden="1">#REF!</definedName>
    <definedName name="_Table1_In1" localSheetId="7" hidden="1">#REF!</definedName>
    <definedName name="_Table1_In1" localSheetId="6" hidden="1">#REF!</definedName>
    <definedName name="_Table1_In1" localSheetId="8" hidden="1">#REF!</definedName>
    <definedName name="_Table1_In1" localSheetId="4" hidden="1">#REF!</definedName>
    <definedName name="_Table1_In1" hidden="1">#REF!</definedName>
    <definedName name="_Table1_Out" localSheetId="7" hidden="1">#REF!</definedName>
    <definedName name="_Table1_Out" localSheetId="6" hidden="1">#REF!</definedName>
    <definedName name="_Table1_Out" localSheetId="8" hidden="1">#REF!</definedName>
    <definedName name="_Table1_Out" localSheetId="4" hidden="1">#REF!</definedName>
    <definedName name="_Table1_Out" hidden="1">#REF!</definedName>
    <definedName name="_woogi" localSheetId="7" hidden="1">#REF!</definedName>
    <definedName name="_woogi" localSheetId="6" hidden="1">#REF!</definedName>
    <definedName name="_woogi" localSheetId="8" hidden="1">#REF!</definedName>
    <definedName name="_woogi" localSheetId="4" hidden="1">#REF!</definedName>
    <definedName name="_woogi" localSheetId="1" hidden="1">#REF!</definedName>
    <definedName name="_woogi" hidden="1">#REF!</definedName>
    <definedName name="_woogi2" localSheetId="7" hidden="1">#REF!</definedName>
    <definedName name="_woogi2" localSheetId="6" hidden="1">#REF!</definedName>
    <definedName name="_woogi2" localSheetId="8" hidden="1">#REF!</definedName>
    <definedName name="_woogi2" localSheetId="4" hidden="1">#REF!</definedName>
    <definedName name="_woogi2" localSheetId="1" hidden="1">#REF!</definedName>
    <definedName name="_woogi2" hidden="1">#REF!</definedName>
    <definedName name="_woogi24" localSheetId="7" hidden="1">#REF!</definedName>
    <definedName name="_woogi24" localSheetId="6" hidden="1">#REF!</definedName>
    <definedName name="_woogi24" localSheetId="8" hidden="1">#REF!</definedName>
    <definedName name="_woogi24" localSheetId="4" hidden="1">#REF!</definedName>
    <definedName name="_woogi24" localSheetId="1" hidden="1">#REF!</definedName>
    <definedName name="_woogi24" hidden="1">#REF!</definedName>
    <definedName name="_woogi3" localSheetId="7" hidden="1">#REF!</definedName>
    <definedName name="_woogi3" localSheetId="6" hidden="1">#REF!</definedName>
    <definedName name="_woogi3" localSheetId="8" hidden="1">#REF!</definedName>
    <definedName name="_woogi3" localSheetId="4" hidden="1">#REF!</definedName>
    <definedName name="_woogi3" localSheetId="1" hidden="1">#REF!</definedName>
    <definedName name="_woogi3" hidden="1">#REF!</definedName>
    <definedName name="_X2110">2312</definedName>
    <definedName name="_X2120">668</definedName>
    <definedName name="_X2130">0</definedName>
    <definedName name="_X2170">0</definedName>
    <definedName name="_X2180">0</definedName>
    <definedName name="_X2190">0</definedName>
    <definedName name="_X2210">1931</definedName>
    <definedName name="_X2220">1031</definedName>
    <definedName name="_X2250">0</definedName>
    <definedName name="_X2301">0</definedName>
    <definedName name="_X2310">1200</definedName>
    <definedName name="_X2410">0</definedName>
    <definedName name="_X3110">84</definedName>
    <definedName name="_X3120">4</definedName>
    <definedName name="_X3130">4</definedName>
    <definedName name="_X3140">0</definedName>
    <definedName name="_X3150">0</definedName>
    <definedName name="_X3210">5757</definedName>
    <definedName name="_X3220">300</definedName>
    <definedName name="_X3230">21</definedName>
    <definedName name="_X3250">0</definedName>
    <definedName name="_X4110">24</definedName>
    <definedName name="_X4130">0</definedName>
    <definedName name="_X4150">0</definedName>
    <definedName name="_X4210">2</definedName>
    <definedName name="_X4220">0</definedName>
    <definedName name="_X4250">0</definedName>
    <definedName name="_X4310">0</definedName>
    <definedName name="_X4410">261</definedName>
    <definedName name="_X4450">0</definedName>
    <definedName name="_X4610">0</definedName>
    <definedName name="_X6110">5757</definedName>
    <definedName name="_X6120">0</definedName>
    <definedName name="_X6210">4971</definedName>
    <definedName name="_X6220">6105</definedName>
    <definedName name="_X6270">0</definedName>
    <definedName name="_X6300">0</definedName>
    <definedName name="_X6310">0</definedName>
    <definedName name="_X7110">176</definedName>
    <definedName name="_X7210">181</definedName>
    <definedName name="_X7710">0</definedName>
    <definedName name="_X8010">0</definedName>
    <definedName name="_X8020">0</definedName>
    <definedName name="_X8030">0</definedName>
    <definedName name="_X8040">0</definedName>
    <definedName name="_X9110">0</definedName>
    <definedName name="_XZ100">0</definedName>
    <definedName name="_XZ200">0</definedName>
    <definedName name="_XZ300">0</definedName>
    <definedName name="_XZ400">0</definedName>
    <definedName name="_XZ700">0</definedName>
    <definedName name="_XZ710">0</definedName>
    <definedName name="_XZ720">0</definedName>
    <definedName name="_XZ730">0</definedName>
    <definedName name="_XZ800">0</definedName>
    <definedName name="_XZ900">1</definedName>
    <definedName name="_YA110">"현    장"</definedName>
    <definedName name="_YA210">"현장집토 장"</definedName>
    <definedName name="_YA230">"잔토처리 장"</definedName>
    <definedName name="_YA240">"건설폐기물처리장"</definedName>
    <definedName name="_YA242">"산업폐기물처리장"</definedName>
    <definedName name="_YA250">"자    재 출고지"</definedName>
    <definedName name="_YA255">"현장일원"</definedName>
    <definedName name="_YA257">"생 산 처"</definedName>
    <definedName name="_YA310">"모    래 채취장"</definedName>
    <definedName name="_YA312">"해    사 채취장"</definedName>
    <definedName name="_YA314">"석    분 채취장"</definedName>
    <definedName name="_YA320">"자    갈 채취장"</definedName>
    <definedName name="_YA330">"혼합골재 채취장"</definedName>
    <definedName name="_YA370">"유 용 토 채취장"</definedName>
    <definedName name="_YA510">"강재반납처"</definedName>
    <definedName name="_YA720">"아 스 콘 생산지"</definedName>
    <definedName name="_YC250">1</definedName>
    <definedName name="_YD110">50</definedName>
    <definedName name="_YD210">0</definedName>
    <definedName name="_YD215">0</definedName>
    <definedName name="_YD230">5</definedName>
    <definedName name="_YD232">5</definedName>
    <definedName name="_YD250">20</definedName>
    <definedName name="_YD255">10</definedName>
    <definedName name="_YD257">10</definedName>
    <definedName name="_YD260">246</definedName>
    <definedName name="_YD262">5</definedName>
    <definedName name="_YD310">30</definedName>
    <definedName name="_YD312">30</definedName>
    <definedName name="_YD314">30</definedName>
    <definedName name="_YD320">30</definedName>
    <definedName name="_YD330">30</definedName>
    <definedName name="_YD370">0.5</definedName>
    <definedName name="_YD380">0.05</definedName>
    <definedName name="_YD510">20</definedName>
    <definedName name="_YD520">10</definedName>
    <definedName name="_YD710">10</definedName>
    <definedName name="_YD720">10</definedName>
    <definedName name="_YD730">10</definedName>
    <definedName name="_YD740">10</definedName>
    <definedName name="_YD760">10</definedName>
    <definedName name="_YD771">10</definedName>
    <definedName name="_YD773">2</definedName>
    <definedName name="_YE110">25</definedName>
    <definedName name="_YE210">25</definedName>
    <definedName name="_YE215">25</definedName>
    <definedName name="_YE230">25</definedName>
    <definedName name="_YE232">25</definedName>
    <definedName name="_YE310">25</definedName>
    <definedName name="_YE312">25</definedName>
    <definedName name="_YE314">25</definedName>
    <definedName name="_YE320">25</definedName>
    <definedName name="_YE330">25</definedName>
    <definedName name="_YE340">25</definedName>
    <definedName name="_YE720">25</definedName>
    <definedName name="_YF110">30</definedName>
    <definedName name="_YF210">30</definedName>
    <definedName name="_YF215">30</definedName>
    <definedName name="_YF230">30</definedName>
    <definedName name="_YF232">30</definedName>
    <definedName name="_YF310">30</definedName>
    <definedName name="_YF312">30</definedName>
    <definedName name="_YF314">30</definedName>
    <definedName name="_YF320">30</definedName>
    <definedName name="_YF330">30</definedName>
    <definedName name="_YF340">30</definedName>
    <definedName name="_YF720">30</definedName>
    <definedName name="_YH110">2</definedName>
    <definedName name="_YH510">3</definedName>
    <definedName name="_YJ110">2</definedName>
    <definedName name="_YK110">2</definedName>
    <definedName name="_YN110">0</definedName>
    <definedName name="_YN215">0</definedName>
    <definedName name="_YN230">0</definedName>
    <definedName name="_YN232">0</definedName>
    <definedName name="_YN250">0</definedName>
    <definedName name="_YN255">0</definedName>
    <definedName name="_YN310">0</definedName>
    <definedName name="_YN312">0</definedName>
    <definedName name="_YN314">0</definedName>
    <definedName name="_YN320">0</definedName>
    <definedName name="_YN330">0</definedName>
    <definedName name="_YN510">0</definedName>
    <definedName name="_YN520">0</definedName>
    <definedName name="_YN720">0</definedName>
    <definedName name="_YN730">0</definedName>
    <definedName name="_YN740">0</definedName>
    <definedName name="_Z11">2005</definedName>
    <definedName name="_Z12">"004638-05-80001"</definedName>
    <definedName name="_Z13">"안성공단-옥산대교간 도로유관 관로공사(최종) 설계변경"</definedName>
    <definedName name="_Z14">"수원"</definedName>
    <definedName name="_Z15">1</definedName>
    <definedName name="_Z21">"수도권강남망건설센터"</definedName>
    <definedName name="_Z22">"선로기술팀"</definedName>
    <definedName name="_Z31">"912814462"</definedName>
    <definedName name="_Z32">"전선호"</definedName>
    <definedName name="_Z51">28798806</definedName>
    <definedName name="_Z61">62093020</definedName>
    <definedName name="_Z62">68302000</definedName>
    <definedName name="_재ㅐ햐" localSheetId="7" hidden="1">#REF!</definedName>
    <definedName name="_재ㅐ햐" localSheetId="6" hidden="1">#REF!</definedName>
    <definedName name="_재ㅐ햐" localSheetId="8" hidden="1">#REF!</definedName>
    <definedName name="_재ㅐ햐" localSheetId="4" hidden="1">#REF!</definedName>
    <definedName name="_재ㅐ햐" localSheetId="1" hidden="1">#REF!</definedName>
    <definedName name="_재ㅐ햐" hidden="1">#REF!</definedName>
    <definedName name="aaaaaa" localSheetId="4" hidden="1">{#N/A,#N/A,FALSE,"속도"}</definedName>
    <definedName name="aaaaaa" hidden="1">{#N/A,#N/A,FALSE,"속도"}</definedName>
    <definedName name="anscount" hidden="1">1</definedName>
    <definedName name="ASF" localSheetId="4" hidden="1">{#N/A,#N/A,FALSE,"2~8번"}</definedName>
    <definedName name="ASF" hidden="1">{#N/A,#N/A,FALSE,"2~8번"}</definedName>
    <definedName name="bae" localSheetId="7">[1]!bae</definedName>
    <definedName name="bae" localSheetId="6">[1]!bae</definedName>
    <definedName name="bae" localSheetId="8">[1]!bae</definedName>
    <definedName name="bae" localSheetId="4">[2]!bae</definedName>
    <definedName name="bae">[1]!bae</definedName>
    <definedName name="camberWork" localSheetId="7">[1]!camberWork</definedName>
    <definedName name="camberWork" localSheetId="6">[1]!camberWork</definedName>
    <definedName name="camberWork" localSheetId="8">[1]!camberWork</definedName>
    <definedName name="camberWork" localSheetId="4">[2]!camberWork</definedName>
    <definedName name="camberWork">[1]!camberWork</definedName>
    <definedName name="CXS" localSheetId="4" hidden="1">{#N/A,#N/A,FALSE,"견적조건";#N/A,#N/A,FALSE,"산출근거"}</definedName>
    <definedName name="CXS" hidden="1">{#N/A,#N/A,FALSE,"견적조건";#N/A,#N/A,FALSE,"산출근거"}</definedName>
    <definedName name="danga2" localSheetId="7">#REF!,#REF!</definedName>
    <definedName name="danga2" localSheetId="6">#REF!,#REF!</definedName>
    <definedName name="danga2" localSheetId="8">#REF!,#REF!</definedName>
    <definedName name="danga2" localSheetId="4">#REF!,#REF!</definedName>
    <definedName name="danga2">#REF!,#REF!</definedName>
    <definedName name="dataww" localSheetId="7" hidden="1">#REF!</definedName>
    <definedName name="dataww" localSheetId="6" hidden="1">#REF!</definedName>
    <definedName name="dataww" localSheetId="8" hidden="1">#REF!</definedName>
    <definedName name="dataww" localSheetId="4" hidden="1">#REF!</definedName>
    <definedName name="dataww" localSheetId="1" hidden="1">#REF!</definedName>
    <definedName name="dataww" hidden="1">#REF!</definedName>
    <definedName name="ddddd" localSheetId="7" hidden="1">#REF!</definedName>
    <definedName name="ddddd" localSheetId="6" hidden="1">#REF!</definedName>
    <definedName name="ddddd" localSheetId="8" hidden="1">#REF!</definedName>
    <definedName name="ddddd" localSheetId="4" hidden="1">#REF!</definedName>
    <definedName name="ddddd" hidden="1">#REF!</definedName>
    <definedName name="dddddd" localSheetId="4" hidden="1">{#N/A,#N/A,FALSE,"이정표"}</definedName>
    <definedName name="dddddd" hidden="1">{#N/A,#N/A,FALSE,"이정표"}</definedName>
    <definedName name="DFASFD" localSheetId="4" hidden="1">{#N/A,#N/A,FALSE,"골재소요량";#N/A,#N/A,FALSE,"골재소요량"}</definedName>
    <definedName name="DFASFD" hidden="1">{#N/A,#N/A,FALSE,"골재소요량";#N/A,#N/A,FALSE,"골재소요량"}</definedName>
    <definedName name="DFDASFGDASG" localSheetId="4" hidden="1">{#N/A,#N/A,FALSE,"단가표지"}</definedName>
    <definedName name="DFDASFGDASG" hidden="1">{#N/A,#N/A,FALSE,"단가표지"}</definedName>
    <definedName name="DFDF" localSheetId="4" hidden="1">{#N/A,#N/A,FALSE,"조골재"}</definedName>
    <definedName name="DFDF" hidden="1">{#N/A,#N/A,FALSE,"조골재"}</definedName>
    <definedName name="DFDFDF" localSheetId="4" hidden="1">{#N/A,#N/A,FALSE,"단가표지"}</definedName>
    <definedName name="DFDFDF" hidden="1">{#N/A,#N/A,FALSE,"단가표지"}</definedName>
    <definedName name="DFDSADFADSF" localSheetId="4" hidden="1">{#N/A,#N/A,FALSE,"2~8번"}</definedName>
    <definedName name="DFDSADFADSF" hidden="1">{#N/A,#N/A,FALSE,"2~8번"}</definedName>
    <definedName name="DFDSAFDFD" localSheetId="4" hidden="1">{#N/A,#N/A,FALSE,"부대1"}</definedName>
    <definedName name="DFDSAFDFD" hidden="1">{#N/A,#N/A,FALSE,"부대1"}</definedName>
    <definedName name="DFDSAFSFG" localSheetId="4" hidden="1">{#N/A,#N/A,FALSE,"구조2"}</definedName>
    <definedName name="DFDSAFSFG" hidden="1">{#N/A,#N/A,FALSE,"구조2"}</definedName>
    <definedName name="DFDSAGFDSAG" localSheetId="4" hidden="1">{#N/A,#N/A,FALSE,"혼합골재"}</definedName>
    <definedName name="DFDSAGFDSAG" hidden="1">{#N/A,#N/A,FALSE,"혼합골재"}</definedName>
    <definedName name="DFDSFD" localSheetId="4" hidden="1">{#N/A,#N/A,FALSE,"속도"}</definedName>
    <definedName name="DFDSFD" hidden="1">{#N/A,#N/A,FALSE,"속도"}</definedName>
    <definedName name="DFDSFDFDFD" localSheetId="4" hidden="1">{#N/A,#N/A,FALSE,"구조1"}</definedName>
    <definedName name="DFDSFDFDFD" hidden="1">{#N/A,#N/A,FALSE,"구조1"}</definedName>
    <definedName name="DFDSFDS" localSheetId="4" hidden="1">{#N/A,#N/A,FALSE,"부대2"}</definedName>
    <definedName name="DFDSFDS" hidden="1">{#N/A,#N/A,FALSE,"부대2"}</definedName>
    <definedName name="DFDSSF" localSheetId="4" hidden="1">{#N/A,#N/A,FALSE,"이정표"}</definedName>
    <definedName name="DFDSSF" hidden="1">{#N/A,#N/A,FALSE,"이정표"}</definedName>
    <definedName name="dfg" localSheetId="4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dfg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DFGADSGAFDG" localSheetId="4" hidden="1">{#N/A,#N/A,FALSE,"운반시간"}</definedName>
    <definedName name="DFGADSGAFDG" hidden="1">{#N/A,#N/A,FALSE,"운반시간"}</definedName>
    <definedName name="dfggh" localSheetId="4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dfggh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dfggh1" localSheetId="4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dfggh1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DG" localSheetId="4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DG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DGDFGFGDG" localSheetId="4" hidden="1">{#N/A,#N/A,FALSE,"배수1"}</definedName>
    <definedName name="DGDFGFGDG" hidden="1">{#N/A,#N/A,FALSE,"배수1"}</definedName>
    <definedName name="DGo" localSheetId="4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DGo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dj" localSheetId="4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dj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Document_array" localSheetId="4">{"Book1","부대-(표지판,데리,가드).xls","부대-(낙,차,중분대).xls"}</definedName>
    <definedName name="Document_array">{"Book1","부대-(표지판,데리,가드).xls","부대-(낙,차,중분대).xls"}</definedName>
    <definedName name="DSA" localSheetId="4" hidden="1">{#N/A,#N/A,FALSE,"포장1";#N/A,#N/A,FALSE,"포장1"}</definedName>
    <definedName name="DSA" hidden="1">{#N/A,#N/A,FALSE,"포장1";#N/A,#N/A,FALSE,"포장1"}</definedName>
    <definedName name="dsaf" localSheetId="4" hidden="1">{#N/A,#N/A,FALSE,"조골재"}</definedName>
    <definedName name="dsaf" hidden="1">{#N/A,#N/A,FALSE,"조골재"}</definedName>
    <definedName name="DSF" localSheetId="4" hidden="1">{#N/A,#N/A,FALSE,"골재소요량";#N/A,#N/A,FALSE,"골재소요량"}</definedName>
    <definedName name="DSF" hidden="1">{#N/A,#N/A,FALSE,"골재소요량";#N/A,#N/A,FALSE,"골재소요량"}</definedName>
    <definedName name="dsv" localSheetId="7">[1]!BlankMacro1</definedName>
    <definedName name="dsv" localSheetId="6">[1]!BlankMacro1</definedName>
    <definedName name="dsv" localSheetId="8">[1]!BlankMacro1</definedName>
    <definedName name="dsv" localSheetId="4">[2]!BlankMacro1</definedName>
    <definedName name="dsv">[1]!BlankMacro1</definedName>
    <definedName name="dtrhgnb" localSheetId="4" hidden="1">{#N/A,#N/A,FALSE,"2~8번"}</definedName>
    <definedName name="dtrhgnb" hidden="1">{#N/A,#N/A,FALSE,"2~8번"}</definedName>
    <definedName name="DW" localSheetId="4" hidden="1">{#N/A,#N/A,FALSE,"배수2"}</definedName>
    <definedName name="DW" hidden="1">{#N/A,#N/A,FALSE,"배수2"}</definedName>
    <definedName name="ee" localSheetId="4" hidden="1">{#N/A,#N/A,FALSE,"단가표지"}</definedName>
    <definedName name="ee" hidden="1">{#N/A,#N/A,FALSE,"단가표지"}</definedName>
    <definedName name="eee" localSheetId="7">[1]!BlankMacro1</definedName>
    <definedName name="eee" localSheetId="6">[1]!BlankMacro1</definedName>
    <definedName name="eee" localSheetId="8">[1]!BlankMacro1</definedName>
    <definedName name="eee" localSheetId="4">[2]!BlankMacro1</definedName>
    <definedName name="eee">[1]!BlankMacro1</definedName>
    <definedName name="FD" localSheetId="4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FD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fdf" localSheetId="4" hidden="1">{#N/A,#N/A,FALSE,"견적조건";#N/A,#N/A,FALSE,"산출근거"}</definedName>
    <definedName name="fdf" hidden="1">{#N/A,#N/A,FALSE,"견적조건";#N/A,#N/A,FALSE,"산출근거"}</definedName>
    <definedName name="FDGDFAGFD" localSheetId="4" hidden="1">{#N/A,#N/A,FALSE,"포장1";#N/A,#N/A,FALSE,"포장1"}</definedName>
    <definedName name="FDGDFAGFD" hidden="1">{#N/A,#N/A,FALSE,"포장1";#N/A,#N/A,FALSE,"포장1"}</definedName>
    <definedName name="fdgfdg" localSheetId="4" hidden="1">{#N/A,#N/A,FALSE,"2~8번"}</definedName>
    <definedName name="fdgfdg" hidden="1">{#N/A,#N/A,FALSE,"2~8번"}</definedName>
    <definedName name="fdgfgf" localSheetId="4" hidden="1">{#N/A,#N/A,FALSE,"운반시간"}</definedName>
    <definedName name="fdgfgf" hidden="1">{#N/A,#N/A,FALSE,"운반시간"}</definedName>
    <definedName name="FDSFS" localSheetId="4" hidden="1">{#N/A,#N/A,FALSE,"견적조건";#N/A,#N/A,FALSE,"산출근거"}</definedName>
    <definedName name="FDSFS" hidden="1">{#N/A,#N/A,FALSE,"견적조건";#N/A,#N/A,FALSE,"산출근거"}</definedName>
    <definedName name="ffffff" localSheetId="4" hidden="1">{#N/A,#N/A,FALSE,"조골재"}</definedName>
    <definedName name="ffffff" hidden="1">{#N/A,#N/A,FALSE,"조골재"}</definedName>
    <definedName name="FGDAG" localSheetId="4" hidden="1">{#N/A,#N/A,FALSE,"포장2"}</definedName>
    <definedName name="FGDAG" hidden="1">{#N/A,#N/A,FALSE,"포장2"}</definedName>
    <definedName name="FGDAGFG" localSheetId="4" hidden="1">{#N/A,#N/A,FALSE,"혼합골재"}</definedName>
    <definedName name="FGDAGFG" hidden="1">{#N/A,#N/A,FALSE,"혼합골재"}</definedName>
    <definedName name="fgfadgf" localSheetId="4" hidden="1">{#N/A,#N/A,FALSE,"혼합골재"}</definedName>
    <definedName name="fgfadgf" hidden="1">{#N/A,#N/A,FALSE,"혼합골재"}</definedName>
    <definedName name="FGFDG" localSheetId="4" hidden="1">{#N/A,#N/A,FALSE,"표지목차"}</definedName>
    <definedName name="FGFDG" hidden="1">{#N/A,#N/A,FALSE,"표지목차"}</definedName>
    <definedName name="fgfdgffff" localSheetId="4" hidden="1">{#N/A,#N/A,FALSE,"부대2"}</definedName>
    <definedName name="fgfdgffff" hidden="1">{#N/A,#N/A,FALSE,"부대2"}</definedName>
    <definedName name="fgfdsgdfg" localSheetId="4" hidden="1">{#N/A,#N/A,FALSE,"혼합골재"}</definedName>
    <definedName name="fgfdsgdfg" hidden="1">{#N/A,#N/A,FALSE,"혼합골재"}</definedName>
    <definedName name="fghfdagfd" localSheetId="4" hidden="1">{#N/A,#N/A,FALSE,"표지목차"}</definedName>
    <definedName name="fghfdagfd" hidden="1">{#N/A,#N/A,FALSE,"표지목차"}</definedName>
    <definedName name="fhddg" localSheetId="4" hidden="1">{#N/A,#N/A,FALSE,"부대1"}</definedName>
    <definedName name="fhddg" hidden="1">{#N/A,#N/A,FALSE,"부대1"}</definedName>
    <definedName name="fhigr" localSheetId="7">[1]!BlankMacro1</definedName>
    <definedName name="fhigr" localSheetId="6">[1]!BlankMacro1</definedName>
    <definedName name="fhigr" localSheetId="8">[1]!BlankMacro1</definedName>
    <definedName name="fhigr" localSheetId="4">[2]!BlankMacro1</definedName>
    <definedName name="fhigr">[1]!BlankMacro1</definedName>
    <definedName name="FHIGR1" localSheetId="7">[1]!BlankMacro1</definedName>
    <definedName name="FHIGR1" localSheetId="6">[1]!BlankMacro1</definedName>
    <definedName name="FHIGR1" localSheetId="8">[1]!BlankMacro1</definedName>
    <definedName name="FHIGR1" localSheetId="4">[2]!BlankMacro1</definedName>
    <definedName name="FHIGR1">[1]!BlankMacro1</definedName>
    <definedName name="FS" localSheetId="4" hidden="1">{#N/A,#N/A,FALSE,"배수1"}</definedName>
    <definedName name="FS" hidden="1">{#N/A,#N/A,FALSE,"배수1"}</definedName>
    <definedName name="fx" localSheetId="4" hidden="1">{#N/A,#N/A,FALSE,"조골재"}</definedName>
    <definedName name="fx" hidden="1">{#N/A,#N/A,FALSE,"조골재"}</definedName>
    <definedName name="GDG" localSheetId="4" hidden="1">{#N/A,#N/A,FALSE,"포장2"}</definedName>
    <definedName name="GDG" hidden="1">{#N/A,#N/A,FALSE,"포장2"}</definedName>
    <definedName name="GDGFD" localSheetId="4" hidden="1">{#N/A,#N/A,FALSE,"배수1"}</definedName>
    <definedName name="GDGFD" hidden="1">{#N/A,#N/A,FALSE,"배수1"}</definedName>
    <definedName name="GEMCO" localSheetId="7" hidden="1">#REF!</definedName>
    <definedName name="GEMCO" localSheetId="6" hidden="1">#REF!</definedName>
    <definedName name="GEMCO" localSheetId="8" hidden="1">#REF!</definedName>
    <definedName name="GEMCO" localSheetId="4" hidden="1">#REF!</definedName>
    <definedName name="GEMCO" localSheetId="1" hidden="1">#REF!</definedName>
    <definedName name="GEMCO" hidden="1">#REF!</definedName>
    <definedName name="GFDG" localSheetId="4" hidden="1">{#N/A,#N/A,FALSE,"2~8번"}</definedName>
    <definedName name="GFDG" hidden="1">{#N/A,#N/A,FALSE,"2~8번"}</definedName>
    <definedName name="GFDGDFGFG" localSheetId="4" hidden="1">{#N/A,#N/A,FALSE,"혼합골재"}</definedName>
    <definedName name="GFDGDFGFG" hidden="1">{#N/A,#N/A,FALSE,"혼합골재"}</definedName>
    <definedName name="GFGFHGFHF" localSheetId="4" hidden="1">{#N/A,#N/A,FALSE,"토공2"}</definedName>
    <definedName name="GFGFHGFHF" hidden="1">{#N/A,#N/A,FALSE,"토공2"}</definedName>
    <definedName name="gfhgh" localSheetId="4" hidden="1">{#N/A,#N/A,FALSE,"배수2"}</definedName>
    <definedName name="gfhgh" hidden="1">{#N/A,#N/A,FALSE,"배수2"}</definedName>
    <definedName name="ggfhgfshgh" localSheetId="4" hidden="1">{#N/A,#N/A,FALSE,"포장2"}</definedName>
    <definedName name="ggfhgfshgh" hidden="1">{#N/A,#N/A,FALSE,"포장2"}</definedName>
    <definedName name="ggggg" localSheetId="4" hidden="1">{#N/A,#N/A,FALSE,"구조1"}</definedName>
    <definedName name="ggggg" hidden="1">{#N/A,#N/A,FALSE,"구조1"}</definedName>
    <definedName name="ghgfh" localSheetId="4" hidden="1">{#N/A,#N/A,FALSE,"포장2"}</definedName>
    <definedName name="ghgfh" hidden="1">{#N/A,#N/A,FALSE,"포장2"}</definedName>
    <definedName name="GJHGLI" localSheetId="4" hidden="1">{#N/A,#N/A,FALSE,"포장1";#N/A,#N/A,FALSE,"포장1"}</definedName>
    <definedName name="GJHGLI" hidden="1">{#N/A,#N/A,FALSE,"포장1";#N/A,#N/A,FALSE,"포장1"}</definedName>
    <definedName name="GS" localSheetId="4" hidden="1">{#N/A,#N/A,FALSE,"포장2"}</definedName>
    <definedName name="GS" hidden="1">{#N/A,#N/A,FALSE,"포장2"}</definedName>
    <definedName name="hardwar" localSheetId="7" hidden="1">#REF!</definedName>
    <definedName name="hardwar" localSheetId="6" hidden="1">#REF!</definedName>
    <definedName name="hardwar" localSheetId="8" hidden="1">#REF!</definedName>
    <definedName name="hardwar" localSheetId="4" hidden="1">#REF!</definedName>
    <definedName name="hardwar" localSheetId="1" hidden="1">#REF!</definedName>
    <definedName name="hardwar" hidden="1">#REF!</definedName>
    <definedName name="hgd" localSheetId="4" hidden="1">{#N/A,#N/A,FALSE,"배수2"}</definedName>
    <definedName name="hgd" hidden="1">{#N/A,#N/A,FALSE,"배수2"}</definedName>
    <definedName name="hgf" localSheetId="4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hgf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hhhhhh" localSheetId="7">[1]!hhhhhh</definedName>
    <definedName name="hhhhhh" localSheetId="6">[1]!hhhhhh</definedName>
    <definedName name="hhhhhh" localSheetId="8">[1]!hhhhhh</definedName>
    <definedName name="hhhhhh" localSheetId="4">[2]!hhhhhh</definedName>
    <definedName name="hhhhhh">[1]!hhhhhh</definedName>
    <definedName name="HHR" localSheetId="4" hidden="1">{#N/A,#N/A,FALSE,"포장2"}</definedName>
    <definedName name="HHR" hidden="1">{#N/A,#N/A,FALSE,"포장2"}</definedName>
    <definedName name="HTML_CodePage" hidden="1">949</definedName>
    <definedName name="HTML_Control" localSheetId="4" hidden="1">{"'공사부문'!$A$6:$A$32"}</definedName>
    <definedName name="HTML_Control" hidden="1">{"'공사부문'!$A$6:$A$32"}</definedName>
    <definedName name="HTML_Description" hidden="1">""</definedName>
    <definedName name="HTML_Email" hidden="1">""</definedName>
    <definedName name="HTML_Header" hidden="1">"공사부문"</definedName>
    <definedName name="HTML_LastUpdate" hidden="1">"98-04-27"</definedName>
    <definedName name="HTML_LineAfter" hidden="1">FALSE</definedName>
    <definedName name="HTML_LineBefore" hidden="1">FALSE</definedName>
    <definedName name="HTML_Name" hidden="1">"김준곤"</definedName>
    <definedName name="HTML_OBDlg2" hidden="1">TRUE</definedName>
    <definedName name="HTML_OBDlg4" hidden="1">TRUE</definedName>
    <definedName name="HTML_OS" hidden="1">0</definedName>
    <definedName name="HTML_PathFile" hidden="1">"C:\WINNT\Profiles\Administrator\Personal\MyHTML.htm"</definedName>
    <definedName name="HTML_Title" hidden="1">"시중노임단가"</definedName>
    <definedName name="III" localSheetId="4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III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IOIOIOIO" localSheetId="4" hidden="1">{#N/A,#N/A,FALSE,"표지목차"}</definedName>
    <definedName name="IOIOIOIO" hidden="1">{#N/A,#N/A,FALSE,"표지목차"}</definedName>
    <definedName name="JGVCV" localSheetId="7">[1]!JGVCV</definedName>
    <definedName name="JGVCV" localSheetId="6">[1]!JGVCV</definedName>
    <definedName name="JGVCV" localSheetId="8">[1]!JGVCV</definedName>
    <definedName name="JGVCV" localSheetId="4">[2]!JGVCV</definedName>
    <definedName name="JGVCV">[1]!JGVCV</definedName>
    <definedName name="JJJ" localSheetId="4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JJJ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JKJKJKJK" localSheetId="4" hidden="1">{#N/A,#N/A,FALSE,"포장1";#N/A,#N/A,FALSE,"포장1"}</definedName>
    <definedName name="JKJKJKJK" hidden="1">{#N/A,#N/A,FALSE,"포장1";#N/A,#N/A,FALSE,"포장1"}</definedName>
    <definedName name="jks" localSheetId="4" hidden="1">{#N/A,#N/A,FALSE,"조골재"}</definedName>
    <definedName name="jks" hidden="1">{#N/A,#N/A,FALSE,"조골재"}</definedName>
    <definedName name="k" localSheetId="4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k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kd" localSheetId="4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kd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kf" localSheetId="4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kf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khl" localSheetId="4" hidden="1">{#N/A,#N/A,FALSE,"2~8번"}</definedName>
    <definedName name="khl" hidden="1">{#N/A,#N/A,FALSE,"2~8번"}</definedName>
    <definedName name="klkl" localSheetId="7">[1]!BlankMacro1</definedName>
    <definedName name="klkl" localSheetId="6">[1]!BlankMacro1</definedName>
    <definedName name="klkl" localSheetId="8">[1]!BlankMacro1</definedName>
    <definedName name="klkl" localSheetId="4">[2]!BlankMacro1</definedName>
    <definedName name="klkl">[1]!BlankMacro1</definedName>
    <definedName name="KLLKLKLK" localSheetId="4" hidden="1">{#N/A,#N/A,FALSE,"포장2"}</definedName>
    <definedName name="KLLKLKLK" hidden="1">{#N/A,#N/A,FALSE,"포장2"}</definedName>
    <definedName name="ktf" localSheetId="7" hidden="1">#REF!</definedName>
    <definedName name="ktf" localSheetId="6" hidden="1">#REF!</definedName>
    <definedName name="ktf" localSheetId="8" hidden="1">#REF!</definedName>
    <definedName name="ktf" localSheetId="4" hidden="1">#REF!</definedName>
    <definedName name="ktf" localSheetId="1" hidden="1">#REF!</definedName>
    <definedName name="ktf" hidden="1">#REF!</definedName>
    <definedName name="kty" localSheetId="7" hidden="1">#REF!</definedName>
    <definedName name="kty" localSheetId="6" hidden="1">#REF!</definedName>
    <definedName name="kty" localSheetId="8" hidden="1">#REF!</definedName>
    <definedName name="kty" localSheetId="4" hidden="1">#REF!</definedName>
    <definedName name="kty" localSheetId="1" hidden="1">#REF!</definedName>
    <definedName name="kty" hidden="1">#REF!</definedName>
    <definedName name="ljg" localSheetId="4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ljg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LK" localSheetId="7">#REF!,#REF!</definedName>
    <definedName name="LK" localSheetId="6">#REF!,#REF!</definedName>
    <definedName name="LK" localSheetId="8">#REF!,#REF!</definedName>
    <definedName name="LK" localSheetId="4">#REF!,#REF!</definedName>
    <definedName name="LK">#REF!,#REF!</definedName>
    <definedName name="lll" localSheetId="7">[1]!BlankMacro1</definedName>
    <definedName name="lll" localSheetId="6">[1]!BlankMacro1</definedName>
    <definedName name="lll" localSheetId="8">[1]!BlankMacro1</definedName>
    <definedName name="lll" localSheetId="4">[2]!BlankMacro1</definedName>
    <definedName name="lll">[1]!BlankMacro1</definedName>
    <definedName name="MAIN" localSheetId="7">[1]!MAIN</definedName>
    <definedName name="MAIN" localSheetId="6">[1]!MAIN</definedName>
    <definedName name="MAIN" localSheetId="8">[1]!MAIN</definedName>
    <definedName name="MAIN" localSheetId="4">[2]!MAIN</definedName>
    <definedName name="MAIN">[1]!MAIN</definedName>
    <definedName name="PRE" localSheetId="7">[1]!PRE</definedName>
    <definedName name="PRE" localSheetId="6">[1]!PRE</definedName>
    <definedName name="PRE" localSheetId="8">[1]!PRE</definedName>
    <definedName name="PRE" localSheetId="4">[2]!PRE</definedName>
    <definedName name="PRE">[1]!PRE</definedName>
    <definedName name="_xlnm.Print_Area" localSheetId="5">내역서!$A$1:$M$144</definedName>
    <definedName name="_xlnm.Print_Area" localSheetId="3">설계서!$A$1:$O$21</definedName>
    <definedName name="_xlnm.Print_Area" localSheetId="7">'일위대가 '!$A$1:$M$513</definedName>
    <definedName name="_xlnm.Print_Area" localSheetId="6">일위대가목록!$A$1:$M$92</definedName>
    <definedName name="_xlnm.Print_Area" localSheetId="8">'철거 폐기물 수량산출'!$A$1:$I$223</definedName>
    <definedName name="_xlnm.Print_Area" localSheetId="4">'총괄내역서 '!$A$1:$M$21</definedName>
    <definedName name="_xlnm.Print_Area" localSheetId="1">표지!$A$1:$A$5</definedName>
    <definedName name="PRINT_TILIES" localSheetId="7">#REF!,#REF!,#REF!,#REF!,#REF!</definedName>
    <definedName name="PRINT_TILIES" localSheetId="6">#REF!,#REF!,#REF!,#REF!,#REF!</definedName>
    <definedName name="PRINT_TILIES" localSheetId="8">#REF!,#REF!,#REF!,#REF!,#REF!</definedName>
    <definedName name="PRINT_TILIES" localSheetId="4">#REF!,#REF!,#REF!,#REF!,#REF!</definedName>
    <definedName name="PRINT_TILIES" localSheetId="1">#REF!,#REF!,#REF!,#REF!,#REF!</definedName>
    <definedName name="PRINT_TILIES">#REF!,#REF!,#REF!,#REF!,#REF!</definedName>
    <definedName name="_xlnm.Print_Titles" localSheetId="5">내역서!$1:$2</definedName>
    <definedName name="_xlnm.Print_Titles" localSheetId="7">'일위대가 '!$1:$2</definedName>
    <definedName name="q00" localSheetId="4" hidden="1">{#N/A,#N/A,FALSE,"운반시간"}</definedName>
    <definedName name="q00" hidden="1">{#N/A,#N/A,FALSE,"운반시간"}</definedName>
    <definedName name="Q3WEE" localSheetId="4" hidden="1">{#N/A,#N/A,FALSE,"조골재"}</definedName>
    <definedName name="Q3WEE" hidden="1">{#N/A,#N/A,FALSE,"조골재"}</definedName>
    <definedName name="QQQ" localSheetId="1" hidden="1">#REF!</definedName>
    <definedName name="qw" localSheetId="4" hidden="1">{#N/A,#N/A,FALSE,"단가표지"}</definedName>
    <definedName name="qw" hidden="1">{#N/A,#N/A,FALSE,"단가표지"}</definedName>
    <definedName name="QWQ" localSheetId="4" hidden="1">{#N/A,#N/A,FALSE,"배수2"}</definedName>
    <definedName name="QWQ" hidden="1">{#N/A,#N/A,FALSE,"배수2"}</definedName>
    <definedName name="RWER" localSheetId="7">[1]!RWER</definedName>
    <definedName name="RWER" localSheetId="6">[1]!RWER</definedName>
    <definedName name="RWER" localSheetId="8">[1]!RWER</definedName>
    <definedName name="RWER" localSheetId="4">[2]!RWER</definedName>
    <definedName name="RWER">[1]!RWER</definedName>
    <definedName name="sand" localSheetId="7">#REF!,#REF!</definedName>
    <definedName name="sand" localSheetId="6">#REF!,#REF!</definedName>
    <definedName name="sand" localSheetId="8">#REF!,#REF!</definedName>
    <definedName name="sand" localSheetId="4">#REF!,#REF!</definedName>
    <definedName name="sand">#REF!,#REF!</definedName>
    <definedName name="SDCFG\" localSheetId="4" hidden="1">{#N/A,#N/A,FALSE,"운반시간"}</definedName>
    <definedName name="SDCFG\" hidden="1">{#N/A,#N/A,FALSE,"운반시간"}</definedName>
    <definedName name="SDDFD" localSheetId="4" hidden="1">{#N/A,#N/A,FALSE,"배수1"}</definedName>
    <definedName name="SDDFD" hidden="1">{#N/A,#N/A,FALSE,"배수1"}</definedName>
    <definedName name="SDF" localSheetId="4" hidden="1">{#N/A,#N/A,FALSE,"혼합골재"}</definedName>
    <definedName name="SDF" hidden="1">{#N/A,#N/A,FALSE,"혼합골재"}</definedName>
    <definedName name="SDFDFD" localSheetId="4" hidden="1">{#N/A,#N/A,FALSE,"운반시간"}</definedName>
    <definedName name="SDFDFD" hidden="1">{#N/A,#N/A,FALSE,"운반시간"}</definedName>
    <definedName name="SDS" localSheetId="4" hidden="1">{#N/A,#N/A,FALSE,"2~8번"}</definedName>
    <definedName name="SDS" hidden="1">{#N/A,#N/A,FALSE,"2~8번"}</definedName>
    <definedName name="sdsdddd" localSheetId="4" hidden="1">{#N/A,#N/A,FALSE,"토공2"}</definedName>
    <definedName name="sdsdddd" hidden="1">{#N/A,#N/A,FALSE,"토공2"}</definedName>
    <definedName name="SFA" localSheetId="4" hidden="1">{#N/A,#N/A,FALSE,"포장1";#N/A,#N/A,FALSE,"포장1"}</definedName>
    <definedName name="SFA" hidden="1">{#N/A,#N/A,FALSE,"포장1";#N/A,#N/A,FALSE,"포장1"}</definedName>
    <definedName name="sfggf" localSheetId="4" hidden="1">{#N/A,#N/A,FALSE,"배수1"}</definedName>
    <definedName name="sfggf" hidden="1">{#N/A,#N/A,FALSE,"배수1"}</definedName>
    <definedName name="SFSDFDSF" localSheetId="4" hidden="1">{#N/A,#N/A,FALSE,"운반시간"}</definedName>
    <definedName name="SFSDFDSF" hidden="1">{#N/A,#N/A,FALSE,"운반시간"}</definedName>
    <definedName name="SHDLAEKSRKTNWJD" localSheetId="7">[1]!SHDLAEKSRKTNWJD</definedName>
    <definedName name="SHDLAEKSRKTNWJD" localSheetId="6">[1]!SHDLAEKSRKTNWJD</definedName>
    <definedName name="SHDLAEKSRKTNWJD" localSheetId="8">[1]!SHDLAEKSRKTNWJD</definedName>
    <definedName name="SHDLAEKSRKTNWJD" localSheetId="4">[2]!SHDLAEKSRKTNWJD</definedName>
    <definedName name="SHDLAEKSRKTNWJD">[1]!SHDLAEKSRKTNWJD</definedName>
    <definedName name="sssss" localSheetId="4" hidden="1">{#N/A,#N/A,FALSE,"운반시간"}</definedName>
    <definedName name="sssss" hidden="1">{#N/A,#N/A,FALSE,"운반시간"}</definedName>
    <definedName name="ST산출" localSheetId="7">[1]!BlankMacro1</definedName>
    <definedName name="ST산출" localSheetId="6">[1]!BlankMacro1</definedName>
    <definedName name="ST산출" localSheetId="8">[1]!BlankMacro1</definedName>
    <definedName name="ST산출" localSheetId="4">[2]!BlankMacro1</definedName>
    <definedName name="ST산출">[1]!BlankMacro1</definedName>
    <definedName name="st산출1" localSheetId="7">[1]!BlankMacro1</definedName>
    <definedName name="st산출1" localSheetId="6">[1]!BlankMacro1</definedName>
    <definedName name="st산출1" localSheetId="8">[1]!BlankMacro1</definedName>
    <definedName name="st산출1" localSheetId="4">[2]!BlankMacro1</definedName>
    <definedName name="st산출1">[1]!BlankMacro1</definedName>
    <definedName name="tj" localSheetId="7">[1]!tj</definedName>
    <definedName name="tj" localSheetId="6">[1]!tj</definedName>
    <definedName name="tj" localSheetId="8">[1]!tj</definedName>
    <definedName name="tj" localSheetId="4">[2]!tj</definedName>
    <definedName name="tj">[1]!tj</definedName>
    <definedName name="TKS" localSheetId="7">[1]!TKS</definedName>
    <definedName name="TKS" localSheetId="6">[1]!TKS</definedName>
    <definedName name="TKS" localSheetId="8">[1]!TKS</definedName>
    <definedName name="TKS" localSheetId="4">[2]!TKS</definedName>
    <definedName name="TKS">[1]!TKS</definedName>
    <definedName name="tn" localSheetId="4" hidden="1">{#N/A,#N/A,FALSE,"견적조건";#N/A,#N/A,FALSE,"산출근거"}</definedName>
    <definedName name="tn" hidden="1">{#N/A,#N/A,FALSE,"견적조건";#N/A,#N/A,FALSE,"산출근거"}</definedName>
    <definedName name="TYHFDGFD" localSheetId="4" hidden="1">{#N/A,#N/A,FALSE,"배수2"}</definedName>
    <definedName name="TYHFDGFD" hidden="1">{#N/A,#N/A,FALSE,"배수2"}</definedName>
    <definedName name="uy89ihbn" localSheetId="4" hidden="1">{#N/A,#N/A,FALSE,"2~8번"}</definedName>
    <definedName name="uy89ihbn" hidden="1">{#N/A,#N/A,FALSE,"2~8번"}</definedName>
    <definedName name="wer" localSheetId="4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wer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wert" localSheetId="4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wert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wm.조골재1" localSheetId="4" hidden="1">{#N/A,#N/A,FALSE,"조골재"}</definedName>
    <definedName name="wm.조골재1" hidden="1">{#N/A,#N/A,FALSE,"조골재"}</definedName>
    <definedName name="woogi" localSheetId="7" hidden="1">#REF!</definedName>
    <definedName name="woogi" localSheetId="6" hidden="1">#REF!</definedName>
    <definedName name="woogi" localSheetId="8" hidden="1">#REF!</definedName>
    <definedName name="woogi" localSheetId="4" hidden="1">#REF!</definedName>
    <definedName name="woogi" hidden="1">#REF!</definedName>
    <definedName name="woogi2" localSheetId="7" hidden="1">#REF!</definedName>
    <definedName name="woogi2" localSheetId="6" hidden="1">#REF!</definedName>
    <definedName name="woogi2" localSheetId="8" hidden="1">#REF!</definedName>
    <definedName name="woogi2" localSheetId="4" hidden="1">#REF!</definedName>
    <definedName name="woogi2" hidden="1">#REF!</definedName>
    <definedName name="wrn.2번." localSheetId="4" hidden="1">{#N/A,#N/A,FALSE,"2~8번"}</definedName>
    <definedName name="wrn.2번." hidden="1">{#N/A,#N/A,FALSE,"2~8번"}</definedName>
    <definedName name="wrn.골재소요량." localSheetId="4" hidden="1">{#N/A,#N/A,FALSE,"골재소요량";#N/A,#N/A,FALSE,"골재소요량"}</definedName>
    <definedName name="wrn.골재소요량." hidden="1">{#N/A,#N/A,FALSE,"골재소요량";#N/A,#N/A,FALSE,"골재소요량"}</definedName>
    <definedName name="wrn.교대." localSheetId="4" hidden="1">{#N/A,#N/A,FALSE,"type1";#N/A,#N/A,FALSE,"지지력";#N/A,#N/A,FALSE,"PILE계산";#N/A,#N/A,FALSE,"PILE ";#N/A,#N/A,FALSE,"철근량";#N/A,#N/A,FALSE,"균열검토";#N/A,#N/A,FALSE,"날개벽";#N/A,#N/A,FALSE,"주철근조립도";#N/A,#N/A,FALSE,"교좌"}</definedName>
    <definedName name="wrn.교대." hidden="1">{#N/A,#N/A,FALSE,"type1";#N/A,#N/A,FALSE,"지지력";#N/A,#N/A,FALSE,"PILE계산";#N/A,#N/A,FALSE,"PILE ";#N/A,#N/A,FALSE,"철근량";#N/A,#N/A,FALSE,"균열검토";#N/A,#N/A,FALSE,"날개벽";#N/A,#N/A,FALSE,"주철근조립도";#N/A,#N/A,FALSE,"교좌"}</definedName>
    <definedName name="wrn.교대구조계산." localSheetId="4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wrn.교대구조계산.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wrn.교육청." localSheetId="4" hidden="1">{#N/A,#N/A,FALSE,"전력간선"}</definedName>
    <definedName name="wrn.교육청." localSheetId="1" hidden="1">{#N/A,#N/A,FALSE,"전력간선"}</definedName>
    <definedName name="wrn.교육청." hidden="1">{#N/A,#N/A,FALSE,"전력간선"}</definedName>
    <definedName name="wrn.구조2." localSheetId="4" hidden="1">{#N/A,#N/A,FALSE,"구조2"}</definedName>
    <definedName name="wrn.구조2." hidden="1">{#N/A,#N/A,FALSE,"구조2"}</definedName>
    <definedName name="wrn.단가표지." localSheetId="4" hidden="1">{#N/A,#N/A,FALSE,"단가표지"}</definedName>
    <definedName name="wrn.단가표지." hidden="1">{#N/A,#N/A,FALSE,"단가표지"}</definedName>
    <definedName name="wrn.배수1." localSheetId="4" hidden="1">{#N/A,#N/A,FALSE,"배수1"}</definedName>
    <definedName name="wrn.배수1." hidden="1">{#N/A,#N/A,FALSE,"배수1"}</definedName>
    <definedName name="wrn.배수2." localSheetId="4" hidden="1">{#N/A,#N/A,FALSE,"배수2"}</definedName>
    <definedName name="wrn.배수2." hidden="1">{#N/A,#N/A,FALSE,"배수2"}</definedName>
    <definedName name="wrn.부대1." localSheetId="4" hidden="1">{#N/A,#N/A,FALSE,"부대1"}</definedName>
    <definedName name="wrn.부대1." hidden="1">{#N/A,#N/A,FALSE,"부대1"}</definedName>
    <definedName name="wrn.부대2." localSheetId="4" hidden="1">{#N/A,#N/A,FALSE,"부대2"}</definedName>
    <definedName name="wrn.부대2." hidden="1">{#N/A,#N/A,FALSE,"부대2"}</definedName>
    <definedName name="wrn.부산주경기장.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wrn.부산주경기장." localSheetId="1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wrn.부산주경기장.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wrn.속도." localSheetId="4" hidden="1">{#N/A,#N/A,FALSE,"속도"}</definedName>
    <definedName name="wrn.속도." hidden="1">{#N/A,#N/A,FALSE,"속도"}</definedName>
    <definedName name="wrn.아현동출력." localSheetId="4" hidden="1">{#N/A,#N/A,FALSE,"견적조건";#N/A,#N/A,FALSE,"산출근거"}</definedName>
    <definedName name="wrn.아현동출력." hidden="1">{#N/A,#N/A,FALSE,"견적조건";#N/A,#N/A,FALSE,"산출근거"}</definedName>
    <definedName name="wrn.연동제." localSheetId="4" hidden="1">{#N/A,#N/A,TRUE,"총괄"}</definedName>
    <definedName name="wrn.연동제." localSheetId="1" hidden="1">{#N/A,#N/A,TRUE,"총괄"}</definedName>
    <definedName name="wrn.연동제." hidden="1">{#N/A,#N/A,TRUE,"총괄"}</definedName>
    <definedName name="wrn.운반시간." localSheetId="4" hidden="1">{#N/A,#N/A,FALSE,"운반시간"}</definedName>
    <definedName name="wrn.운반시간." hidden="1">{#N/A,#N/A,FALSE,"운반시간"}</definedName>
    <definedName name="wrn.이정표." localSheetId="4" hidden="1">{#N/A,#N/A,FALSE,"이정표"}</definedName>
    <definedName name="wrn.이정표." hidden="1">{#N/A,#N/A,FALSE,"이정표"}</definedName>
    <definedName name="wrn.조골재." localSheetId="4" hidden="1">{#N/A,#N/A,FALSE,"조골재"}</definedName>
    <definedName name="wrn.조골재." hidden="1">{#N/A,#N/A,FALSE,"조골재"}</definedName>
    <definedName name="wrn.토공1." localSheetId="4" hidden="1">{#N/A,#N/A,FALSE,"구조1"}</definedName>
    <definedName name="wrn.토공1." hidden="1">{#N/A,#N/A,FALSE,"구조1"}</definedName>
    <definedName name="wrn.토공2." localSheetId="4" hidden="1">{#N/A,#N/A,FALSE,"토공2"}</definedName>
    <definedName name="wrn.토공2." hidden="1">{#N/A,#N/A,FALSE,"토공2"}</definedName>
    <definedName name="wrn.포장1." localSheetId="4" hidden="1">{#N/A,#N/A,FALSE,"포장1";#N/A,#N/A,FALSE,"포장1"}</definedName>
    <definedName name="wrn.포장1." hidden="1">{#N/A,#N/A,FALSE,"포장1";#N/A,#N/A,FALSE,"포장1"}</definedName>
    <definedName name="wrn.포장2." localSheetId="4" hidden="1">{#N/A,#N/A,FALSE,"포장2"}</definedName>
    <definedName name="wrn.포장2." hidden="1">{#N/A,#N/A,FALSE,"포장2"}</definedName>
    <definedName name="wrn.표지목차." localSheetId="4" hidden="1">{#N/A,#N/A,FALSE,"표지목차"}</definedName>
    <definedName name="wrn.표지목차." hidden="1">{#N/A,#N/A,FALSE,"표지목차"}</definedName>
    <definedName name="wrn.현장._.NCR._.분석." localSheetId="4" hidden="1">{#N/A,#N/A,FALSE,"현장 NCR 분석";#N/A,#N/A,FALSE,"현장품질감사";#N/A,#N/A,FALSE,"현장품질감사"}</definedName>
    <definedName name="wrn.현장._.NCR._.분석." hidden="1">{#N/A,#N/A,FALSE,"현장 NCR 분석";#N/A,#N/A,FALSE,"현장품질감사";#N/A,#N/A,FALSE,"현장품질감사"}</definedName>
    <definedName name="wrn.혼합골재." localSheetId="4" hidden="1">{#N/A,#N/A,FALSE,"혼합골재"}</definedName>
    <definedName name="wrn.혼합골재." hidden="1">{#N/A,#N/A,FALSE,"혼합골재"}</definedName>
    <definedName name="XXXXXX" localSheetId="4" hidden="1">{"'공사부문'!$A$6:$A$32"}</definedName>
    <definedName name="XXXXXX" hidden="1">{"'공사부문'!$A$6:$A$32"}</definedName>
    <definedName name="Y.S.KIM" localSheetId="7">#REF!,#REF!,#REF!,#REF!,#REF!,#REF!,#REF!,#REF!,#REF!,#REF!,#REF!,#REF!,#REF!,#REF!,#REF!,#REF!,#REF!,#REF!,#REF!</definedName>
    <definedName name="Y.S.KIM" localSheetId="6">#REF!,#REF!,#REF!,#REF!,#REF!,#REF!,#REF!,#REF!,#REF!,#REF!,#REF!,#REF!,#REF!,#REF!,#REF!,#REF!,#REF!,#REF!,#REF!</definedName>
    <definedName name="Y.S.KIM" localSheetId="8">#REF!,#REF!,#REF!,#REF!,#REF!,#REF!,#REF!,#REF!,#REF!,#REF!,#REF!,#REF!,#REF!,#REF!,#REF!,#REF!,#REF!,#REF!,#REF!</definedName>
    <definedName name="Y.S.KIM" localSheetId="4">#REF!,#REF!,#REF!,#REF!,#REF!,#REF!,#REF!,#REF!,#REF!,#REF!,#REF!,#REF!,#REF!,#REF!,#REF!,#REF!,#REF!,#REF!,#REF!</definedName>
    <definedName name="Y.S.KIM" localSheetId="1">#REF!,#REF!,#REF!,#REF!,#REF!,#REF!,#REF!,#REF!,#REF!,#REF!,#REF!,#REF!,#REF!,#REF!,#REF!,#REF!,#REF!,#REF!,#REF!</definedName>
    <definedName name="Y.S.KIM">#REF!,#REF!,#REF!,#REF!,#REF!,#REF!,#REF!,#REF!,#REF!,#REF!,#REF!,#REF!,#REF!,#REF!,#REF!,#REF!,#REF!,#REF!,#REF!</definedName>
    <definedName name="YUYUY" localSheetId="4" hidden="1">{#N/A,#N/A,FALSE,"혼합골재"}</definedName>
    <definedName name="YUYUY" hidden="1">{#N/A,#N/A,FALSE,"혼합골재"}</definedName>
    <definedName name="yy" localSheetId="4" hidden="1">{#N/A,#N/A,FALSE,"견적조건";#N/A,#N/A,FALSE,"산출근거"}</definedName>
    <definedName name="yy" hidden="1">{#N/A,#N/A,FALSE,"견적조건";#N/A,#N/A,FALSE,"산출근거"}</definedName>
    <definedName name="ㄱㄱ" localSheetId="4" hidden="1">{#N/A,#N/A,FALSE,"운반시간"}</definedName>
    <definedName name="ㄱㄱ" hidden="1">{#N/A,#N/A,FALSE,"운반시간"}</definedName>
    <definedName name="ㄱㄱㄱㄱㄱㄱ" localSheetId="4" hidden="1">{#N/A,#N/A,FALSE,"2~8번"}</definedName>
    <definedName name="ㄱㄱㄱㄱㄱㄱ" hidden="1">{#N/A,#N/A,FALSE,"2~8번"}</definedName>
    <definedName name="ㄱㄷㅂㄱㅈ" localSheetId="4" hidden="1">{#N/A,#N/A,FALSE,"2~8번"}</definedName>
    <definedName name="ㄱㄷㅂㄱㅈ" hidden="1">{#N/A,#N/A,FALSE,"2~8번"}</definedName>
    <definedName name="가로등" localSheetId="7">[1]!가로등</definedName>
    <definedName name="가로등" localSheetId="6">[1]!가로등</definedName>
    <definedName name="가로등" localSheetId="8">[1]!가로등</definedName>
    <definedName name="가로등" localSheetId="4">[2]!가로등</definedName>
    <definedName name="가로등">[1]!가로등</definedName>
    <definedName name="가로등부표2" localSheetId="7">#REF!,#REF!</definedName>
    <definedName name="가로등부표2" localSheetId="6">#REF!,#REF!</definedName>
    <definedName name="가로등부표2" localSheetId="8">#REF!,#REF!</definedName>
    <definedName name="가로등부표2" localSheetId="4">#REF!,#REF!</definedName>
    <definedName name="가로등부표2">#REF!,#REF!</definedName>
    <definedName name="가로등입력" localSheetId="7">[1]!가로등입력</definedName>
    <definedName name="가로등입력" localSheetId="6">[1]!가로등입력</definedName>
    <definedName name="가로등입력" localSheetId="8">[1]!가로등입력</definedName>
    <definedName name="가로등입력" localSheetId="4">[2]!가로등입력</definedName>
    <definedName name="가로등입력">[1]!가로등입력</definedName>
    <definedName name="가배수로위치도" localSheetId="7">[1]!가배수로위치도</definedName>
    <definedName name="가배수로위치도" localSheetId="6">[1]!가배수로위치도</definedName>
    <definedName name="가배수로위치도" localSheetId="8">[1]!가배수로위치도</definedName>
    <definedName name="가배수로위치도" localSheetId="4">[2]!가배수로위치도</definedName>
    <definedName name="가배수로위치도">[1]!가배수로위치도</definedName>
    <definedName name="간지1" localSheetId="7">[1]!간지1</definedName>
    <definedName name="간지1" localSheetId="6">[1]!간지1</definedName>
    <definedName name="간지1" localSheetId="8">[1]!간지1</definedName>
    <definedName name="간지1" localSheetId="4">[2]!간지1</definedName>
    <definedName name="간지1">[1]!간지1</definedName>
    <definedName name="감독2" localSheetId="4" hidden="1">{#N/A,#N/A,FALSE,"단가표지"}</definedName>
    <definedName name="감독2" hidden="1">{#N/A,#N/A,FALSE,"단가표지"}</definedName>
    <definedName name="감독3" localSheetId="4" hidden="1">{#N/A,#N/A,FALSE,"단가표지"}</definedName>
    <definedName name="감독3" hidden="1">{#N/A,#N/A,FALSE,"단가표지"}</definedName>
    <definedName name="갑지" localSheetId="4" hidden="1">{#N/A,#N/A,TRUE,"총괄"}</definedName>
    <definedName name="갑지" hidden="1">{#N/A,#N/A,TRUE,"총괄"}</definedName>
    <definedName name="갑지8" localSheetId="4" hidden="1">{#N/A,#N/A,FALSE,"전력간선"}</definedName>
    <definedName name="갑지8" localSheetId="1" hidden="1">{#N/A,#N/A,FALSE,"전력간선"}</definedName>
    <definedName name="갑지8" hidden="1">{#N/A,#N/A,FALSE,"전력간선"}</definedName>
    <definedName name="견" localSheetId="7">#REF!,#REF!</definedName>
    <definedName name="견" localSheetId="6">#REF!,#REF!</definedName>
    <definedName name="견" localSheetId="8">#REF!,#REF!</definedName>
    <definedName name="견" localSheetId="4">#REF!,#REF!</definedName>
    <definedName name="견">#REF!,#REF!</definedName>
    <definedName name="계산서2" localSheetId="7">[1]!계산서2</definedName>
    <definedName name="계산서2" localSheetId="6">[1]!계산서2</definedName>
    <definedName name="계산서2" localSheetId="8">[1]!계산서2</definedName>
    <definedName name="계산서2" localSheetId="4">[2]!계산서2</definedName>
    <definedName name="계산서2">[1]!계산서2</definedName>
    <definedName name="계산조건" localSheetId="7">#REF!,#REF!</definedName>
    <definedName name="계산조건" localSheetId="6">#REF!,#REF!</definedName>
    <definedName name="계산조건" localSheetId="8">#REF!,#REF!</definedName>
    <definedName name="계산조건" localSheetId="4">#REF!,#REF!</definedName>
    <definedName name="계산조건">#REF!,#REF!</definedName>
    <definedName name="계정분류" localSheetId="7">OFFSET(#REF!,0,0,COUNTA(#REF!),1)</definedName>
    <definedName name="계정분류" localSheetId="6">OFFSET(#REF!,0,0,COUNTA(#REF!),1)</definedName>
    <definedName name="계정분류" localSheetId="8">OFFSET(#REF!,0,0,COUNTA(#REF!),1)</definedName>
    <definedName name="계정분류" localSheetId="4">OFFSET(#REF!,0,0,COUNTA(#REF!),1)</definedName>
    <definedName name="계정분류">OFFSET(#REF!,0,0,COUNTA(#REF!),1)</definedName>
    <definedName name="계측기기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계측기기" localSheetId="1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계측기기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공공도서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공공도서" localSheetId="1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공공도서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공공도서1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공공도서1" localSheetId="1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공공도서1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공구" localSheetId="7">[1]!공구</definedName>
    <definedName name="공구" localSheetId="6">[1]!공구</definedName>
    <definedName name="공구" localSheetId="8">[1]!공구</definedName>
    <definedName name="공구" localSheetId="4">[2]!공구</definedName>
    <definedName name="공구">[1]!공구</definedName>
    <definedName name="공사명" localSheetId="7">OFFSET(#REF!,0,0,COUNTA(#REF!),1)</definedName>
    <definedName name="공사명" localSheetId="6">OFFSET(#REF!,0,0,COUNTA(#REF!),1)</definedName>
    <definedName name="공사명" localSheetId="8">OFFSET(#REF!,0,0,COUNTA(#REF!),1)</definedName>
    <definedName name="공사명" localSheetId="4">OFFSET(#REF!,0,0,COUNTA(#REF!),1)</definedName>
    <definedName name="공사명">OFFSET(#REF!,0,0,COUNTA(#REF!),1)</definedName>
    <definedName name="공사비산출근거" localSheetId="7">[1]!공사비산출근거</definedName>
    <definedName name="공사비산출근거" localSheetId="6">[1]!공사비산출근거</definedName>
    <definedName name="공사비산출근거" localSheetId="8">[1]!공사비산출근거</definedName>
    <definedName name="공사비산출근거" localSheetId="4">[2]!공사비산출근거</definedName>
    <definedName name="공사비산출근거">[1]!공사비산출근거</definedName>
    <definedName name="공정정" localSheetId="4" hidden="1">{"'별표'!$N$220"}</definedName>
    <definedName name="공정정" hidden="1">{"'별표'!$N$220"}</definedName>
    <definedName name="관갉" localSheetId="7">#REF!,#REF!,#REF!</definedName>
    <definedName name="관갉" localSheetId="6">#REF!,#REF!,#REF!</definedName>
    <definedName name="관갉" localSheetId="8">#REF!,#REF!,#REF!</definedName>
    <definedName name="관갉" localSheetId="4">#REF!,#REF!,#REF!</definedName>
    <definedName name="관갉">#REF!,#REF!,#REF!</definedName>
    <definedName name="관급" localSheetId="7">#REF!,#REF!,#REF!</definedName>
    <definedName name="관급" localSheetId="6">#REF!,#REF!,#REF!</definedName>
    <definedName name="관급" localSheetId="8">#REF!,#REF!,#REF!</definedName>
    <definedName name="관급" localSheetId="4">#REF!,#REF!,#REF!</definedName>
    <definedName name="관급" localSheetId="1">#REF!,#REF!,#REF!</definedName>
    <definedName name="관급">#REF!,#REF!,#REF!</definedName>
    <definedName name="관급1" localSheetId="7">#REF!,#REF!,#REF!</definedName>
    <definedName name="관급1" localSheetId="6">#REF!,#REF!,#REF!</definedName>
    <definedName name="관급1" localSheetId="8">#REF!,#REF!,#REF!</definedName>
    <definedName name="관급1" localSheetId="4">#REF!,#REF!,#REF!</definedName>
    <definedName name="관급1">#REF!,#REF!,#REF!</definedName>
    <definedName name="관급자재" localSheetId="7">#REF!,#REF!,#REF!</definedName>
    <definedName name="관급자재" localSheetId="6">#REF!,#REF!,#REF!</definedName>
    <definedName name="관급자재" localSheetId="8">#REF!,#REF!,#REF!</definedName>
    <definedName name="관급자재" localSheetId="4">#REF!,#REF!,#REF!</definedName>
    <definedName name="관급자재">#REF!,#REF!,#REF!</definedName>
    <definedName name="교대구조계산" localSheetId="4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교대구조계산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교대펄근집계" localSheetId="4" hidden="1">{#N/A,#N/A,FALSE,"배수1"}</definedName>
    <definedName name="교대펄근집계" hidden="1">{#N/A,#N/A,FALSE,"배수1"}</definedName>
    <definedName name="교정" localSheetId="4" hidden="1">{#N/A,#N/A,FALSE,"전력간선"}</definedName>
    <definedName name="교정" localSheetId="1" hidden="1">{#N/A,#N/A,FALSE,"전력간선"}</definedName>
    <definedName name="교정" hidden="1">{#N/A,#N/A,FALSE,"전력간선"}</definedName>
    <definedName name="교통" localSheetId="7" hidden="1">#REF!</definedName>
    <definedName name="교통" localSheetId="6" hidden="1">#REF!</definedName>
    <definedName name="교통" localSheetId="8" hidden="1">#REF!</definedName>
    <definedName name="교통" localSheetId="4" hidden="1">#REF!</definedName>
    <definedName name="교통" hidden="1">#REF!</definedName>
    <definedName name="구간삽도" localSheetId="7">[1]!구간삽도</definedName>
    <definedName name="구간삽도" localSheetId="6">[1]!구간삽도</definedName>
    <definedName name="구간삽도" localSheetId="8">[1]!구간삽도</definedName>
    <definedName name="구간삽도" localSheetId="4">[2]!구간삽도</definedName>
    <definedName name="구간삽도">[1]!구간삽도</definedName>
    <definedName name="구룡" localSheetId="7">[1]!구룡</definedName>
    <definedName name="구룡" localSheetId="6">[1]!구룡</definedName>
    <definedName name="구룡" localSheetId="8">[1]!구룡</definedName>
    <definedName name="구룡" localSheetId="4">[2]!구룡</definedName>
    <definedName name="구룡">[1]!구룡</definedName>
    <definedName name="구산갑지" localSheetId="7" hidden="1">#REF!</definedName>
    <definedName name="구산갑지" localSheetId="6" hidden="1">#REF!</definedName>
    <definedName name="구산갑지" localSheetId="8" hidden="1">#REF!</definedName>
    <definedName name="구산갑지" localSheetId="4" hidden="1">#REF!</definedName>
    <definedName name="구산갑지" hidden="1">#REF!</definedName>
    <definedName name="구조물공" localSheetId="7">[1]!구조물공</definedName>
    <definedName name="구조물공" localSheetId="6">[1]!구조물공</definedName>
    <definedName name="구조물공" localSheetId="8">[1]!구조물공</definedName>
    <definedName name="구조물공" localSheetId="4">[2]!구조물공</definedName>
    <definedName name="구조물공">[1]!구조물공</definedName>
    <definedName name="기타자재" localSheetId="7">[1]!기타자재</definedName>
    <definedName name="기타자재" localSheetId="6">[1]!기타자재</definedName>
    <definedName name="기타자재" localSheetId="8">[1]!기타자재</definedName>
    <definedName name="기타자재" localSheetId="4">[2]!기타자재</definedName>
    <definedName name="기타자재">[1]!기타자재</definedName>
    <definedName name="김성혁" localSheetId="7">#REF!,#REF!,#REF!,#REF!,#REF!,#REF!,#REF!,#REF!,#REF!,#REF!,#REF!,#REF!,#REF!,#REF!</definedName>
    <definedName name="김성혁" localSheetId="6">#REF!,#REF!,#REF!,#REF!,#REF!,#REF!,#REF!,#REF!,#REF!,#REF!,#REF!,#REF!,#REF!,#REF!</definedName>
    <definedName name="김성혁" localSheetId="8">#REF!,#REF!,#REF!,#REF!,#REF!,#REF!,#REF!,#REF!,#REF!,#REF!,#REF!,#REF!,#REF!,#REF!</definedName>
    <definedName name="김성혁" localSheetId="4">#REF!,#REF!,#REF!,#REF!,#REF!,#REF!,#REF!,#REF!,#REF!,#REF!,#REF!,#REF!,#REF!,#REF!</definedName>
    <definedName name="김성혁" localSheetId="1">#REF!,#REF!,#REF!,#REF!,#REF!,#REF!,#REF!,#REF!,#REF!,#REF!,#REF!,#REF!,#REF!,#REF!</definedName>
    <definedName name="김성혁">#REF!,#REF!,#REF!,#REF!,#REF!,#REF!,#REF!,#REF!,#REF!,#REF!,#REF!,#REF!,#REF!,#REF!</definedName>
    <definedName name="김양석" localSheetId="7">#REF!,#REF!,#REF!,#REF!,#REF!,#REF!,#REF!,#REF!,#REF!,#REF!,#REF!,#REF!,#REF!,#REF!,#REF!,#REF!,#REF!,#REF!,#REF!</definedName>
    <definedName name="김양석" localSheetId="6">#REF!,#REF!,#REF!,#REF!,#REF!,#REF!,#REF!,#REF!,#REF!,#REF!,#REF!,#REF!,#REF!,#REF!,#REF!,#REF!,#REF!,#REF!,#REF!</definedName>
    <definedName name="김양석" localSheetId="8">#REF!,#REF!,#REF!,#REF!,#REF!,#REF!,#REF!,#REF!,#REF!,#REF!,#REF!,#REF!,#REF!,#REF!,#REF!,#REF!,#REF!,#REF!,#REF!</definedName>
    <definedName name="김양석" localSheetId="4">#REF!,#REF!,#REF!,#REF!,#REF!,#REF!,#REF!,#REF!,#REF!,#REF!,#REF!,#REF!,#REF!,#REF!,#REF!,#REF!,#REF!,#REF!,#REF!</definedName>
    <definedName name="김양석" localSheetId="1">#REF!,#REF!,#REF!,#REF!,#REF!,#REF!,#REF!,#REF!,#REF!,#REF!,#REF!,#REF!,#REF!,#REF!,#REF!,#REF!,#REF!,#REF!,#REF!</definedName>
    <definedName name="김양석">#REF!,#REF!,#REF!,#REF!,#REF!,#REF!,#REF!,#REF!,#REF!,#REF!,#REF!,#REF!,#REF!,#REF!,#REF!,#REF!,#REF!,#REF!,#REF!</definedName>
    <definedName name="ㄴㄴㄴ" localSheetId="4" hidden="1">{#N/A,#N/A,FALSE,"배수1"}</definedName>
    <definedName name="ㄴㄴㄴ" hidden="1">{#N/A,#N/A,FALSE,"배수1"}</definedName>
    <definedName name="ㄴㄴㅀㅇㅇㅀ" localSheetId="4" hidden="1">{#N/A,#N/A,FALSE,"부대1"}</definedName>
    <definedName name="ㄴㄴㅀㅇㅇㅀ" hidden="1">{#N/A,#N/A,FALSE,"부대1"}</definedName>
    <definedName name="ㄴㄹㄴ" localSheetId="4" hidden="1">{#N/A,#N/A,FALSE,"단가표지"}</definedName>
    <definedName name="ㄴㄹㄴ" hidden="1">{#N/A,#N/A,FALSE,"단가표지"}</definedName>
    <definedName name="ㄴㄹㅇ" localSheetId="4" hidden="1">{#N/A,#N/A,FALSE,"포장2"}</definedName>
    <definedName name="ㄴㄹㅇ" hidden="1">{#N/A,#N/A,FALSE,"포장2"}</definedName>
    <definedName name="ㄴㅁㄹㅈㄹ" localSheetId="7" hidden="1">#REF!</definedName>
    <definedName name="ㄴㅁㄹㅈㄹ" localSheetId="6" hidden="1">#REF!</definedName>
    <definedName name="ㄴㅁㄹㅈㄹ" localSheetId="8" hidden="1">#REF!</definedName>
    <definedName name="ㄴㅁㄹㅈㄹ" localSheetId="4" hidden="1">#REF!</definedName>
    <definedName name="ㄴㅁㄹㅈㄹ" hidden="1">#REF!</definedName>
    <definedName name="ㄴㅁㅇㄴㅁㅇ" localSheetId="4" hidden="1">{#N/A,#N/A,FALSE,"배수1"}</definedName>
    <definedName name="ㄴㅁㅇㄴㅁㅇ" hidden="1">{#N/A,#N/A,FALSE,"배수1"}</definedName>
    <definedName name="ㄴㅅㅎㅇㅎㄹㅇ" localSheetId="4" hidden="1">{#N/A,#N/A,FALSE,"배수2"}</definedName>
    <definedName name="ㄴㅅㅎㅇㅎㄹㅇ" hidden="1">{#N/A,#N/A,FALSE,"배수2"}</definedName>
    <definedName name="나나나" localSheetId="7">[1]!나나나</definedName>
    <definedName name="나나나" localSheetId="6">[1]!나나나</definedName>
    <definedName name="나나나" localSheetId="8">[1]!나나나</definedName>
    <definedName name="나나나" localSheetId="4">[2]!나나나</definedName>
    <definedName name="나나나">[1]!나나나</definedName>
    <definedName name="나나나나나" localSheetId="7">[1]!나나나나나</definedName>
    <definedName name="나나나나나" localSheetId="6">[1]!나나나나나</definedName>
    <definedName name="나나나나나" localSheetId="8">[1]!나나나나나</definedName>
    <definedName name="나나나나나" localSheetId="4">[2]!나나나나나</definedName>
    <definedName name="나나나나나">[1]!나나나나나</definedName>
    <definedName name="낙책" localSheetId="4">{"Book1","부대-(표지판,데리,가드).xls","부대-(낙,차,중분대).xls"}</definedName>
    <definedName name="낙책">{"Book1","부대-(표지판,데리,가드).xls","부대-(낙,차,중분대).xls"}</definedName>
    <definedName name="남남" localSheetId="7" hidden="1">#REF!</definedName>
    <definedName name="남남" localSheetId="6" hidden="1">#REF!</definedName>
    <definedName name="남남" localSheetId="8" hidden="1">#REF!</definedName>
    <definedName name="남남" localSheetId="4" hidden="1">#REF!</definedName>
    <definedName name="남남" hidden="1">#REF!</definedName>
    <definedName name="남산" localSheetId="7">[1]!남산</definedName>
    <definedName name="남산" localSheetId="6">[1]!남산</definedName>
    <definedName name="남산" localSheetId="8">[1]!남산</definedName>
    <definedName name="남산" localSheetId="4">[2]!남산</definedName>
    <definedName name="남산">[1]!남산</definedName>
    <definedName name="내역서갑지" localSheetId="4" hidden="1">{#N/A,#N/A,FALSE,"전력간선"}</definedName>
    <definedName name="내역서갑지" localSheetId="1" hidden="1">{#N/A,#N/A,FALSE,"전력간선"}</definedName>
    <definedName name="내역서갑지" hidden="1">{#N/A,#N/A,FALSE,"전력간선"}</definedName>
    <definedName name="내역서갑지1" localSheetId="4" hidden="1">{#N/A,#N/A,FALSE,"전력간선"}</definedName>
    <definedName name="내역서갑지1" localSheetId="1" hidden="1">{#N/A,#N/A,FALSE,"전력간선"}</definedName>
    <definedName name="내역서갑지1" hidden="1">{#N/A,#N/A,FALSE,"전력간선"}</definedName>
    <definedName name="내역서갑지2" localSheetId="4" hidden="1">{#N/A,#N/A,FALSE,"전력간선"}</definedName>
    <definedName name="내역서갑지2" localSheetId="1" hidden="1">{#N/A,#N/A,FALSE,"전력간선"}</definedName>
    <definedName name="내역서갑지2" hidden="1">{#N/A,#N/A,FALSE,"전력간선"}</definedName>
    <definedName name="내역서갑지3" localSheetId="4" hidden="1">{#N/A,#N/A,FALSE,"전력간선"}</definedName>
    <definedName name="내역서갑지3" localSheetId="1" hidden="1">{#N/A,#N/A,FALSE,"전력간선"}</definedName>
    <definedName name="내역서갑지3" hidden="1">{#N/A,#N/A,FALSE,"전력간선"}</definedName>
    <definedName name="내역서갑지4" localSheetId="4" hidden="1">{#N/A,#N/A,FALSE,"전력간선"}</definedName>
    <definedName name="내역서갑지4" localSheetId="1" hidden="1">{#N/A,#N/A,FALSE,"전력간선"}</definedName>
    <definedName name="내역서갑지4" hidden="1">{#N/A,#N/A,FALSE,"전력간선"}</definedName>
    <definedName name="내역서갑지5" localSheetId="4" hidden="1">{#N/A,#N/A,FALSE,"전력간선"}</definedName>
    <definedName name="내역서갑지5" localSheetId="1" hidden="1">{#N/A,#N/A,FALSE,"전력간선"}</definedName>
    <definedName name="내역서갑지5" hidden="1">{#N/A,#N/A,FALSE,"전력간선"}</definedName>
    <definedName name="내역서갑지6" localSheetId="4" hidden="1">{#N/A,#N/A,FALSE,"전력간선"}</definedName>
    <definedName name="내역서갑지6" localSheetId="1" hidden="1">{#N/A,#N/A,FALSE,"전력간선"}</definedName>
    <definedName name="내역서갑지6" hidden="1">{#N/A,#N/A,FALSE,"전력간선"}</definedName>
    <definedName name="내역서갑지7" localSheetId="4" hidden="1">{#N/A,#N/A,FALSE,"전력간선"}</definedName>
    <definedName name="내역서갑지7" localSheetId="1" hidden="1">{#N/A,#N/A,FALSE,"전력간선"}</definedName>
    <definedName name="내역서갑지7" hidden="1">{#N/A,#N/A,FALSE,"전력간선"}</definedName>
    <definedName name="내역서갑지8" localSheetId="4" hidden="1">{#N/A,#N/A,FALSE,"전력간선"}</definedName>
    <definedName name="내역서갑지8" localSheetId="1" hidden="1">{#N/A,#N/A,FALSE,"전력간선"}</definedName>
    <definedName name="내역서갑지8" hidden="1">{#N/A,#N/A,FALSE,"전력간선"}</definedName>
    <definedName name="내역서갑지9" localSheetId="4" hidden="1">{#N/A,#N/A,FALSE,"전력간선"}</definedName>
    <definedName name="내역서갑지9" localSheetId="1" hidden="1">{#N/A,#N/A,FALSE,"전력간선"}</definedName>
    <definedName name="내역서갑지9" hidden="1">{#N/A,#N/A,FALSE,"전력간선"}</definedName>
    <definedName name="노원문화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노원문화" localSheetId="1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노원문화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노원문화1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노원문화1" localSheetId="1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노원문화1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노임단가수정완료" localSheetId="7">[1]!노임단가수정완료</definedName>
    <definedName name="노임단가수정완료" localSheetId="6">[1]!노임단가수정완료</definedName>
    <definedName name="노임단가수정완료" localSheetId="8">[1]!노임단가수정완료</definedName>
    <definedName name="노임단가수정완료" localSheetId="4">[2]!노임단가수정완료</definedName>
    <definedName name="노임단가수정완료">[1]!노임단가수정완료</definedName>
    <definedName name="능형망철거" localSheetId="7">[1]!능형망철거</definedName>
    <definedName name="능형망철거" localSheetId="6">[1]!능형망철거</definedName>
    <definedName name="능형망철거" localSheetId="8">[1]!능형망철거</definedName>
    <definedName name="능형망철거" localSheetId="4">[2]!능형망철거</definedName>
    <definedName name="능형망철거">[1]!능형망철거</definedName>
    <definedName name="능형망철거1" localSheetId="7">[1]!능형망철거1</definedName>
    <definedName name="능형망철거1" localSheetId="6">[1]!능형망철거1</definedName>
    <definedName name="능형망철거1" localSheetId="8">[1]!능형망철거1</definedName>
    <definedName name="능형망철거1" localSheetId="4">[2]!능형망철거1</definedName>
    <definedName name="능형망철거1">[1]!능형망철거1</definedName>
    <definedName name="ㄷㄱㄷㄱ" localSheetId="7">[1]!BlankMacro1</definedName>
    <definedName name="ㄷㄱㄷㄱ" localSheetId="6">[1]!BlankMacro1</definedName>
    <definedName name="ㄷㄱㄷㄱ" localSheetId="8">[1]!BlankMacro1</definedName>
    <definedName name="ㄷㄱㄷㄱ" localSheetId="4">[2]!BlankMacro1</definedName>
    <definedName name="ㄷㄱㄷㄱ">[1]!BlankMacro1</definedName>
    <definedName name="ㄷㄱㄷㄱㄷㄱ" localSheetId="7">[1]!BlankMacro1</definedName>
    <definedName name="ㄷㄱㄷㄱㄷㄱ" localSheetId="6">[1]!BlankMacro1</definedName>
    <definedName name="ㄷㄱㄷㄱㄷㄱ" localSheetId="8">[1]!BlankMacro1</definedName>
    <definedName name="ㄷㄱㄷㄱㄷㄱ" localSheetId="4">[2]!BlankMacro1</definedName>
    <definedName name="ㄷㄱㄷㄱㄷㄱ">[1]!BlankMacro1</definedName>
    <definedName name="ㄷㄳㅅㄷㄱ" localSheetId="4" hidden="1">{#N/A,#N/A,FALSE,"2~8번"}</definedName>
    <definedName name="ㄷㄳㅅㄷㄱ" hidden="1">{#N/A,#N/A,FALSE,"2~8번"}</definedName>
    <definedName name="ㄷㅈㄱㄷㅈ" localSheetId="4" hidden="1">{#N/A,#N/A,FALSE,"혼합골재"}</definedName>
    <definedName name="ㄷㅈㄱㄷㅈ" hidden="1">{#N/A,#N/A,FALSE,"혼합골재"}</definedName>
    <definedName name="ㄷㅈㅂㄱㅈㅂㄷㄱ" localSheetId="4" hidden="1">{#N/A,#N/A,FALSE,"골재소요량";#N/A,#N/A,FALSE,"골재소요량"}</definedName>
    <definedName name="ㄷㅈㅂㄱㅈㅂㄷㄱ" hidden="1">{#N/A,#N/A,FALSE,"골재소요량";#N/A,#N/A,FALSE,"골재소요량"}</definedName>
    <definedName name="ㄷㅎㄹㅇ" localSheetId="7" hidden="1">#REF!</definedName>
    <definedName name="ㄷㅎㄹㅇ" localSheetId="6" hidden="1">#REF!</definedName>
    <definedName name="ㄷㅎㄹㅇ" localSheetId="8" hidden="1">#REF!</definedName>
    <definedName name="ㄷㅎㄹㅇ" localSheetId="4" hidden="1">#REF!</definedName>
    <definedName name="ㄷㅎㄹㅇ" localSheetId="1" hidden="1">#REF!</definedName>
    <definedName name="ㄷㅎㄹㅇ" hidden="1">#REF!</definedName>
    <definedName name="단가2" localSheetId="7">#REF!,#REF!</definedName>
    <definedName name="단가2" localSheetId="6">#REF!,#REF!</definedName>
    <definedName name="단가2" localSheetId="8">#REF!,#REF!</definedName>
    <definedName name="단가2" localSheetId="4">#REF!,#REF!</definedName>
    <definedName name="단가2">#REF!,#REF!</definedName>
    <definedName name="단가비교표" localSheetId="7">#REF!,#REF!</definedName>
    <definedName name="단가비교표" localSheetId="6">#REF!,#REF!</definedName>
    <definedName name="단가비교표" localSheetId="8">#REF!,#REF!</definedName>
    <definedName name="단가비교표" localSheetId="4">#REF!,#REF!</definedName>
    <definedName name="단가비교표">#REF!,#REF!</definedName>
    <definedName name="단가조사자료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단가조사자료" localSheetId="1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단가조사자료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단면특성1" localSheetId="4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단면특성1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단위" localSheetId="7">OFFSET(#REF!,0,0,COUNTA(#REF!),1)</definedName>
    <definedName name="단위" localSheetId="6">OFFSET(#REF!,0,0,COUNTA(#REF!),1)</definedName>
    <definedName name="단위" localSheetId="8">OFFSET(#REF!,0,0,COUNTA(#REF!),1)</definedName>
    <definedName name="단위" localSheetId="4">OFFSET(#REF!,0,0,COUNTA(#REF!),1)</definedName>
    <definedName name="단위">OFFSET(#REF!,0,0,COUNTA(#REF!),1)</definedName>
    <definedName name="대구공항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대구공항" localSheetId="1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대구공항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대리석포장" localSheetId="4" hidden="1">{#N/A,#N/A,TRUE,"총괄"}</definedName>
    <definedName name="대리석포장" localSheetId="1" hidden="1">{#N/A,#N/A,TRUE,"총괄"}</definedName>
    <definedName name="대리석포장" hidden="1">{#N/A,#N/A,TRUE,"총괄"}</definedName>
    <definedName name="대리석포장1" localSheetId="4" hidden="1">{#N/A,#N/A,TRUE,"총괄"}</definedName>
    <definedName name="대리석포장1" localSheetId="1" hidden="1">{#N/A,#N/A,TRUE,"총괄"}</definedName>
    <definedName name="대리석포장1" hidden="1">{#N/A,#N/A,TRUE,"총괄"}</definedName>
    <definedName name="도로포장" localSheetId="7">[1]!도로포장</definedName>
    <definedName name="도로포장" localSheetId="6">[1]!도로포장</definedName>
    <definedName name="도로포장" localSheetId="8">[1]!도로포장</definedName>
    <definedName name="도로포장" localSheetId="4">[2]!도로포장</definedName>
    <definedName name="도로포장">[1]!도로포장</definedName>
    <definedName name="도사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도사" localSheetId="1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도사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동시" localSheetId="4" hidden="1">{#N/A,#N/A,FALSE,"전력간선"}</definedName>
    <definedName name="동시" localSheetId="1" hidden="1">{#N/A,#N/A,FALSE,"전력간선"}</definedName>
    <definedName name="동시" hidden="1">{#N/A,#N/A,FALSE,"전력간선"}</definedName>
    <definedName name="되메우기" localSheetId="7">[1]!되메우기</definedName>
    <definedName name="되메우기" localSheetId="6">[1]!되메우기</definedName>
    <definedName name="되메우기" localSheetId="8">[1]!되메우기</definedName>
    <definedName name="되메우기" localSheetId="4">[2]!되메우기</definedName>
    <definedName name="되메우기">[1]!되메우기</definedName>
    <definedName name="되메우기2" localSheetId="7">[1]!되메우기2</definedName>
    <definedName name="되메우기2" localSheetId="6">[1]!되메우기2</definedName>
    <definedName name="되메우기2" localSheetId="8">[1]!되메우기2</definedName>
    <definedName name="되메우기2" localSheetId="4">[2]!되메우기2</definedName>
    <definedName name="되메우기2">[1]!되메우기2</definedName>
    <definedName name="ㄹㄹㄹ" localSheetId="7" hidden="1">#REF!</definedName>
    <definedName name="ㄹㄹㄹ" localSheetId="6" hidden="1">#REF!</definedName>
    <definedName name="ㄹㄹㄹ" localSheetId="8" hidden="1">#REF!</definedName>
    <definedName name="ㄹㄹㄹ" localSheetId="4" hidden="1">#REF!</definedName>
    <definedName name="ㄹㄹㄹ" localSheetId="1" hidden="1">#REF!</definedName>
    <definedName name="ㄹㄹㄹ" hidden="1">#REF!</definedName>
    <definedName name="ㄹㅇㅁㄴㄹ" localSheetId="4" hidden="1">{#N/A,#N/A,FALSE,"혼합골재"}</definedName>
    <definedName name="ㄹㅇㅁㄴㄹ" hidden="1">{#N/A,#N/A,FALSE,"혼합골재"}</definedName>
    <definedName name="ㄹㅇㅇㅎㅇ" localSheetId="7">[1]!BlankMacro1</definedName>
    <definedName name="ㄹㅇㅇㅎㅇ" localSheetId="6">[1]!BlankMacro1</definedName>
    <definedName name="ㄹㅇㅇㅎㅇ" localSheetId="8">[1]!BlankMacro1</definedName>
    <definedName name="ㄹㅇㅇㅎㅇ" localSheetId="4">[2]!BlankMacro1</definedName>
    <definedName name="ㄹㅇㅇㅎㅇ">[1]!BlankMacro1</definedName>
    <definedName name="ㄹㅇ퓨ㅓㅜㅏㅗㅜㅠㅅ퐇휴ㅗㅎ" localSheetId="4" hidden="1">{#N/A,#N/A,FALSE,"조골재"}</definedName>
    <definedName name="ㄹㅇ퓨ㅓㅜㅏㅗㅜㅠㅅ퐇휴ㅗㅎ" hidden="1">{#N/A,#N/A,FALSE,"조골재"}</definedName>
    <definedName name="ㄹㅇㅎㅇㅀ" localSheetId="4" hidden="1">{#N/A,#N/A,FALSE,"부대2"}</definedName>
    <definedName name="ㄹㅇㅎㅇㅀ" hidden="1">{#N/A,#N/A,FALSE,"부대2"}</definedName>
    <definedName name="ㄹ허ㅗ" localSheetId="4" hidden="1">{#N/A,#N/A,FALSE,"이정표"}</definedName>
    <definedName name="ㄹ허ㅗ" hidden="1">{#N/A,#N/A,FALSE,"이정표"}</definedName>
    <definedName name="ㄹ홓ㄹ" localSheetId="4" hidden="1">{#N/A,#N/A,FALSE,"조골재"}</definedName>
    <definedName name="ㄹ홓ㄹ" hidden="1">{#N/A,#N/A,FALSE,"조골재"}</definedName>
    <definedName name="라" localSheetId="1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량" localSheetId="7">[1]!량</definedName>
    <definedName name="량" localSheetId="6">[1]!량</definedName>
    <definedName name="량" localSheetId="8">[1]!량</definedName>
    <definedName name="량" localSheetId="4">[2]!량</definedName>
    <definedName name="량">[1]!량</definedName>
    <definedName name="레미콘수운반DT" localSheetId="7">[1]!레미콘수운반DT</definedName>
    <definedName name="레미콘수운반DT" localSheetId="6">[1]!레미콘수운반DT</definedName>
    <definedName name="레미콘수운반DT" localSheetId="8">[1]!레미콘수운반DT</definedName>
    <definedName name="레미콘수운반DT" localSheetId="4">[2]!레미콘수운반DT</definedName>
    <definedName name="레미콘수운반DT">[1]!레미콘수운반DT</definedName>
    <definedName name="ㅀㅀㄱ" localSheetId="7">[1]!BlankMacro1</definedName>
    <definedName name="ㅀㅀㄱ" localSheetId="6">[1]!BlankMacro1</definedName>
    <definedName name="ㅀㅀㄱ" localSheetId="8">[1]!BlankMacro1</definedName>
    <definedName name="ㅀㅀㄱ" localSheetId="4">[2]!BlankMacro1</definedName>
    <definedName name="ㅀㅀㄱ">[1]!BlankMacro1</definedName>
    <definedName name="ㅀㅀㄹ" localSheetId="7">[1]!BlankMacro1</definedName>
    <definedName name="ㅀㅀㄹ" localSheetId="6">[1]!BlankMacro1</definedName>
    <definedName name="ㅀㅀㄹ" localSheetId="8">[1]!BlankMacro1</definedName>
    <definedName name="ㅀㅀㄹ" localSheetId="4">[2]!BlankMacro1</definedName>
    <definedName name="ㅀㅀㄹ">[1]!BlankMacro1</definedName>
    <definedName name="ㅁ" localSheetId="7" hidden="1">#REF!</definedName>
    <definedName name="ㅁ" localSheetId="6" hidden="1">#REF!</definedName>
    <definedName name="ㅁ" localSheetId="8" hidden="1">#REF!</definedName>
    <definedName name="ㅁ" localSheetId="4" hidden="1">#REF!</definedName>
    <definedName name="ㅁ" localSheetId="1" hidden="1">#REF!</definedName>
    <definedName name="ㅁ" hidden="1">#REF!</definedName>
    <definedName name="ㅁㄱㅂ" localSheetId="4" hidden="1">{#N/A,#N/A,FALSE,"단가표지"}</definedName>
    <definedName name="ㅁㄱㅂ" hidden="1">{#N/A,#N/A,FALSE,"단가표지"}</definedName>
    <definedName name="ㅁㄴ" localSheetId="4" hidden="1">{#N/A,#N/A,FALSE,"2~8번"}</definedName>
    <definedName name="ㅁㄴ" hidden="1">{#N/A,#N/A,FALSE,"2~8번"}</definedName>
    <definedName name="ㅁㄴㅇ" localSheetId="4" hidden="1">{#N/A,#N/A,FALSE,"배수1"}</definedName>
    <definedName name="ㅁㄴㅇ" hidden="1">{#N/A,#N/A,FALSE,"배수1"}</definedName>
    <definedName name="ㅁㄴㅇㅁ" localSheetId="4" hidden="1">{#N/A,#N/A,FALSE,"배수1"}</definedName>
    <definedName name="ㅁㄴㅇㅁ" hidden="1">{#N/A,#N/A,FALSE,"배수1"}</definedName>
    <definedName name="ㅁㄴㅇㅁㄴㅇ" localSheetId="7" hidden="1">#REF!</definedName>
    <definedName name="ㅁㄴㅇㅁㄴㅇ" localSheetId="6" hidden="1">#REF!</definedName>
    <definedName name="ㅁㄴㅇㅁㄴㅇ" localSheetId="8" hidden="1">#REF!</definedName>
    <definedName name="ㅁㄴㅇㅁㄴㅇ" localSheetId="4" hidden="1">#REF!</definedName>
    <definedName name="ㅁㄴㅇㅁㄴㅇ" localSheetId="1" hidden="1">#REF!</definedName>
    <definedName name="ㅁㄴㅇㅁㄴㅇ" hidden="1">#REF!</definedName>
    <definedName name="ㅁㄹㄹㄴㅇㄹㅇㄴㄹㄴㅇ" localSheetId="4" hidden="1">{#N/A,#N/A,FALSE,"포장1";#N/A,#N/A,FALSE,"포장1"}</definedName>
    <definedName name="ㅁㄹㄹㄴㅇㄹㅇㄴㄹㄴㅇ" hidden="1">{#N/A,#N/A,FALSE,"포장1";#N/A,#N/A,FALSE,"포장1"}</definedName>
    <definedName name="ㅁㅁㄴ" localSheetId="4" hidden="1">{#N/A,#N/A,FALSE,"2~8번"}</definedName>
    <definedName name="ㅁㅁㄴ" hidden="1">{#N/A,#N/A,FALSE,"2~8번"}</definedName>
    <definedName name="ㅁㅇㄴㅁㅇㅁ" localSheetId="4" hidden="1">{#N/A,#N/A,FALSE,"배수1"}</definedName>
    <definedName name="ㅁㅇㄴㅁㅇㅁ" hidden="1">{#N/A,#N/A,FALSE,"배수1"}</definedName>
    <definedName name="ㅁㅇㄹ" localSheetId="4" hidden="1">{#N/A,#N/A,FALSE,"포장2"}</definedName>
    <definedName name="ㅁㅇㄹ" hidden="1">{#N/A,#N/A,FALSE,"포장2"}</definedName>
    <definedName name="마감" localSheetId="4" hidden="1">{#N/A,#N/A,FALSE,"견적조건";#N/A,#N/A,FALSE,"산출근거"}</definedName>
    <definedName name="마감" hidden="1">{#N/A,#N/A,FALSE,"견적조건";#N/A,#N/A,FALSE,"산출근거"}</definedName>
    <definedName name="마음" localSheetId="7">#REF!,#REF!</definedName>
    <definedName name="마음" localSheetId="6">#REF!,#REF!</definedName>
    <definedName name="마음" localSheetId="8">#REF!,#REF!</definedName>
    <definedName name="마음" localSheetId="4">#REF!,#REF!</definedName>
    <definedName name="마음">#REF!,#REF!</definedName>
    <definedName name="모래운반" localSheetId="7">[1]!모래운반</definedName>
    <definedName name="모래운반" localSheetId="6">[1]!모래운반</definedName>
    <definedName name="모래운반" localSheetId="8">[1]!모래운반</definedName>
    <definedName name="모래운반" localSheetId="4">[2]!모래운반</definedName>
    <definedName name="모래운반">[1]!모래운반</definedName>
    <definedName name="물가변동내역서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물가변동내역서" localSheetId="1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물가변동내역서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ㅂㅂㅂㅂ" localSheetId="7">[1]!BlankMacro1</definedName>
    <definedName name="ㅂㅂㅂㅂ" localSheetId="6">[1]!BlankMacro1</definedName>
    <definedName name="ㅂㅂㅂㅂ" localSheetId="8">[1]!BlankMacro1</definedName>
    <definedName name="ㅂㅂㅂㅂ" localSheetId="4">[2]!BlankMacro1</definedName>
    <definedName name="ㅂㅂㅂㅂ">[1]!BlankMacro1</definedName>
    <definedName name="ㅂㅈ" localSheetId="4" hidden="1">{#N/A,#N/A,FALSE,"2~8번"}</definedName>
    <definedName name="ㅂㅈ" hidden="1">{#N/A,#N/A,FALSE,"2~8번"}</definedName>
    <definedName name="ㅂㅈㄱㄷㅈㅂㄱㅈㄷㅂㄱ" localSheetId="4" hidden="1">{#N/A,#N/A,FALSE,"이정표"}</definedName>
    <definedName name="ㅂㅈㄱㄷㅈㅂㄱㅈㄷㅂㄱ" hidden="1">{#N/A,#N/A,FALSE,"이정표"}</definedName>
    <definedName name="ㅂㅈㄷ" localSheetId="4" hidden="1">{#N/A,#N/A,FALSE,"골재소요량";#N/A,#N/A,FALSE,"골재소요량"}</definedName>
    <definedName name="ㅂㅈㄷ" hidden="1">{#N/A,#N/A,FALSE,"골재소요량";#N/A,#N/A,FALSE,"골재소요량"}</definedName>
    <definedName name="방수플레이트" localSheetId="4" hidden="1">{#N/A,#N/A,FALSE,"견적조건";#N/A,#N/A,FALSE,"산출근거"}</definedName>
    <definedName name="방수플레이트" hidden="1">{#N/A,#N/A,FALSE,"견적조건";#N/A,#N/A,FALSE,"산출근거"}</definedName>
    <definedName name="배수깨기" localSheetId="7">[1]!배수깨기</definedName>
    <definedName name="배수깨기" localSheetId="6">[1]!배수깨기</definedName>
    <definedName name="배수깨기" localSheetId="8">[1]!배수깨기</definedName>
    <definedName name="배수깨기" localSheetId="4">[2]!배수깨기</definedName>
    <definedName name="배수깨기">[1]!배수깨기</definedName>
    <definedName name="배수깨기.." localSheetId="7">[1]!배수깨기..</definedName>
    <definedName name="배수깨기.." localSheetId="6">[1]!배수깨기..</definedName>
    <definedName name="배수깨기.." localSheetId="8">[1]!배수깨기..</definedName>
    <definedName name="배수깨기.." localSheetId="4">[2]!배수깨기..</definedName>
    <definedName name="배수깨기..">[1]!배수깨기..</definedName>
    <definedName name="보도" localSheetId="4" hidden="1">{#N/A,#N/A,TRUE,"총괄"}</definedName>
    <definedName name="보도" localSheetId="1" hidden="1">{#N/A,#N/A,TRUE,"총괄"}</definedName>
    <definedName name="보도" hidden="1">{#N/A,#N/A,TRUE,"총괄"}</definedName>
    <definedName name="보성토공" localSheetId="7">[1]!보성토공</definedName>
    <definedName name="보성토공" localSheetId="6">[1]!보성토공</definedName>
    <definedName name="보성토공" localSheetId="8">[1]!보성토공</definedName>
    <definedName name="보성토공" localSheetId="4">[2]!보성토공</definedName>
    <definedName name="보성토공">[1]!보성토공</definedName>
    <definedName name="보오링그라우팅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보오링그라우팅" localSheetId="1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보오링그라우팅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보통" localSheetId="1">37483</definedName>
    <definedName name="부대원본" localSheetId="4" hidden="1">{#N/A,#N/A,FALSE,"토공2"}</definedName>
    <definedName name="부대원본" hidden="1">{#N/A,#N/A,FALSE,"토공2"}</definedName>
    <definedName name="부손익" localSheetId="4" hidden="1">{#N/A,#N/A,FALSE,"현장 NCR 분석";#N/A,#N/A,FALSE,"현장품질감사";#N/A,#N/A,FALSE,"현장품질감사"}</definedName>
    <definedName name="부손익" hidden="1">{#N/A,#N/A,FALSE,"현장 NCR 분석";#N/A,#N/A,FALSE,"현장품질감사";#N/A,#N/A,FALSE,"현장품질감사"}</definedName>
    <definedName name="비교표" localSheetId="7">[1]!비교표</definedName>
    <definedName name="비교표" localSheetId="6">[1]!비교표</definedName>
    <definedName name="비교표" localSheetId="8">[1]!비교표</definedName>
    <definedName name="비교표" localSheetId="4">[2]!비교표</definedName>
    <definedName name="비교표">[1]!비교표</definedName>
    <definedName name="ㅅㅎㄱㄷㅅㄷㄱ" localSheetId="4" hidden="1">{#N/A,#N/A,FALSE,"표지목차"}</definedName>
    <definedName name="ㅅㅎㄱㄷㅅㄷㄱ" hidden="1">{#N/A,#N/A,FALSE,"표지목차"}</definedName>
    <definedName name="사랑" localSheetId="4" hidden="1">{#N/A,#N/A,FALSE,"견적조건";#N/A,#N/A,FALSE,"산출근거"}</definedName>
    <definedName name="사랑" hidden="1">{#N/A,#N/A,FALSE,"견적조건";#N/A,#N/A,FALSE,"산출근거"}</definedName>
    <definedName name="산출" localSheetId="7">[1]!산출</definedName>
    <definedName name="산출" localSheetId="6">[1]!산출</definedName>
    <definedName name="산출" localSheetId="8">[1]!산출</definedName>
    <definedName name="산출" localSheetId="4">[2]!산출</definedName>
    <definedName name="산출">[1]!산출</definedName>
    <definedName name="산출1" localSheetId="7">[1]!산출1</definedName>
    <definedName name="산출1" localSheetId="6">[1]!산출1</definedName>
    <definedName name="산출1" localSheetId="8">[1]!산출1</definedName>
    <definedName name="산출1" localSheetId="4">[2]!산출1</definedName>
    <definedName name="산출1">[1]!산출1</definedName>
    <definedName name="산출10" localSheetId="7">[1]!산출10</definedName>
    <definedName name="산출10" localSheetId="6">[1]!산출10</definedName>
    <definedName name="산출10" localSheetId="8">[1]!산출10</definedName>
    <definedName name="산출10" localSheetId="4">[2]!산출10</definedName>
    <definedName name="산출10">[1]!산출10</definedName>
    <definedName name="산출3" localSheetId="7">[1]!산출3</definedName>
    <definedName name="산출3" localSheetId="6">[1]!산출3</definedName>
    <definedName name="산출3" localSheetId="8">[1]!산출3</definedName>
    <definedName name="산출3" localSheetId="4">[2]!산출3</definedName>
    <definedName name="산출3">[1]!산출3</definedName>
    <definedName name="새통" localSheetId="4" hidden="1">{#N/A,#N/A,FALSE,"견적조건";#N/A,#N/A,FALSE,"산출근거"}</definedName>
    <definedName name="새통" hidden="1">{#N/A,#N/A,FALSE,"견적조건";#N/A,#N/A,FALSE,"산출근거"}</definedName>
    <definedName name="설계검토">411</definedName>
    <definedName name="설계단면력요약.SAP90Work" localSheetId="7">[1]!설계단면력요약.SAP90Work</definedName>
    <definedName name="설계단면력요약.SAP90Work" localSheetId="6">[1]!설계단면력요약.SAP90Work</definedName>
    <definedName name="설계단면력요약.SAP90Work" localSheetId="8">[1]!설계단면력요약.SAP90Work</definedName>
    <definedName name="설계단면력요약.SAP90Work" localSheetId="4">[2]!설계단면력요약.SAP90Work</definedName>
    <definedName name="설계단면력요약.SAP90Work">[1]!설계단면력요약.SAP90Work</definedName>
    <definedName name="설계설명서2" localSheetId="4" hidden="1">{#N/A,#N/A,FALSE,"전력간선"}</definedName>
    <definedName name="설계설명서2" localSheetId="1" hidden="1">{#N/A,#N/A,FALSE,"전력간선"}</definedName>
    <definedName name="설계설명서2" hidden="1">{#N/A,#N/A,FALSE,"전력간선"}</definedName>
    <definedName name="설계설명서3" localSheetId="4" hidden="1">{#N/A,#N/A,FALSE,"전력간선"}</definedName>
    <definedName name="설계설명서3" localSheetId="1" hidden="1">{#N/A,#N/A,FALSE,"전력간선"}</definedName>
    <definedName name="설계설명서3" hidden="1">{#N/A,#N/A,FALSE,"전력간선"}</definedName>
    <definedName name="설계설명서4" localSheetId="4" hidden="1">{#N/A,#N/A,FALSE,"전력간선"}</definedName>
    <definedName name="설계설명서4" localSheetId="1" hidden="1">{#N/A,#N/A,FALSE,"전력간선"}</definedName>
    <definedName name="설계설명서4" hidden="1">{#N/A,#N/A,FALSE,"전력간선"}</definedName>
    <definedName name="성근" localSheetId="4" hidden="1">{#N/A,#N/A,FALSE,"포장2"}</definedName>
    <definedName name="성근" hidden="1">{#N/A,#N/A,FALSE,"포장2"}</definedName>
    <definedName name="성토3" localSheetId="7">[1]!성토3</definedName>
    <definedName name="성토3" localSheetId="6">[1]!성토3</definedName>
    <definedName name="성토3" localSheetId="8">[1]!성토3</definedName>
    <definedName name="성토3" localSheetId="4">[2]!성토3</definedName>
    <definedName name="성토3">[1]!성토3</definedName>
    <definedName name="성토과재" localSheetId="4" hidden="1">{#N/A,#N/A,FALSE,"조골재"}</definedName>
    <definedName name="성토과재" hidden="1">{#N/A,#N/A,FALSE,"조골재"}</definedName>
    <definedName name="성토도쟈" localSheetId="7">[1]!성토도쟈</definedName>
    <definedName name="성토도쟈" localSheetId="6">[1]!성토도쟈</definedName>
    <definedName name="성토도쟈" localSheetId="8">[1]!성토도쟈</definedName>
    <definedName name="성토도쟈" localSheetId="4">[2]!성토도쟈</definedName>
    <definedName name="성토도쟈">[1]!성토도쟈</definedName>
    <definedName name="손영주" localSheetId="4" hidden="1">{#N/A,#N/A,FALSE,"조골재"}</definedName>
    <definedName name="손영주" hidden="1">{#N/A,#N/A,FALSE,"조골재"}</definedName>
    <definedName name="수랼" localSheetId="7">[1]!수랼</definedName>
    <definedName name="수랼" localSheetId="6">[1]!수랼</definedName>
    <definedName name="수랼" localSheetId="8">[1]!수랼</definedName>
    <definedName name="수랼" localSheetId="4">[2]!수랼</definedName>
    <definedName name="수랼">[1]!수랼</definedName>
    <definedName name="수량" localSheetId="1" hidden="1">#REF!</definedName>
    <definedName name="수량산출서" localSheetId="4" hidden="1">{#N/A,#N/A,FALSE,"견적조건";#N/A,#N/A,FALSE,"산출근거"}</definedName>
    <definedName name="수량산출서" localSheetId="1" hidden="1">#REF!</definedName>
    <definedName name="수량산출서" hidden="1">{#N/A,#N/A,FALSE,"견적조건";#N/A,#N/A,FALSE,"산출근거"}</definedName>
    <definedName name="순성토" localSheetId="7">[1]!순성토</definedName>
    <definedName name="순성토" localSheetId="6">[1]!순성토</definedName>
    <definedName name="순성토" localSheetId="8">[1]!순성토</definedName>
    <definedName name="순성토" localSheetId="4">[2]!순성토</definedName>
    <definedName name="순성토">[1]!순성토</definedName>
    <definedName name="슈" localSheetId="7">[1]!슈</definedName>
    <definedName name="슈" localSheetId="6">[1]!슈</definedName>
    <definedName name="슈" localSheetId="8">[1]!슈</definedName>
    <definedName name="슈" localSheetId="4">[2]!슈</definedName>
    <definedName name="슈">[1]!슈</definedName>
    <definedName name="시멘트운반" localSheetId="7">[1]!시멘트운반</definedName>
    <definedName name="시멘트운반" localSheetId="6">[1]!시멘트운반</definedName>
    <definedName name="시멘트운반" localSheetId="8">[1]!시멘트운반</definedName>
    <definedName name="시멘트운반" localSheetId="4">[2]!시멘트운반</definedName>
    <definedName name="시멘트운반">[1]!시멘트운반</definedName>
    <definedName name="신성" localSheetId="4">{"Book1","부대-(표지판,데리,가드).xls","부대-(낙,차,중분대).xls"}</definedName>
    <definedName name="신성">{"Book1","부대-(표지판,데리,가드).xls","부대-(낙,차,중분대).xls"}</definedName>
    <definedName name="신호기" localSheetId="7">[1]!신호기</definedName>
    <definedName name="신호기" localSheetId="6">[1]!신호기</definedName>
    <definedName name="신호기" localSheetId="8">[1]!신호기</definedName>
    <definedName name="신호기" localSheetId="4">[2]!신호기</definedName>
    <definedName name="신호기">[1]!신호기</definedName>
    <definedName name="실제" localSheetId="7">[1]!실제</definedName>
    <definedName name="실제" localSheetId="6">[1]!실제</definedName>
    <definedName name="실제" localSheetId="8">[1]!실제</definedName>
    <definedName name="실제" localSheetId="4">[2]!실제</definedName>
    <definedName name="실제">[1]!실제</definedName>
    <definedName name="실행75.5" localSheetId="7">[1]!실행75.5</definedName>
    <definedName name="실행75.5" localSheetId="6">[1]!실행75.5</definedName>
    <definedName name="실행75.5" localSheetId="8">[1]!실행75.5</definedName>
    <definedName name="실행75.5" localSheetId="4">[2]!실행75.5</definedName>
    <definedName name="실행75.5">[1]!실행75.5</definedName>
    <definedName name="실행총괄" localSheetId="7">[1]!실행총괄</definedName>
    <definedName name="실행총괄" localSheetId="6">[1]!실행총괄</definedName>
    <definedName name="실행총괄" localSheetId="8">[1]!실행총괄</definedName>
    <definedName name="실행총괄" localSheetId="4">[2]!실행총괄</definedName>
    <definedName name="실행총괄">[1]!실행총괄</definedName>
    <definedName name="심사평가내역" localSheetId="7">[1]!심사평가내역</definedName>
    <definedName name="심사평가내역" localSheetId="6">[1]!심사평가내역</definedName>
    <definedName name="심사평가내역" localSheetId="8">[1]!심사평가내역</definedName>
    <definedName name="심사평가내역" localSheetId="4">[2]!심사평가내역</definedName>
    <definedName name="심사평가내역">[1]!심사평가내역</definedName>
    <definedName name="ㅇㄴㄴㄴㄴㄴㄴㄴㄴㄴ" localSheetId="4" hidden="1">{#N/A,#N/A,FALSE,"혼합골재"}</definedName>
    <definedName name="ㅇㄴㄴㄴㄴㄴㄴㄴㄴㄴ" hidden="1">{#N/A,#N/A,FALSE,"혼합골재"}</definedName>
    <definedName name="ㅇㄹㄴㅀㄹㅇㅎㄹㅇㅎ" localSheetId="4" hidden="1">{#N/A,#N/A,FALSE,"2~8번"}</definedName>
    <definedName name="ㅇㄹㄴㅀㄹㅇㅎㄹㅇㅎ" hidden="1">{#N/A,#N/A,FALSE,"2~8번"}</definedName>
    <definedName name="ㅇㄹㄹ" localSheetId="7" hidden="1">#REF!</definedName>
    <definedName name="ㅇㄹㄹ" localSheetId="6" hidden="1">#REF!</definedName>
    <definedName name="ㅇㄹㄹ" localSheetId="8" hidden="1">#REF!</definedName>
    <definedName name="ㅇㄹㄹ" localSheetId="4" hidden="1">#REF!</definedName>
    <definedName name="ㅇㄹㄹ" localSheetId="1" hidden="1">#REF!</definedName>
    <definedName name="ㅇㄹㄹ" hidden="1">#REF!</definedName>
    <definedName name="ㅇㄹㄹㅇ" localSheetId="4" hidden="1">{#N/A,#N/A,FALSE,"2~8번"}</definedName>
    <definedName name="ㅇㄹㄹㅇ" hidden="1">{#N/A,#N/A,FALSE,"2~8번"}</definedName>
    <definedName name="ㅇㄹㅇ" localSheetId="4" hidden="1">{#N/A,#N/A,FALSE,"운반시간"}</definedName>
    <definedName name="ㅇㄹㅇ" hidden="1">{#N/A,#N/A,FALSE,"운반시간"}</definedName>
    <definedName name="ㅇㄹㅇㄹ" localSheetId="7">[1]!BlankMacro1</definedName>
    <definedName name="ㅇㄹㅇㄹ" localSheetId="6">[1]!BlankMacro1</definedName>
    <definedName name="ㅇㄹㅇㄹ" localSheetId="8">[1]!BlankMacro1</definedName>
    <definedName name="ㅇㄹㅇㄹ" localSheetId="4">[2]!BlankMacro1</definedName>
    <definedName name="ㅇㄹㅇㄹ">[1]!BlankMacro1</definedName>
    <definedName name="ㅇㄹㅇㄹㅇ" localSheetId="7">[1]!BlankMacro1</definedName>
    <definedName name="ㅇㄹㅇㄹㅇ" localSheetId="6">[1]!BlankMacro1</definedName>
    <definedName name="ㅇㄹㅇㄹㅇ" localSheetId="8">[1]!BlankMacro1</definedName>
    <definedName name="ㅇㄹㅇㄹㅇ" localSheetId="4">[2]!BlankMacro1</definedName>
    <definedName name="ㅇㄹㅇㄹㅇ">[1]!BlankMacro1</definedName>
    <definedName name="ㅇㅀㅎㅎㅎㅎㅎㅎㅎㅎㅎㅎㅎㅎㅎㅎㅎ" localSheetId="4" hidden="1">{#N/A,#N/A,FALSE,"구조2"}</definedName>
    <definedName name="ㅇㅀㅎㅎㅎㅎㅎㅎㅎㅎㅎㅎㅎㅎㅎㅎㅎ" hidden="1">{#N/A,#N/A,FALSE,"구조2"}</definedName>
    <definedName name="ㅇㅁㄴㅇㄹ" localSheetId="7">[1]!BlankMacro1</definedName>
    <definedName name="ㅇㅁㄴㅇㄹ" localSheetId="6">[1]!BlankMacro1</definedName>
    <definedName name="ㅇㅁㄴㅇㄹ" localSheetId="8">[1]!BlankMacro1</definedName>
    <definedName name="ㅇㅁㄴㅇㄹ" localSheetId="4">[2]!BlankMacro1</definedName>
    <definedName name="ㅇㅁㄴㅇㄹ">[1]!BlankMacro1</definedName>
    <definedName name="ㅇㅇㅇㅇ" localSheetId="7" hidden="1">#REF!</definedName>
    <definedName name="ㅇㅇㅇㅇ" localSheetId="6" hidden="1">#REF!</definedName>
    <definedName name="ㅇㅇㅇㅇ" localSheetId="8" hidden="1">#REF!</definedName>
    <definedName name="ㅇㅇㅇㅇ" localSheetId="4" hidden="1">#REF!</definedName>
    <definedName name="ㅇㅇㅇㅇ" hidden="1">#REF!</definedName>
    <definedName name="아" localSheetId="1" hidden="1">#REF!</definedName>
    <definedName name="아락" localSheetId="4" hidden="1">{"'별표'!$N$220"}</definedName>
    <definedName name="아락" hidden="1">{"'별표'!$N$220"}</definedName>
    <definedName name="아스콘깨기" localSheetId="4" hidden="1">{#N/A,#N/A,FALSE,"골재소요량";#N/A,#N/A,FALSE,"골재소요량"}</definedName>
    <definedName name="아스콘깨기" hidden="1">{#N/A,#N/A,FALSE,"골재소요량";#N/A,#N/A,FALSE,"골재소요량"}</definedName>
    <definedName name="암터파기" localSheetId="7">[1]!암터파기</definedName>
    <definedName name="암터파기" localSheetId="6">[1]!암터파기</definedName>
    <definedName name="암터파기" localSheetId="8">[1]!암터파기</definedName>
    <definedName name="암터파기" localSheetId="4">[2]!암터파기</definedName>
    <definedName name="암터파기">[1]!암터파기</definedName>
    <definedName name="양석" localSheetId="7">#REF!,#REF!,#REF!,#REF!,#REF!,#REF!,#REF!,#REF!,#REF!,#REF!,#REF!,#REF!,#REF!,#REF!,#REF!,#REF!,#REF!,#REF!,#REF!</definedName>
    <definedName name="양석" localSheetId="6">#REF!,#REF!,#REF!,#REF!,#REF!,#REF!,#REF!,#REF!,#REF!,#REF!,#REF!,#REF!,#REF!,#REF!,#REF!,#REF!,#REF!,#REF!,#REF!</definedName>
    <definedName name="양석" localSheetId="8">#REF!,#REF!,#REF!,#REF!,#REF!,#REF!,#REF!,#REF!,#REF!,#REF!,#REF!,#REF!,#REF!,#REF!,#REF!,#REF!,#REF!,#REF!,#REF!</definedName>
    <definedName name="양석" localSheetId="4">#REF!,#REF!,#REF!,#REF!,#REF!,#REF!,#REF!,#REF!,#REF!,#REF!,#REF!,#REF!,#REF!,#REF!,#REF!,#REF!,#REF!,#REF!,#REF!</definedName>
    <definedName name="양석" localSheetId="1">#REF!,#REF!,#REF!,#REF!,#REF!,#REF!,#REF!,#REF!,#REF!,#REF!,#REF!,#REF!,#REF!,#REF!,#REF!,#REF!,#REF!,#REF!,#REF!</definedName>
    <definedName name="양석">#REF!,#REF!,#REF!,#REF!,#REF!,#REF!,#REF!,#REF!,#REF!,#REF!,#REF!,#REF!,#REF!,#REF!,#REF!,#REF!,#REF!,#REF!,#REF!</definedName>
    <definedName name="연접물량" localSheetId="7">[1]!연접물량</definedName>
    <definedName name="연접물량" localSheetId="6">[1]!연접물량</definedName>
    <definedName name="연접물량" localSheetId="8">[1]!연접물량</definedName>
    <definedName name="연접물량" localSheetId="4">[2]!연접물량</definedName>
    <definedName name="연접물량">[1]!연접물량</definedName>
    <definedName name="옥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옥" localSheetId="1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옥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우" localSheetId="7">[1]!우</definedName>
    <definedName name="우" localSheetId="6">[1]!우</definedName>
    <definedName name="우" localSheetId="8">[1]!우</definedName>
    <definedName name="우" localSheetId="4">[2]!우</definedName>
    <definedName name="우">[1]!우</definedName>
    <definedName name="원가1" localSheetId="7">[1]!원가1</definedName>
    <definedName name="원가1" localSheetId="6">[1]!원가1</definedName>
    <definedName name="원가1" localSheetId="8">[1]!원가1</definedName>
    <definedName name="원가1" localSheetId="4">[2]!원가1</definedName>
    <definedName name="원가1">[1]!원가1</definedName>
    <definedName name="윤" localSheetId="7">#REF!,#REF!,#REF!,#REF!,#REF!,#REF!,#REF!,#REF!,#REF!,#REF!,#REF!,#REF!,#REF!,#REF!,#REF!,#REF!,#REF!,#REF!,#REF!</definedName>
    <definedName name="윤" localSheetId="6">#REF!,#REF!,#REF!,#REF!,#REF!,#REF!,#REF!,#REF!,#REF!,#REF!,#REF!,#REF!,#REF!,#REF!,#REF!,#REF!,#REF!,#REF!,#REF!</definedName>
    <definedName name="윤" localSheetId="8">#REF!,#REF!,#REF!,#REF!,#REF!,#REF!,#REF!,#REF!,#REF!,#REF!,#REF!,#REF!,#REF!,#REF!,#REF!,#REF!,#REF!,#REF!,#REF!</definedName>
    <definedName name="윤" localSheetId="4">#REF!,#REF!,#REF!,#REF!,#REF!,#REF!,#REF!,#REF!,#REF!,#REF!,#REF!,#REF!,#REF!,#REF!,#REF!,#REF!,#REF!,#REF!,#REF!</definedName>
    <definedName name="윤" localSheetId="1">#REF!,#REF!,#REF!,#REF!,#REF!,#REF!,#REF!,#REF!,#REF!,#REF!,#REF!,#REF!,#REF!,#REF!,#REF!,#REF!,#REF!,#REF!,#REF!</definedName>
    <definedName name="윤">#REF!,#REF!,#REF!,#REF!,#REF!,#REF!,#REF!,#REF!,#REF!,#REF!,#REF!,#REF!,#REF!,#REF!,#REF!,#REF!,#REF!,#REF!,#REF!</definedName>
    <definedName name="이동" localSheetId="4" hidden="1">{#N/A,#N/A,FALSE,"조골재"}</definedName>
    <definedName name="이동" hidden="1">{#N/A,#N/A,FALSE,"조골재"}</definedName>
    <definedName name="이읍" localSheetId="7">[1]!이읍</definedName>
    <definedName name="이읍" localSheetId="6">[1]!이읍</definedName>
    <definedName name="이읍" localSheetId="8">[1]!이읍</definedName>
    <definedName name="이읍" localSheetId="4">[2]!이읍</definedName>
    <definedName name="이읍">[1]!이읍</definedName>
    <definedName name="이정" localSheetId="4" hidden="1">{#N/A,#N/A,FALSE,"2~8번"}</definedName>
    <definedName name="이정" hidden="1">{#N/A,#N/A,FALSE,"2~8번"}</definedName>
    <definedName name="이희선" localSheetId="7">#REF!,#REF!</definedName>
    <definedName name="이희선" localSheetId="6">#REF!,#REF!</definedName>
    <definedName name="이희선" localSheetId="8">#REF!,#REF!</definedName>
    <definedName name="이희선" localSheetId="4">#REF!,#REF!</definedName>
    <definedName name="이희선" localSheetId="1">#REF!,#REF!</definedName>
    <definedName name="이희선">#REF!,#REF!</definedName>
    <definedName name="인쇄" localSheetId="7">[1]!인쇄</definedName>
    <definedName name="인쇄" localSheetId="6">[1]!인쇄</definedName>
    <definedName name="인쇄" localSheetId="8">[1]!인쇄</definedName>
    <definedName name="인쇄" localSheetId="4">[2]!인쇄</definedName>
    <definedName name="인쇄">[1]!인쇄</definedName>
    <definedName name="인쇄양식" localSheetId="7">[1]!인쇄양식</definedName>
    <definedName name="인쇄양식" localSheetId="6">[1]!인쇄양식</definedName>
    <definedName name="인쇄양식" localSheetId="8">[1]!인쇄양식</definedName>
    <definedName name="인쇄양식" localSheetId="4">[2]!인쇄양식</definedName>
    <definedName name="인쇄양식">[1]!인쇄양식</definedName>
    <definedName name="인쇄양식1" localSheetId="7">[1]!인쇄양식1</definedName>
    <definedName name="인쇄양식1" localSheetId="6">[1]!인쇄양식1</definedName>
    <definedName name="인쇄양식1" localSheetId="8">[1]!인쇄양식1</definedName>
    <definedName name="인쇄양식1" localSheetId="4">[2]!인쇄양식1</definedName>
    <definedName name="인쇄양식1">[1]!인쇄양식1</definedName>
    <definedName name="인쇄양식2" localSheetId="7">[1]!인쇄양식2</definedName>
    <definedName name="인쇄양식2" localSheetId="6">[1]!인쇄양식2</definedName>
    <definedName name="인쇄양식2" localSheetId="8">[1]!인쇄양식2</definedName>
    <definedName name="인쇄양식2" localSheetId="4">[2]!인쇄양식2</definedName>
    <definedName name="인쇄양식2">[1]!인쇄양식2</definedName>
    <definedName name="인쇄양식3" localSheetId="7">[1]!인쇄양식3</definedName>
    <definedName name="인쇄양식3" localSheetId="6">[1]!인쇄양식3</definedName>
    <definedName name="인쇄양식3" localSheetId="8">[1]!인쇄양식3</definedName>
    <definedName name="인쇄양식3" localSheetId="4">[2]!인쇄양식3</definedName>
    <definedName name="인쇄양식3">[1]!인쇄양식3</definedName>
    <definedName name="인천지검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인천지검" localSheetId="1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인천지검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일반부" localSheetId="4" hidden="1">{#N/A,#N/A,FALSE,"조골재"}</definedName>
    <definedName name="일반부" hidden="1">{#N/A,#N/A,FALSE,"조골재"}</definedName>
    <definedName name="일위대가호표" localSheetId="7" hidden="1">#REF!</definedName>
    <definedName name="일위대가호표" localSheetId="6" hidden="1">#REF!</definedName>
    <definedName name="일위대가호표" localSheetId="8" hidden="1">#REF!</definedName>
    <definedName name="일위대가호표" localSheetId="4" hidden="1">#REF!</definedName>
    <definedName name="일위대가호표" hidden="1">#REF!</definedName>
    <definedName name="임ㄴ" localSheetId="4" hidden="1">{"'공사부문'!$A$6:$A$32"}</definedName>
    <definedName name="임ㄴ" hidden="1">{"'공사부문'!$A$6:$A$32"}</definedName>
    <definedName name="입출고" localSheetId="7">[1]!입출고</definedName>
    <definedName name="입출고" localSheetId="6">[1]!입출고</definedName>
    <definedName name="입출고" localSheetId="8">[1]!입출고</definedName>
    <definedName name="입출고" localSheetId="4">[2]!입출고</definedName>
    <definedName name="입출고">[1]!입출고</definedName>
    <definedName name="ㅈㄱ" localSheetId="4" hidden="1">{#N/A,#N/A,FALSE,"조골재"}</definedName>
    <definedName name="ㅈㄱ" hidden="1">{#N/A,#N/A,FALSE,"조골재"}</definedName>
    <definedName name="ㅈㄷㄱㄷㅈㄱㄷㅈ" localSheetId="4" hidden="1">{#N/A,#N/A,FALSE,"표지목차"}</definedName>
    <definedName name="ㅈㄷㄱㄷㅈㄱㄷㅈ" hidden="1">{#N/A,#N/A,FALSE,"표지목차"}</definedName>
    <definedName name="ㅈㅈㅈㅈ" localSheetId="7">[1]!ㅈㅈㅈㅈ</definedName>
    <definedName name="ㅈㅈㅈㅈ" localSheetId="6">[1]!ㅈㅈㅈㅈ</definedName>
    <definedName name="ㅈㅈㅈㅈ" localSheetId="8">[1]!ㅈㅈㅈㅈ</definedName>
    <definedName name="ㅈㅈㅈㅈ" localSheetId="4">[2]!ㅈㅈㅈㅈ</definedName>
    <definedName name="ㅈㅈㅈㅈ">[1]!ㅈㅈㅈㅈ</definedName>
    <definedName name="ㅈㅈㅈㅈㅈ" localSheetId="4" hidden="1">{#N/A,#N/A,FALSE,"2~8번"}</definedName>
    <definedName name="ㅈㅈㅈㅈㅈ" hidden="1">{#N/A,#N/A,FALSE,"2~8번"}</definedName>
    <definedName name="자갈운반" localSheetId="7">[1]!자갈운반</definedName>
    <definedName name="자갈운반" localSheetId="6">[1]!자갈운반</definedName>
    <definedName name="자갈운반" localSheetId="8">[1]!자갈운반</definedName>
    <definedName name="자갈운반" localSheetId="4">[2]!자갈운반</definedName>
    <definedName name="자갈운반">[1]!자갈운반</definedName>
    <definedName name="자재단가수정완료" localSheetId="7">[1]!자재단가수정완료</definedName>
    <definedName name="자재단가수정완료" localSheetId="6">[1]!자재단가수정완료</definedName>
    <definedName name="자재단가수정완료" localSheetId="8">[1]!자재단가수정완료</definedName>
    <definedName name="자재단가수정완료" localSheetId="4">[2]!자재단가수정완료</definedName>
    <definedName name="자재단가수정완료">[1]!자재단가수정완료</definedName>
    <definedName name="자재총괄" localSheetId="4" hidden="1">{#N/A,#N/A,FALSE,"혼합골재"}</definedName>
    <definedName name="자재총괄" hidden="1">{#N/A,#N/A,FALSE,"혼합골재"}</definedName>
    <definedName name="잔토처리" localSheetId="7">[1]!잔토처리</definedName>
    <definedName name="잔토처리" localSheetId="6">[1]!잔토처리</definedName>
    <definedName name="잔토처리" localSheetId="8">[1]!잔토처리</definedName>
    <definedName name="잔토처리" localSheetId="4">[2]!잔토처리</definedName>
    <definedName name="잔토처리">[1]!잔토처리</definedName>
    <definedName name="장비" localSheetId="7">OFFSET(#REF!,0,0,COUNTA(#REF!),1)</definedName>
    <definedName name="장비" localSheetId="6">OFFSET(#REF!,0,0,COUNTA(#REF!),1)</definedName>
    <definedName name="장비" localSheetId="8">OFFSET(#REF!,0,0,COUNTA(#REF!),1)</definedName>
    <definedName name="장비" localSheetId="4">OFFSET(#REF!,0,0,COUNTA(#REF!),1)</definedName>
    <definedName name="장비">OFFSET(#REF!,0,0,COUNTA(#REF!),1)</definedName>
    <definedName name="장비노임" localSheetId="7">[1]!BlankMacro1</definedName>
    <definedName name="장비노임" localSheetId="6">[1]!BlankMacro1</definedName>
    <definedName name="장비노임" localSheetId="8">[1]!BlankMacro1</definedName>
    <definedName name="장비노임" localSheetId="4">[2]!BlankMacro1</definedName>
    <definedName name="장비노임">[1]!BlankMacro1</definedName>
    <definedName name="적용3" localSheetId="7">[1]!적용3</definedName>
    <definedName name="적용3" localSheetId="6">[1]!적용3</definedName>
    <definedName name="적용3" localSheetId="8">[1]!적용3</definedName>
    <definedName name="적용3" localSheetId="4">[2]!적용3</definedName>
    <definedName name="적용3">[1]!적용3</definedName>
    <definedName name="전기" localSheetId="4" hidden="1">{#N/A,#N/A,FALSE,"전력간선"}</definedName>
    <definedName name="전기" localSheetId="1" hidden="1">{#N/A,#N/A,FALSE,"전력간선"}</definedName>
    <definedName name="전기" hidden="1">{#N/A,#N/A,FALSE,"전력간선"}</definedName>
    <definedName name="절토" localSheetId="7">[1]!절토</definedName>
    <definedName name="절토" localSheetId="6">[1]!절토</definedName>
    <definedName name="절토" localSheetId="8">[1]!절토</definedName>
    <definedName name="절토" localSheetId="4">[2]!절토</definedName>
    <definedName name="절토">[1]!절토</definedName>
    <definedName name="점멸기입력" localSheetId="7">[1]!점멸기입력</definedName>
    <definedName name="점멸기입력" localSheetId="6">[1]!점멸기입력</definedName>
    <definedName name="점멸기입력" localSheetId="8">[1]!점멸기입력</definedName>
    <definedName name="점멸기입력" localSheetId="4">[2]!점멸기입력</definedName>
    <definedName name="점멸기입력">[1]!점멸기입력</definedName>
    <definedName name="조도계산" localSheetId="7">[1]!조도계산</definedName>
    <definedName name="조도계산" localSheetId="6">[1]!조도계산</definedName>
    <definedName name="조도계산" localSheetId="8">[1]!조도계산</definedName>
    <definedName name="조도계산" localSheetId="4">[2]!조도계산</definedName>
    <definedName name="조도계산">[1]!조도계산</definedName>
    <definedName name="조도계산2" localSheetId="7">[1]!조도계산2</definedName>
    <definedName name="조도계산2" localSheetId="6">[1]!조도계산2</definedName>
    <definedName name="조도계산2" localSheetId="8">[1]!조도계산2</definedName>
    <definedName name="조도계산2" localSheetId="4">[2]!조도계산2</definedName>
    <definedName name="조도계산2">[1]!조도계산2</definedName>
    <definedName name="조도계산3" localSheetId="7">[1]!조도계산3</definedName>
    <definedName name="조도계산3" localSheetId="6">[1]!조도계산3</definedName>
    <definedName name="조도계산3" localSheetId="8">[1]!조도계산3</definedName>
    <definedName name="조도계산3" localSheetId="4">[2]!조도계산3</definedName>
    <definedName name="조도계산3">[1]!조도계산3</definedName>
    <definedName name="종합청사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종합청사" localSheetId="1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종합청사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주간" localSheetId="4" hidden="1">{#N/A,#N/A,FALSE,"운반시간"}</definedName>
    <definedName name="주간" hidden="1">{#N/A,#N/A,FALSE,"운반시간"}</definedName>
    <definedName name="주영이" localSheetId="7">#REF!,#REF!,#REF!</definedName>
    <definedName name="주영이" localSheetId="6">#REF!,#REF!,#REF!</definedName>
    <definedName name="주영이" localSheetId="8">#REF!,#REF!,#REF!</definedName>
    <definedName name="주영이" localSheetId="4">#REF!,#REF!,#REF!</definedName>
    <definedName name="주영이">#REF!,#REF!,#REF!</definedName>
    <definedName name="지입자재" localSheetId="7">[1]!지입자재</definedName>
    <definedName name="지입자재" localSheetId="6">[1]!지입자재</definedName>
    <definedName name="지입자재" localSheetId="8">[1]!지입자재</definedName>
    <definedName name="지입자재" localSheetId="4">[2]!지입자재</definedName>
    <definedName name="지입자재">[1]!지입자재</definedName>
    <definedName name="직종" localSheetId="7">OFFSET(#REF!,0,0,COUNTA(#REF!),1)</definedName>
    <definedName name="직종" localSheetId="6">OFFSET(#REF!,0,0,COUNTA(#REF!),1)</definedName>
    <definedName name="직종" localSheetId="8">OFFSET(#REF!,0,0,COUNTA(#REF!),1)</definedName>
    <definedName name="직종" localSheetId="4">OFFSET(#REF!,0,0,COUNTA(#REF!),1)</definedName>
    <definedName name="직종">OFFSET(#REF!,0,0,COUNTA(#REF!),1)</definedName>
    <definedName name="진" localSheetId="7">[1]!진</definedName>
    <definedName name="진" localSheetId="6">[1]!진</definedName>
    <definedName name="진" localSheetId="8">[1]!진</definedName>
    <definedName name="진" localSheetId="4">[2]!진</definedName>
    <definedName name="진">[1]!진</definedName>
    <definedName name="진석" localSheetId="7">#REF!,#REF!</definedName>
    <definedName name="진석" localSheetId="6">#REF!,#REF!</definedName>
    <definedName name="진석" localSheetId="8">#REF!,#REF!</definedName>
    <definedName name="진석" localSheetId="4">#REF!,#REF!</definedName>
    <definedName name="진석">#REF!,#REF!</definedName>
    <definedName name="집" localSheetId="7">[1]!집</definedName>
    <definedName name="집" localSheetId="6">[1]!집</definedName>
    <definedName name="집" localSheetId="8">[1]!집</definedName>
    <definedName name="집" localSheetId="4">[2]!집</definedName>
    <definedName name="집">[1]!집</definedName>
    <definedName name="집계표" localSheetId="7">[1]!집계표</definedName>
    <definedName name="집계표" localSheetId="6">[1]!집계표</definedName>
    <definedName name="집계표" localSheetId="8">[1]!집계표</definedName>
    <definedName name="집계표" localSheetId="4">[2]!집계표</definedName>
    <definedName name="집계표">[1]!집계표</definedName>
    <definedName name="집지" localSheetId="7">[1]!집지</definedName>
    <definedName name="집지" localSheetId="6">[1]!집지</definedName>
    <definedName name="집지" localSheetId="8">[1]!집지</definedName>
    <definedName name="집지" localSheetId="4">[2]!집지</definedName>
    <definedName name="집지">[1]!집지</definedName>
    <definedName name="ㅊ" localSheetId="1" hidden="1">{#N/A,#N/A,TRUE,"총괄"}</definedName>
    <definedName name="ㅊ퓿ㅍ" localSheetId="4" hidden="1">{#N/A,#N/A,FALSE,"혼합골재"}</definedName>
    <definedName name="ㅊ퓿ㅍ" hidden="1">{#N/A,#N/A,FALSE,"혼합골재"}</definedName>
    <definedName name="찰샇기" localSheetId="7" hidden="1">#REF!</definedName>
    <definedName name="찰샇기" localSheetId="6" hidden="1">#REF!</definedName>
    <definedName name="찰샇기" localSheetId="8" hidden="1">#REF!</definedName>
    <definedName name="찰샇기" localSheetId="4" hidden="1">#REF!</definedName>
    <definedName name="찰샇기" hidden="1">#REF!</definedName>
    <definedName name="철근운반" localSheetId="7">[1]!철근운반</definedName>
    <definedName name="철근운반" localSheetId="6">[1]!철근운반</definedName>
    <definedName name="철근운반" localSheetId="8">[1]!철근운반</definedName>
    <definedName name="철근운반" localSheetId="4">[2]!철근운반</definedName>
    <definedName name="철근운반">[1]!철근운반</definedName>
    <definedName name="총공" localSheetId="4" hidden="1">{#N/A,#N/A,FALSE,"운반시간"}</definedName>
    <definedName name="총공" hidden="1">{#N/A,#N/A,FALSE,"운반시간"}</definedName>
    <definedName name="총공사비" localSheetId="1" hidden="1">{#N/A,#N/A,FALSE,"전력간선"}</definedName>
    <definedName name="총괄" localSheetId="4" hidden="1">{#N/A,#N/A,TRUE,"총괄"}</definedName>
    <definedName name="총괄" hidden="1">{#N/A,#N/A,TRUE,"총괄"}</definedName>
    <definedName name="ㅋㅇㅁㅇ" localSheetId="4" hidden="1">{"'공사부문'!$A$6:$A$32"}</definedName>
    <definedName name="ㅋㅇㅁㅇ" hidden="1">{"'공사부문'!$A$6:$A$32"}</definedName>
    <definedName name="ㅋㅋ" localSheetId="4" hidden="1">{#N/A,#N/A,FALSE,"조골재"}</definedName>
    <definedName name="ㅋㅋ" hidden="1">{#N/A,#N/A,FALSE,"조골재"}</definedName>
    <definedName name="콘크리트2" localSheetId="7" hidden="1">#REF!</definedName>
    <definedName name="콘크리트2" localSheetId="6" hidden="1">#REF!</definedName>
    <definedName name="콘크리트2" localSheetId="8" hidden="1">#REF!</definedName>
    <definedName name="콘크리트2" localSheetId="4" hidden="1">#REF!</definedName>
    <definedName name="콘크리트2" hidden="1">#REF!</definedName>
    <definedName name="터널" localSheetId="7">[1]!터널</definedName>
    <definedName name="터널" localSheetId="6">[1]!터널</definedName>
    <definedName name="터널" localSheetId="8">[1]!터널</definedName>
    <definedName name="터널" localSheetId="4">[2]!터널</definedName>
    <definedName name="터널">[1]!터널</definedName>
    <definedName name="토공1" localSheetId="7">[1]!토공1</definedName>
    <definedName name="토공1" localSheetId="6">[1]!토공1</definedName>
    <definedName name="토공1" localSheetId="8">[1]!토공1</definedName>
    <definedName name="토공1" localSheetId="4">[2]!토공1</definedName>
    <definedName name="토공1">[1]!토공1</definedName>
    <definedName name="토공추가" localSheetId="7">[1]!토공추가</definedName>
    <definedName name="토공추가" localSheetId="6">[1]!토공추가</definedName>
    <definedName name="토공추가" localSheetId="8">[1]!토공추가</definedName>
    <definedName name="토공추가" localSheetId="4">[2]!토공추가</definedName>
    <definedName name="토공추가">[1]!토공추가</definedName>
    <definedName name="토목설계" localSheetId="4" hidden="1">{#N/A,#N/A,FALSE,"골재소요량";#N/A,#N/A,FALSE,"골재소요량"}</definedName>
    <definedName name="토목설계" hidden="1">{#N/A,#N/A,FALSE,"골재소요량";#N/A,#N/A,FALSE,"골재소요량"}</definedName>
    <definedName name="통합" localSheetId="7">[1]!통합</definedName>
    <definedName name="통합" localSheetId="6">[1]!통합</definedName>
    <definedName name="통합" localSheetId="8">[1]!통합</definedName>
    <definedName name="통합" localSheetId="4">[2]!통합</definedName>
    <definedName name="통합">[1]!통합</definedName>
    <definedName name="ㅍㅍㅍ" localSheetId="4" hidden="1">{#N/A,#N/A,FALSE,"단가표지"}</definedName>
    <definedName name="ㅍㅍㅍ" hidden="1">{#N/A,#N/A,FALSE,"단가표지"}</definedName>
    <definedName name="ㅍㅍㅍㅍㅍ" localSheetId="4" hidden="1">{#N/A,#N/A,FALSE,"운반시간"}</definedName>
    <definedName name="ㅍㅍㅍㅍㅍ" hidden="1">{#N/A,#N/A,FALSE,"운반시간"}</definedName>
    <definedName name="ㅍㅍㅍㅍㅍㅍ" localSheetId="4" hidden="1">{#N/A,#N/A,FALSE,"조골재"}</definedName>
    <definedName name="ㅍㅍㅍㅍㅍㅍ" hidden="1">{#N/A,#N/A,FALSE,"조골재"}</definedName>
    <definedName name="ㅍㅍㅍㅍㅍㅍㅍㅍ" localSheetId="4" hidden="1">{#N/A,#N/A,FALSE,"표지목차"}</definedName>
    <definedName name="ㅍㅍㅍㅍㅍㅍㅍㅍ" hidden="1">{#N/A,#N/A,FALSE,"표지목차"}</definedName>
    <definedName name="파일" localSheetId="7" hidden="1">#REF!</definedName>
    <definedName name="파일" localSheetId="6" hidden="1">#REF!</definedName>
    <definedName name="파일" localSheetId="8" hidden="1">#REF!</definedName>
    <definedName name="파일" localSheetId="4" hidden="1">#REF!</definedName>
    <definedName name="파일" localSheetId="1" hidden="1">#REF!</definedName>
    <definedName name="파일" hidden="1">#REF!</definedName>
    <definedName name="폐기물" localSheetId="7">[1]!폐기물</definedName>
    <definedName name="폐기물" localSheetId="6">[1]!폐기물</definedName>
    <definedName name="폐기물" localSheetId="8">[1]!폐기물</definedName>
    <definedName name="폐기물" localSheetId="4">[2]!폐기물</definedName>
    <definedName name="폐기물">[1]!폐기물</definedName>
    <definedName name="폐기물수량산출서" localSheetId="7" hidden="1">#REF!</definedName>
    <definedName name="폐기물수량산출서" localSheetId="6" hidden="1">#REF!</definedName>
    <definedName name="폐기물수량산출서" localSheetId="8" hidden="1">#REF!</definedName>
    <definedName name="폐기물수량산출서" localSheetId="4" hidden="1">#REF!</definedName>
    <definedName name="폐기물수량산출서" localSheetId="1" hidden="1">#REF!</definedName>
    <definedName name="폐기물수량산출서" hidden="1">#REF!</definedName>
    <definedName name="폐목재처리집계표2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폐목재처리집계표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품의서" localSheetId="7">[1]!품의서</definedName>
    <definedName name="품의서" localSheetId="6">[1]!품의서</definedName>
    <definedName name="품의서" localSheetId="8">[1]!품의서</definedName>
    <definedName name="품의서" localSheetId="4">[2]!품의서</definedName>
    <definedName name="품의서">[1]!품의서</definedName>
    <definedName name="ㅎ5" localSheetId="4" hidden="1">{#N/A,#N/A,FALSE,"골재소요량";#N/A,#N/A,FALSE,"골재소요량"}</definedName>
    <definedName name="ㅎ5" hidden="1">{#N/A,#N/A,FALSE,"골재소요량";#N/A,#N/A,FALSE,"골재소요량"}</definedName>
    <definedName name="ㅎㄹㅇㅀ" localSheetId="4" hidden="1">{#N/A,#N/A,FALSE,"부대1"}</definedName>
    <definedName name="ㅎㄹㅇㅀ" hidden="1">{#N/A,#N/A,FALSE,"부대1"}</definedName>
    <definedName name="ㅎ로ㅓ" localSheetId="4" hidden="1">{#N/A,#N/A,FALSE,"운반시간"}</definedName>
    <definedName name="ㅎ로ㅓ" hidden="1">{#N/A,#N/A,FALSE,"운반시간"}</definedName>
    <definedName name="ㅎㅇㅀㅇㅀㅇㅎ" localSheetId="4" hidden="1">{#N/A,#N/A,FALSE,"표지목차"}</definedName>
    <definedName name="ㅎㅇㅀㅇㅀㅇㅎ" hidden="1">{#N/A,#N/A,FALSE,"표지목차"}</definedName>
    <definedName name="ㅎㅇㅇㅀㅎㄹ" localSheetId="4" hidden="1">{#N/A,#N/A,FALSE,"속도"}</definedName>
    <definedName name="ㅎㅇㅇㅀㅎㄹ" hidden="1">{#N/A,#N/A,FALSE,"속도"}</definedName>
    <definedName name="하늘" localSheetId="4" hidden="1">{#N/A,#N/A,FALSE,"전력간선"}</definedName>
    <definedName name="하늘" localSheetId="1" hidden="1">{#N/A,#N/A,FALSE,"전력간선"}</definedName>
    <definedName name="하늘" hidden="1">{#N/A,#N/A,FALSE,"전력간선"}</definedName>
    <definedName name="하도계약내역" localSheetId="4" hidden="1">{"'별표'!$N$220"}</definedName>
    <definedName name="하도계약내역" hidden="1">{"'별표'!$N$220"}</definedName>
    <definedName name="하도사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하도사" localSheetId="1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하도사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학균" localSheetId="7">[1]!학균</definedName>
    <definedName name="학균" localSheetId="6">[1]!학균</definedName>
    <definedName name="학균" localSheetId="8">[1]!학균</definedName>
    <definedName name="학균" localSheetId="4">[2]!학균</definedName>
    <definedName name="학균">[1]!학균</definedName>
    <definedName name="한전공사비" localSheetId="7">#REF!,#REF!</definedName>
    <definedName name="한전공사비" localSheetId="6">#REF!,#REF!</definedName>
    <definedName name="한전공사비" localSheetId="8">#REF!,#REF!</definedName>
    <definedName name="한전공사비" localSheetId="4">#REF!,#REF!</definedName>
    <definedName name="한전공사비">#REF!,#REF!</definedName>
    <definedName name="해창" localSheetId="7">[1]!해창</definedName>
    <definedName name="해창" localSheetId="6">[1]!해창</definedName>
    <definedName name="해창" localSheetId="8">[1]!해창</definedName>
    <definedName name="해창" localSheetId="4">[2]!해창</definedName>
    <definedName name="해창">[1]!해창</definedName>
    <definedName name="해창철콘" localSheetId="7">[1]!해창철콘</definedName>
    <definedName name="해창철콘" localSheetId="6">[1]!해창철콘</definedName>
    <definedName name="해창철콘" localSheetId="8">[1]!해창철콘</definedName>
    <definedName name="해창철콘" localSheetId="4">[2]!해창철콘</definedName>
    <definedName name="해창철콘">[1]!해창철콘</definedName>
    <definedName name="행창토건" localSheetId="7">[1]!행창토건</definedName>
    <definedName name="행창토건" localSheetId="6">[1]!행창토건</definedName>
    <definedName name="행창토건" localSheetId="8">[1]!행창토건</definedName>
    <definedName name="행창토건" localSheetId="4">[2]!행창토건</definedName>
    <definedName name="행창토건">[1]!행창토건</definedName>
    <definedName name="호" localSheetId="4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호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호ㅓㅗ" localSheetId="4" hidden="1">{#N/A,#N/A,FALSE,"포장1";#N/A,#N/A,FALSE,"포장1"}</definedName>
    <definedName name="호ㅓㅗ" hidden="1">{#N/A,#N/A,FALSE,"포장1";#N/A,#N/A,FALSE,"포장1"}</definedName>
    <definedName name="환경보전비">0.2%</definedName>
    <definedName name="황" localSheetId="7">[1]!황</definedName>
    <definedName name="황" localSheetId="6">[1]!황</definedName>
    <definedName name="황" localSheetId="8">[1]!황</definedName>
    <definedName name="황" localSheetId="4">[2]!황</definedName>
    <definedName name="황">[1]!황</definedName>
    <definedName name="흄관운반" localSheetId="7">[1]!흄관운반</definedName>
    <definedName name="흄관운반" localSheetId="6">[1]!흄관운반</definedName>
    <definedName name="흄관운반" localSheetId="8">[1]!흄관운반</definedName>
    <definedName name="흄관운반" localSheetId="4">[2]!흄관운반</definedName>
    <definedName name="흄관운반">[1]!흄관운반</definedName>
    <definedName name="희선" localSheetId="7">#REF!,#REF!,#REF!,#REF!,#REF!,#REF!,#REF!,#REF!,#REF!,#REF!,#REF!,#REF!,#REF!,#REF!,#REF!,#REF!,#REF!,#REF!,#REF!</definedName>
    <definedName name="희선" localSheetId="6">#REF!,#REF!,#REF!,#REF!,#REF!,#REF!,#REF!,#REF!,#REF!,#REF!,#REF!,#REF!,#REF!,#REF!,#REF!,#REF!,#REF!,#REF!,#REF!</definedName>
    <definedName name="희선" localSheetId="8">#REF!,#REF!,#REF!,#REF!,#REF!,#REF!,#REF!,#REF!,#REF!,#REF!,#REF!,#REF!,#REF!,#REF!,#REF!,#REF!,#REF!,#REF!,#REF!</definedName>
    <definedName name="희선" localSheetId="4">#REF!,#REF!,#REF!,#REF!,#REF!,#REF!,#REF!,#REF!,#REF!,#REF!,#REF!,#REF!,#REF!,#REF!,#REF!,#REF!,#REF!,#REF!,#REF!</definedName>
    <definedName name="희선" localSheetId="1">#REF!,#REF!,#REF!,#REF!,#REF!,#REF!,#REF!,#REF!,#REF!,#REF!,#REF!,#REF!,#REF!,#REF!,#REF!,#REF!,#REF!,#REF!,#REF!</definedName>
    <definedName name="희선">#REF!,#REF!,#REF!,#REF!,#REF!,#REF!,#REF!,#REF!,#REF!,#REF!,#REF!,#REF!,#REF!,#REF!,#REF!,#REF!,#REF!,#REF!,#REF!</definedName>
    <definedName name="히ㅏㅓㅣㅏㅓㅚㅏ" localSheetId="4" hidden="1">{#N/A,#N/A,FALSE,"구조1"}</definedName>
    <definedName name="히ㅏㅓㅣㅏㅓㅚㅏ" hidden="1">{#N/A,#N/A,FALSE,"구조1"}</definedName>
    <definedName name="ㅏㅓㅣㅏㅓㅣ" localSheetId="4" hidden="1">{#N/A,#N/A,FALSE,"부대2"}</definedName>
    <definedName name="ㅏㅓㅣㅏㅓㅣ" hidden="1">{#N/A,#N/A,FALSE,"부대2"}</definedName>
    <definedName name="ㅐ" localSheetId="4" hidden="1">{#N/A,#N/A,FALSE,"운반시간"}</definedName>
    <definedName name="ㅐ" hidden="1">{#N/A,#N/A,FALSE,"운반시간"}</definedName>
    <definedName name="ㅑ" localSheetId="4" hidden="1">{#N/A,#N/A,FALSE,"조골재"}</definedName>
    <definedName name="ㅑ" hidden="1">{#N/A,#N/A,FALSE,"조골재"}</definedName>
    <definedName name="ㅓ7" localSheetId="4" hidden="1">{#N/A,#N/A,FALSE,"단가표지"}</definedName>
    <definedName name="ㅓ7" hidden="1">{#N/A,#N/A,FALSE,"단가표지"}</definedName>
    <definedName name="ㅓㄴㅇ러" localSheetId="4" hidden="1">{#N/A,#N/A,FALSE,"골재소요량";#N/A,#N/A,FALSE,"골재소요량"}</definedName>
    <definedName name="ㅓㄴㅇ러" hidden="1">{#N/A,#N/A,FALSE,"골재소요량";#N/A,#N/A,FALSE,"골재소요량"}</definedName>
    <definedName name="ㅓㅏㅣㅓㅣㅓ" localSheetId="4" hidden="1">{#N/A,#N/A,FALSE,"혼합골재"}</definedName>
    <definedName name="ㅓㅏㅣㅓㅣㅓ" hidden="1">{#N/A,#N/A,FALSE,"혼합골재"}</definedName>
    <definedName name="ㅓㅗㅅㄹ" localSheetId="4" hidden="1">{#N/A,#N/A,FALSE,"조골재"}</definedName>
    <definedName name="ㅓㅗㅅㄹ" hidden="1">{#N/A,#N/A,FALSE,"조골재"}</definedName>
    <definedName name="ㅔ3" localSheetId="4" hidden="1">{#N/A,#N/A,FALSE,"배수1"}</definedName>
    <definedName name="ㅔ3" hidden="1">{#N/A,#N/A,FALSE,"배수1"}</definedName>
    <definedName name="ㅕ" localSheetId="4" hidden="1">{#N/A,#N/A,FALSE,"골재소요량";#N/A,#N/A,FALSE,"골재소요량"}</definedName>
    <definedName name="ㅕ" hidden="1">{#N/A,#N/A,FALSE,"골재소요량";#N/A,#N/A,FALSE,"골재소요량"}</definedName>
    <definedName name="ㅗㄹ호" localSheetId="4" hidden="1">{#N/A,#N/A,FALSE,"운반시간"}</definedName>
    <definedName name="ㅗㄹ호" hidden="1">{#N/A,#N/A,FALSE,"운반시간"}</definedName>
    <definedName name="ㅗㅎㅅ" localSheetId="4" hidden="1">{"'공사부문'!$A$6:$A$32"}</definedName>
    <definedName name="ㅗㅎㅅ" hidden="1">{"'공사부문'!$A$6:$A$32"}</definedName>
    <definedName name="ㅠ뮤ㅐ" localSheetId="7" hidden="1">#REF!</definedName>
    <definedName name="ㅠ뮤ㅐ" localSheetId="6" hidden="1">#REF!</definedName>
    <definedName name="ㅠ뮤ㅐ" localSheetId="8" hidden="1">#REF!</definedName>
    <definedName name="ㅠ뮤ㅐ" localSheetId="4" hidden="1">#REF!</definedName>
    <definedName name="ㅠ뮤ㅐ" localSheetId="1" hidden="1">#REF!</definedName>
    <definedName name="ㅠ뮤ㅐ" hidden="1">#REF!</definedName>
    <definedName name="ㅣㅎㄹㅇㅇ" localSheetId="4" hidden="1">{#N/A,#N/A,FALSE,"토공2"}</definedName>
    <definedName name="ㅣㅎㄹㅇㅇ" hidden="1">{#N/A,#N/A,FALSE,"토공2"}</definedName>
    <definedName name="ㅣㅏㅓ" localSheetId="4" hidden="1">{#N/A,#N/A,FALSE,"운반시간"}</definedName>
    <definedName name="ㅣㅏㅓ" hidden="1">{#N/A,#N/A,FALSE,"운반시간"}</definedName>
    <definedName name="ㅣㅏㅓㅣㅏㅓㅣ" localSheetId="4" hidden="1">{#N/A,#N/A,FALSE,"속도"}</definedName>
    <definedName name="ㅣㅏㅓㅣㅏㅓㅣ" hidden="1">{#N/A,#N/A,FALSE,"속도"}</definedName>
    <definedName name="ㅣㅑㅣㅣ" localSheetId="4" hidden="1">{#N/A,#N/A,FALSE,"혼합골재"}</definedName>
    <definedName name="ㅣㅑㅣㅣ" hidden="1">{#N/A,#N/A,FALSE,"혼합골재"}</definedName>
  </definedNames>
  <calcPr calcId="162913"/>
</workbook>
</file>

<file path=xl/calcChain.xml><?xml version="1.0" encoding="utf-8"?>
<calcChain xmlns="http://schemas.openxmlformats.org/spreadsheetml/2006/main">
  <c r="G214" i="65" l="1"/>
  <c r="G211" i="65"/>
  <c r="G210" i="65"/>
  <c r="G213" i="65" l="1"/>
  <c r="G212" i="65"/>
  <c r="G209" i="65"/>
  <c r="G208" i="65"/>
  <c r="G147" i="65" l="1"/>
  <c r="G20" i="65"/>
  <c r="G19" i="65"/>
  <c r="J19" i="65" s="1"/>
  <c r="G177" i="65"/>
  <c r="G176" i="65"/>
  <c r="G88" i="65" l="1"/>
  <c r="G90" i="65"/>
  <c r="G42" i="65"/>
  <c r="G44" i="65"/>
  <c r="G146" i="65"/>
  <c r="G116" i="65"/>
  <c r="G86" i="65"/>
  <c r="G41" i="65"/>
  <c r="G79" i="65" l="1"/>
  <c r="G80" i="65" s="1"/>
  <c r="G23" i="65"/>
  <c r="G21" i="65"/>
  <c r="G18" i="65"/>
  <c r="G17" i="65"/>
  <c r="G24" i="65" l="1"/>
  <c r="G144" i="65"/>
  <c r="G143" i="65"/>
  <c r="G113" i="65"/>
  <c r="G115" i="65" s="1"/>
  <c r="G89" i="65"/>
  <c r="G84" i="65"/>
  <c r="G83" i="65"/>
  <c r="G82" i="65"/>
  <c r="G39" i="65"/>
  <c r="G38" i="65"/>
  <c r="G37" i="65"/>
  <c r="G36" i="65"/>
  <c r="G35" i="65"/>
  <c r="G31" i="65"/>
  <c r="G32" i="65"/>
  <c r="G30" i="65"/>
  <c r="G29" i="65"/>
  <c r="G28" i="65"/>
  <c r="G27" i="65"/>
  <c r="G26" i="65"/>
  <c r="G25" i="65"/>
  <c r="G85" i="65" l="1"/>
  <c r="G145" i="65"/>
  <c r="G40" i="65"/>
  <c r="G43" i="65"/>
  <c r="K377" i="63" l="1"/>
  <c r="K378" i="63"/>
  <c r="J377" i="63"/>
  <c r="J378" i="63"/>
  <c r="H377" i="63"/>
  <c r="H378" i="63"/>
  <c r="F377" i="63"/>
  <c r="F378" i="63"/>
  <c r="L378" i="63" l="1"/>
  <c r="L377" i="63"/>
  <c r="C425" i="63"/>
  <c r="C426" i="63"/>
  <c r="C427" i="63"/>
  <c r="C428" i="63"/>
  <c r="C429" i="63"/>
  <c r="C430" i="63"/>
  <c r="E420" i="63"/>
  <c r="K420" i="63" s="1"/>
  <c r="E434" i="63"/>
  <c r="E440" i="63"/>
  <c r="K440" i="63" s="1"/>
  <c r="E447" i="63"/>
  <c r="K447" i="63" s="1"/>
  <c r="E477" i="63"/>
  <c r="F477" i="63" s="1"/>
  <c r="E496" i="63"/>
  <c r="E501" i="63"/>
  <c r="K501" i="63" s="1"/>
  <c r="E290" i="63"/>
  <c r="K290" i="63" s="1"/>
  <c r="E291" i="63"/>
  <c r="K291" i="63" s="1"/>
  <c r="E300" i="63"/>
  <c r="E305" i="63"/>
  <c r="F305" i="63" s="1"/>
  <c r="E306" i="63" s="1"/>
  <c r="E348" i="63"/>
  <c r="K348" i="63" s="1"/>
  <c r="E369" i="63"/>
  <c r="F369" i="63" s="1"/>
  <c r="E289" i="63"/>
  <c r="E258" i="63"/>
  <c r="E126" i="63"/>
  <c r="E132" i="63"/>
  <c r="E143" i="63"/>
  <c r="E74" i="63"/>
  <c r="K74" i="63" s="1"/>
  <c r="E58" i="63"/>
  <c r="C473" i="63"/>
  <c r="J473" i="63" s="1"/>
  <c r="C472" i="63"/>
  <c r="C471" i="63"/>
  <c r="C470" i="63"/>
  <c r="J470" i="63" s="1"/>
  <c r="C469" i="63"/>
  <c r="C468" i="63"/>
  <c r="C466" i="63"/>
  <c r="F466" i="63" s="1"/>
  <c r="C465" i="63"/>
  <c r="J465" i="63" s="1"/>
  <c r="C461" i="63"/>
  <c r="C457" i="63"/>
  <c r="C453" i="63"/>
  <c r="C497" i="63"/>
  <c r="J497" i="63" s="1"/>
  <c r="C496" i="63"/>
  <c r="H496" i="63" s="1"/>
  <c r="A495" i="63"/>
  <c r="K496" i="63"/>
  <c r="G484" i="63"/>
  <c r="K484" i="63" s="1"/>
  <c r="G483" i="63"/>
  <c r="J484" i="63"/>
  <c r="F484" i="63"/>
  <c r="J483" i="63"/>
  <c r="H483" i="63"/>
  <c r="A476" i="63"/>
  <c r="J477" i="63"/>
  <c r="H477" i="63"/>
  <c r="A464" i="63"/>
  <c r="A460" i="63"/>
  <c r="A456" i="63"/>
  <c r="A452" i="63"/>
  <c r="C67" i="66"/>
  <c r="D452" i="63" s="1"/>
  <c r="E67" i="66"/>
  <c r="F452" i="63" s="1"/>
  <c r="C68" i="66"/>
  <c r="D456" i="63" s="1"/>
  <c r="E68" i="66"/>
  <c r="F456" i="63" s="1"/>
  <c r="C69" i="66"/>
  <c r="D460" i="63" s="1"/>
  <c r="E69" i="66"/>
  <c r="F460" i="63" s="1"/>
  <c r="C70" i="66"/>
  <c r="E70" i="66"/>
  <c r="C71" i="66"/>
  <c r="D476" i="63" s="1"/>
  <c r="E71" i="66"/>
  <c r="F476" i="63" s="1"/>
  <c r="C72" i="66"/>
  <c r="D464" i="63" s="1"/>
  <c r="E72" i="66"/>
  <c r="F464" i="63" s="1"/>
  <c r="B68" i="66"/>
  <c r="B456" i="63" s="1"/>
  <c r="B69" i="66"/>
  <c r="B460" i="63" s="1"/>
  <c r="B70" i="66"/>
  <c r="B464" i="63" s="1"/>
  <c r="B71" i="66"/>
  <c r="B476" i="63" s="1"/>
  <c r="B72" i="66"/>
  <c r="B495" i="63" s="1"/>
  <c r="B67" i="66"/>
  <c r="B452" i="63" s="1"/>
  <c r="C246" i="63"/>
  <c r="C404" i="63"/>
  <c r="C416" i="63"/>
  <c r="F416" i="63" s="1"/>
  <c r="C415" i="63"/>
  <c r="C414" i="63"/>
  <c r="C413" i="63"/>
  <c r="C412" i="63"/>
  <c r="C408" i="63"/>
  <c r="A500" i="63"/>
  <c r="J501" i="63"/>
  <c r="J502" i="63" s="1"/>
  <c r="J73" i="66" s="1"/>
  <c r="H501" i="63"/>
  <c r="H502" i="63" s="1"/>
  <c r="H73" i="66" s="1"/>
  <c r="F501" i="63"/>
  <c r="F502" i="63" s="1"/>
  <c r="F73" i="66" s="1"/>
  <c r="G449" i="63"/>
  <c r="G436" i="63"/>
  <c r="H436" i="63" s="1"/>
  <c r="G435" i="63"/>
  <c r="H435" i="63" s="1"/>
  <c r="H440" i="63"/>
  <c r="H441" i="63"/>
  <c r="G443" i="63"/>
  <c r="H443" i="63" s="1"/>
  <c r="G442" i="63"/>
  <c r="H442" i="63" s="1"/>
  <c r="F435" i="63"/>
  <c r="J435" i="63"/>
  <c r="F436" i="63"/>
  <c r="J436" i="63"/>
  <c r="J449" i="63"/>
  <c r="K449" i="63"/>
  <c r="F449" i="63"/>
  <c r="J448" i="63"/>
  <c r="H448" i="63"/>
  <c r="J447" i="63"/>
  <c r="H447" i="63"/>
  <c r="J443" i="63"/>
  <c r="F443" i="63"/>
  <c r="J442" i="63"/>
  <c r="F442" i="63"/>
  <c r="J441" i="63"/>
  <c r="J440" i="63"/>
  <c r="F440" i="63"/>
  <c r="H437" i="63"/>
  <c r="F437" i="63"/>
  <c r="K434" i="63"/>
  <c r="J434" i="63"/>
  <c r="H434" i="63"/>
  <c r="F434" i="63"/>
  <c r="A424" i="63"/>
  <c r="F421" i="63"/>
  <c r="J421" i="63"/>
  <c r="A419" i="63"/>
  <c r="J420" i="63"/>
  <c r="H420" i="63"/>
  <c r="A411" i="63"/>
  <c r="A407" i="63"/>
  <c r="A403" i="63"/>
  <c r="A399" i="63"/>
  <c r="J400" i="63"/>
  <c r="J401" i="63" s="1"/>
  <c r="J61" i="66" s="1"/>
  <c r="I114" i="21" s="1"/>
  <c r="J114" i="21" s="1"/>
  <c r="H400" i="63"/>
  <c r="H401" i="63" s="1"/>
  <c r="H61" i="66" s="1"/>
  <c r="G114" i="21" s="1"/>
  <c r="H114" i="21" s="1"/>
  <c r="C364" i="63"/>
  <c r="F364" i="63" s="1"/>
  <c r="C347" i="63"/>
  <c r="J347" i="63" s="1"/>
  <c r="C365" i="63"/>
  <c r="C363" i="63"/>
  <c r="C362" i="63"/>
  <c r="C348" i="63"/>
  <c r="C346" i="63"/>
  <c r="C345" i="63"/>
  <c r="F354" i="63"/>
  <c r="H354" i="63"/>
  <c r="J354" i="63"/>
  <c r="K354" i="63"/>
  <c r="J369" i="63"/>
  <c r="H369" i="63"/>
  <c r="G370" i="63"/>
  <c r="K370" i="63" s="1"/>
  <c r="C370" i="63"/>
  <c r="F370" i="63" s="1"/>
  <c r="A368" i="63"/>
  <c r="A361" i="63"/>
  <c r="K365" i="63"/>
  <c r="K363" i="63"/>
  <c r="K346" i="63"/>
  <c r="A344" i="63"/>
  <c r="C285" i="63"/>
  <c r="C284" i="63"/>
  <c r="C283" i="63"/>
  <c r="G308" i="63"/>
  <c r="H308" i="63" s="1"/>
  <c r="G307" i="63"/>
  <c r="K307" i="63" s="1"/>
  <c r="H309" i="63"/>
  <c r="F309" i="63"/>
  <c r="K308" i="63"/>
  <c r="J308" i="63"/>
  <c r="F308" i="63"/>
  <c r="J307" i="63"/>
  <c r="F307" i="63"/>
  <c r="J306" i="63"/>
  <c r="H306" i="63"/>
  <c r="K305" i="63"/>
  <c r="J305" i="63"/>
  <c r="H305" i="63"/>
  <c r="K292" i="63"/>
  <c r="K293" i="63"/>
  <c r="K295" i="63"/>
  <c r="K300" i="63"/>
  <c r="G298" i="63"/>
  <c r="K298" i="63" s="1"/>
  <c r="G297" i="63"/>
  <c r="K297" i="63" s="1"/>
  <c r="G296" i="63"/>
  <c r="K296" i="63" s="1"/>
  <c r="G294" i="63"/>
  <c r="K294" i="63" s="1"/>
  <c r="F300" i="63"/>
  <c r="H300" i="63"/>
  <c r="J300" i="63"/>
  <c r="F299" i="63"/>
  <c r="H299" i="63"/>
  <c r="F298" i="63"/>
  <c r="J298" i="63"/>
  <c r="F297" i="63"/>
  <c r="J297" i="63"/>
  <c r="F296" i="63"/>
  <c r="J296" i="63"/>
  <c r="F295" i="63"/>
  <c r="H295" i="63"/>
  <c r="J295" i="63"/>
  <c r="H301" i="63"/>
  <c r="F301" i="63"/>
  <c r="J294" i="63"/>
  <c r="J293" i="63"/>
  <c r="H293" i="63"/>
  <c r="J292" i="63"/>
  <c r="H292" i="63"/>
  <c r="J291" i="63"/>
  <c r="H291" i="63"/>
  <c r="J290" i="63"/>
  <c r="J289" i="63"/>
  <c r="H289" i="63"/>
  <c r="K289" i="63"/>
  <c r="A266" i="63"/>
  <c r="C222" i="63"/>
  <c r="A221" i="63"/>
  <c r="C204" i="63"/>
  <c r="J204" i="63" s="1"/>
  <c r="C203" i="63"/>
  <c r="C201" i="63"/>
  <c r="C200" i="63"/>
  <c r="J200" i="63" s="1"/>
  <c r="C166" i="63"/>
  <c r="C162" i="63"/>
  <c r="A165" i="63"/>
  <c r="A161" i="63"/>
  <c r="C143" i="63"/>
  <c r="J143" i="63" s="1"/>
  <c r="C142" i="63"/>
  <c r="C141" i="63"/>
  <c r="C140" i="63"/>
  <c r="C138" i="63"/>
  <c r="J138" i="63" s="1"/>
  <c r="C137" i="63"/>
  <c r="A146" i="63"/>
  <c r="A136" i="63"/>
  <c r="K143" i="63"/>
  <c r="C122" i="63"/>
  <c r="F122" i="63" s="1"/>
  <c r="C121" i="63"/>
  <c r="C120" i="63"/>
  <c r="C119" i="63"/>
  <c r="C118" i="63"/>
  <c r="C114" i="63"/>
  <c r="A125" i="63"/>
  <c r="A117" i="63"/>
  <c r="A113" i="63"/>
  <c r="C74" i="63"/>
  <c r="J74" i="63" s="1"/>
  <c r="C73" i="63"/>
  <c r="C72" i="63"/>
  <c r="C71" i="63"/>
  <c r="C69" i="63"/>
  <c r="C68" i="63"/>
  <c r="C75" i="63"/>
  <c r="J75" i="63" s="1"/>
  <c r="J106" i="63"/>
  <c r="J107" i="63" s="1"/>
  <c r="I142" i="63" s="1"/>
  <c r="G106" i="63"/>
  <c r="H106" i="63" s="1"/>
  <c r="H107" i="63" s="1"/>
  <c r="G142" i="63" s="1"/>
  <c r="C100" i="63"/>
  <c r="C101" i="63"/>
  <c r="A57" i="63"/>
  <c r="G353" i="63"/>
  <c r="I353" i="63"/>
  <c r="F59" i="63"/>
  <c r="J58" i="63"/>
  <c r="G9" i="63"/>
  <c r="E9" i="63" s="1"/>
  <c r="B43" i="66"/>
  <c r="B266" i="63" s="1"/>
  <c r="C43" i="66"/>
  <c r="D266" i="63" s="1"/>
  <c r="E43" i="66"/>
  <c r="F266" i="63" s="1"/>
  <c r="B34" i="66"/>
  <c r="B221" i="63" s="1"/>
  <c r="C34" i="66"/>
  <c r="D221" i="63" s="1"/>
  <c r="E34" i="66"/>
  <c r="F221" i="63" s="1"/>
  <c r="B73" i="66"/>
  <c r="B500" i="63" s="1"/>
  <c r="C73" i="66"/>
  <c r="D500" i="63" s="1"/>
  <c r="E73" i="66"/>
  <c r="F500" i="63" s="1"/>
  <c r="B65" i="66"/>
  <c r="B419" i="63" s="1"/>
  <c r="C65" i="66"/>
  <c r="D419" i="63" s="1"/>
  <c r="E65" i="66"/>
  <c r="F419" i="63" s="1"/>
  <c r="B66" i="66"/>
  <c r="B424" i="63" s="1"/>
  <c r="C66" i="66"/>
  <c r="D424" i="63" s="1"/>
  <c r="E66" i="66"/>
  <c r="F424" i="63" s="1"/>
  <c r="B61" i="66"/>
  <c r="B399" i="63" s="1"/>
  <c r="C61" i="66"/>
  <c r="D399" i="63" s="1"/>
  <c r="E61" i="66"/>
  <c r="F399" i="63" s="1"/>
  <c r="B62" i="66"/>
  <c r="B403" i="63" s="1"/>
  <c r="C62" i="66"/>
  <c r="D403" i="63" s="1"/>
  <c r="E62" i="66"/>
  <c r="F403" i="63" s="1"/>
  <c r="B63" i="66"/>
  <c r="B407" i="63" s="1"/>
  <c r="C63" i="66"/>
  <c r="D407" i="63" s="1"/>
  <c r="E63" i="66"/>
  <c r="F407" i="63" s="1"/>
  <c r="B64" i="66"/>
  <c r="B411" i="63" s="1"/>
  <c r="C64" i="66"/>
  <c r="D411" i="63" s="1"/>
  <c r="E64" i="66"/>
  <c r="F411" i="63" s="1"/>
  <c r="C57" i="66"/>
  <c r="E57" i="66"/>
  <c r="B57" i="66"/>
  <c r="B53" i="66"/>
  <c r="B344" i="63" s="1"/>
  <c r="C53" i="66"/>
  <c r="D344" i="63" s="1"/>
  <c r="E53" i="66"/>
  <c r="F344" i="63" s="1"/>
  <c r="B54" i="66"/>
  <c r="B361" i="63" s="1"/>
  <c r="C54" i="66"/>
  <c r="D361" i="63" s="1"/>
  <c r="E54" i="66"/>
  <c r="F361" i="63" s="1"/>
  <c r="B55" i="66"/>
  <c r="B368" i="63" s="1"/>
  <c r="C55" i="66"/>
  <c r="D368" i="63" s="1"/>
  <c r="E55" i="66"/>
  <c r="F368" i="63" s="1"/>
  <c r="B21" i="66"/>
  <c r="B161" i="63" s="1"/>
  <c r="C21" i="66"/>
  <c r="D161" i="63" s="1"/>
  <c r="E21" i="66"/>
  <c r="F161" i="63" s="1"/>
  <c r="B22" i="66"/>
  <c r="B165" i="63" s="1"/>
  <c r="C22" i="66"/>
  <c r="D165" i="63" s="1"/>
  <c r="E22" i="66"/>
  <c r="F165" i="63" s="1"/>
  <c r="C18" i="66"/>
  <c r="D136" i="63" s="1"/>
  <c r="E18" i="66"/>
  <c r="F136" i="63" s="1"/>
  <c r="C19" i="66"/>
  <c r="D146" i="63" s="1"/>
  <c r="E19" i="66"/>
  <c r="F146" i="63" s="1"/>
  <c r="B18" i="66"/>
  <c r="B136" i="63" s="1"/>
  <c r="B19" i="66"/>
  <c r="B146" i="63" s="1"/>
  <c r="B14" i="66"/>
  <c r="B113" i="63" s="1"/>
  <c r="C14" i="66"/>
  <c r="D113" i="63" s="1"/>
  <c r="E14" i="66"/>
  <c r="F113" i="63" s="1"/>
  <c r="B15" i="66"/>
  <c r="B117" i="63" s="1"/>
  <c r="C15" i="66"/>
  <c r="D117" i="63" s="1"/>
  <c r="E15" i="66"/>
  <c r="F117" i="63" s="1"/>
  <c r="B10" i="66"/>
  <c r="B57" i="63" s="1"/>
  <c r="C10" i="66"/>
  <c r="D57" i="63" s="1"/>
  <c r="E10" i="66"/>
  <c r="F57" i="63" s="1"/>
  <c r="F204" i="63" l="1"/>
  <c r="J416" i="63"/>
  <c r="J122" i="63"/>
  <c r="F347" i="63"/>
  <c r="F473" i="63"/>
  <c r="K443" i="63"/>
  <c r="F420" i="63"/>
  <c r="F290" i="63"/>
  <c r="F447" i="63"/>
  <c r="E448" i="63" s="1"/>
  <c r="F448" i="63" s="1"/>
  <c r="F450" i="63" s="1"/>
  <c r="E430" i="63" s="1"/>
  <c r="F496" i="63"/>
  <c r="J496" i="63"/>
  <c r="J498" i="63" s="1"/>
  <c r="J72" i="66" s="1"/>
  <c r="I133" i="21" s="1"/>
  <c r="J133" i="21" s="1"/>
  <c r="J370" i="63"/>
  <c r="K442" i="63"/>
  <c r="F291" i="63"/>
  <c r="L291" i="63" s="1"/>
  <c r="K477" i="63"/>
  <c r="K369" i="63"/>
  <c r="F438" i="63"/>
  <c r="E428" i="63" s="1"/>
  <c r="F428" i="63" s="1"/>
  <c r="I299" i="63"/>
  <c r="D495" i="63"/>
  <c r="F495" i="63"/>
  <c r="J471" i="63"/>
  <c r="F471" i="63"/>
  <c r="C467" i="63"/>
  <c r="J467" i="63" s="1"/>
  <c r="G469" i="63"/>
  <c r="H469" i="63" s="1"/>
  <c r="I469" i="63"/>
  <c r="F497" i="63"/>
  <c r="J364" i="63"/>
  <c r="H484" i="63"/>
  <c r="L484" i="63" s="1"/>
  <c r="L477" i="63"/>
  <c r="H296" i="63"/>
  <c r="L296" i="63" s="1"/>
  <c r="H438" i="63"/>
  <c r="G428" i="63" s="1"/>
  <c r="H428" i="63" s="1"/>
  <c r="K436" i="63"/>
  <c r="F465" i="63"/>
  <c r="J466" i="63"/>
  <c r="H470" i="63"/>
  <c r="H413" i="63"/>
  <c r="J413" i="63"/>
  <c r="H426" i="63"/>
  <c r="J426" i="63"/>
  <c r="J412" i="63"/>
  <c r="F412" i="63"/>
  <c r="F414" i="63"/>
  <c r="J414" i="63"/>
  <c r="F425" i="63"/>
  <c r="J425" i="63"/>
  <c r="J427" i="63"/>
  <c r="F427" i="63"/>
  <c r="L502" i="63"/>
  <c r="L73" i="66" s="1"/>
  <c r="L436" i="63"/>
  <c r="F422" i="63"/>
  <c r="F65" i="66" s="1"/>
  <c r="E123" i="21" s="1"/>
  <c r="J422" i="63"/>
  <c r="J65" i="66" s="1"/>
  <c r="I123" i="21" s="1"/>
  <c r="J123" i="21" s="1"/>
  <c r="J450" i="63"/>
  <c r="I430" i="63" s="1"/>
  <c r="J430" i="63" s="1"/>
  <c r="L501" i="63"/>
  <c r="H444" i="63"/>
  <c r="G429" i="63" s="1"/>
  <c r="H429" i="63" s="1"/>
  <c r="L435" i="63"/>
  <c r="K435" i="63"/>
  <c r="L447" i="63"/>
  <c r="H449" i="63"/>
  <c r="H450" i="63" s="1"/>
  <c r="G430" i="63" s="1"/>
  <c r="H430" i="63" s="1"/>
  <c r="L440" i="63"/>
  <c r="E441" i="63"/>
  <c r="F441" i="63" s="1"/>
  <c r="F444" i="63" s="1"/>
  <c r="E429" i="63" s="1"/>
  <c r="L442" i="63"/>
  <c r="L443" i="63"/>
  <c r="L434" i="63"/>
  <c r="H298" i="63"/>
  <c r="L298" i="63" s="1"/>
  <c r="H307" i="63"/>
  <c r="L307" i="63" s="1"/>
  <c r="L420" i="63"/>
  <c r="F143" i="63"/>
  <c r="H294" i="63"/>
  <c r="H346" i="63"/>
  <c r="J346" i="63"/>
  <c r="F346" i="63"/>
  <c r="J365" i="63"/>
  <c r="F365" i="63"/>
  <c r="H365" i="63"/>
  <c r="H348" i="63"/>
  <c r="F348" i="63"/>
  <c r="J348" i="63"/>
  <c r="J363" i="63"/>
  <c r="H363" i="63"/>
  <c r="F363" i="63"/>
  <c r="L295" i="63"/>
  <c r="L300" i="63"/>
  <c r="L354" i="63"/>
  <c r="H297" i="63"/>
  <c r="L297" i="63" s="1"/>
  <c r="J371" i="63"/>
  <c r="J55" i="66" s="1"/>
  <c r="I100" i="21" s="1"/>
  <c r="J100" i="21" s="1"/>
  <c r="F371" i="63"/>
  <c r="F55" i="66" s="1"/>
  <c r="E100" i="21" s="1"/>
  <c r="H370" i="63"/>
  <c r="L370" i="63" s="1"/>
  <c r="L369" i="63"/>
  <c r="F306" i="63"/>
  <c r="L306" i="63" s="1"/>
  <c r="K306" i="63"/>
  <c r="L308" i="63"/>
  <c r="L305" i="63"/>
  <c r="H290" i="63"/>
  <c r="F289" i="63"/>
  <c r="F293" i="63"/>
  <c r="L293" i="63" s="1"/>
  <c r="F294" i="63"/>
  <c r="C139" i="63"/>
  <c r="J139" i="63" s="1"/>
  <c r="H201" i="63"/>
  <c r="J201" i="63"/>
  <c r="C202" i="63"/>
  <c r="J202" i="63" s="1"/>
  <c r="H143" i="63"/>
  <c r="F200" i="63"/>
  <c r="J137" i="63"/>
  <c r="F137" i="63"/>
  <c r="F138" i="63"/>
  <c r="E106" i="63"/>
  <c r="K106" i="63" s="1"/>
  <c r="F75" i="63"/>
  <c r="H74" i="63"/>
  <c r="F74" i="63"/>
  <c r="C70" i="63"/>
  <c r="F58" i="63"/>
  <c r="F60" i="63" s="1"/>
  <c r="F10" i="66" s="1"/>
  <c r="E35" i="21" s="1"/>
  <c r="H58" i="63"/>
  <c r="K58" i="63"/>
  <c r="J59" i="63"/>
  <c r="J60" i="63" s="1"/>
  <c r="J10" i="66" s="1"/>
  <c r="I35" i="21" s="1"/>
  <c r="J35" i="21" s="1"/>
  <c r="F498" i="63" l="1"/>
  <c r="F72" i="66" s="1"/>
  <c r="E133" i="21" s="1"/>
  <c r="F133" i="21" s="1"/>
  <c r="F467" i="63"/>
  <c r="L496" i="63"/>
  <c r="K299" i="63"/>
  <c r="J299" i="63"/>
  <c r="L299" i="63" s="1"/>
  <c r="K483" i="63"/>
  <c r="F483" i="63"/>
  <c r="E353" i="63"/>
  <c r="F35" i="21"/>
  <c r="F123" i="21"/>
  <c r="F100" i="21"/>
  <c r="F430" i="63"/>
  <c r="L430" i="63" s="1"/>
  <c r="K430" i="63"/>
  <c r="F429" i="63"/>
  <c r="L449" i="63"/>
  <c r="L450" i="63"/>
  <c r="F310" i="63"/>
  <c r="E285" i="63" s="1"/>
  <c r="K448" i="63"/>
  <c r="K441" i="63"/>
  <c r="I437" i="63"/>
  <c r="J437" i="63" s="1"/>
  <c r="J438" i="63" s="1"/>
  <c r="F139" i="63"/>
  <c r="L294" i="63"/>
  <c r="L346" i="63"/>
  <c r="L143" i="63"/>
  <c r="F202" i="63"/>
  <c r="H302" i="63"/>
  <c r="I301" i="63" s="1"/>
  <c r="L363" i="63"/>
  <c r="L365" i="63"/>
  <c r="L348" i="63"/>
  <c r="H371" i="63"/>
  <c r="L290" i="63"/>
  <c r="H310" i="63"/>
  <c r="F292" i="63"/>
  <c r="L292" i="63" s="1"/>
  <c r="L289" i="63"/>
  <c r="F106" i="63"/>
  <c r="L106" i="63" s="1"/>
  <c r="L74" i="63"/>
  <c r="L58" i="63"/>
  <c r="L483" i="63" l="1"/>
  <c r="I428" i="63"/>
  <c r="K428" i="63" s="1"/>
  <c r="L371" i="63"/>
  <c r="L55" i="66" s="1"/>
  <c r="H55" i="66"/>
  <c r="G100" i="21" s="1"/>
  <c r="L448" i="63"/>
  <c r="L441" i="63"/>
  <c r="K437" i="63"/>
  <c r="G284" i="63"/>
  <c r="K301" i="63"/>
  <c r="J301" i="63"/>
  <c r="L301" i="63" s="1"/>
  <c r="G285" i="63"/>
  <c r="I309" i="63"/>
  <c r="J309" i="63" s="1"/>
  <c r="F302" i="63"/>
  <c r="E284" i="63" s="1"/>
  <c r="F107" i="63"/>
  <c r="J302" i="63" l="1"/>
  <c r="J428" i="63"/>
  <c r="L428" i="63" s="1"/>
  <c r="L107" i="63"/>
  <c r="E469" i="63"/>
  <c r="F469" i="63" s="1"/>
  <c r="J469" i="63"/>
  <c r="H100" i="21"/>
  <c r="L100" i="21" s="1"/>
  <c r="K100" i="21"/>
  <c r="J444" i="63"/>
  <c r="L437" i="63"/>
  <c r="L438" i="63"/>
  <c r="L302" i="63"/>
  <c r="I284" i="63"/>
  <c r="K309" i="63"/>
  <c r="E142" i="63"/>
  <c r="K469" i="63" l="1"/>
  <c r="L469" i="63"/>
  <c r="L444" i="63"/>
  <c r="I429" i="63"/>
  <c r="J310" i="63"/>
  <c r="L309" i="63"/>
  <c r="C64" i="63"/>
  <c r="G356" i="63"/>
  <c r="K356" i="63" s="1"/>
  <c r="G355" i="63"/>
  <c r="K355" i="63" s="1"/>
  <c r="J356" i="63"/>
  <c r="F356" i="63"/>
  <c r="J355" i="63"/>
  <c r="F355" i="63"/>
  <c r="F352" i="63"/>
  <c r="B352" i="63"/>
  <c r="A381" i="63"/>
  <c r="F381" i="63"/>
  <c r="D381" i="63"/>
  <c r="B381" i="63"/>
  <c r="J429" i="63" l="1"/>
  <c r="J431" i="63" s="1"/>
  <c r="J66" i="66" s="1"/>
  <c r="I124" i="21" s="1"/>
  <c r="J124" i="21" s="1"/>
  <c r="K429" i="63"/>
  <c r="L310" i="63"/>
  <c r="I285" i="63"/>
  <c r="H355" i="63"/>
  <c r="H356" i="63"/>
  <c r="L356" i="63" s="1"/>
  <c r="L429" i="63" l="1"/>
  <c r="L355" i="63"/>
  <c r="C132" i="63" l="1"/>
  <c r="C133" i="63"/>
  <c r="C131" i="63"/>
  <c r="F126" i="63"/>
  <c r="J126" i="63" l="1"/>
  <c r="C396" i="63" l="1"/>
  <c r="C374" i="63"/>
  <c r="C341" i="63"/>
  <c r="C337" i="63"/>
  <c r="C332" i="63"/>
  <c r="C328" i="63"/>
  <c r="C324" i="63"/>
  <c r="C316" i="63"/>
  <c r="C312" i="63"/>
  <c r="C254" i="63"/>
  <c r="C88" i="21"/>
  <c r="C320" i="63"/>
  <c r="G492" i="63"/>
  <c r="K492" i="63" s="1"/>
  <c r="J492" i="63"/>
  <c r="F492" i="63"/>
  <c r="J491" i="63"/>
  <c r="H491" i="63"/>
  <c r="J490" i="63"/>
  <c r="H490" i="63"/>
  <c r="C263" i="63"/>
  <c r="C250" i="63"/>
  <c r="C392" i="63" l="1"/>
  <c r="C382" i="63"/>
  <c r="J493" i="63"/>
  <c r="I482" i="63" s="1"/>
  <c r="J482" i="63" s="1"/>
  <c r="J485" i="63" s="1"/>
  <c r="J486" i="63" s="1"/>
  <c r="I478" i="63" s="1"/>
  <c r="C375" i="63"/>
  <c r="H492" i="63"/>
  <c r="L492" i="63" s="1"/>
  <c r="C152" i="63"/>
  <c r="C153" i="63"/>
  <c r="F153" i="63" s="1"/>
  <c r="C154" i="63"/>
  <c r="C151" i="63"/>
  <c r="C150" i="63"/>
  <c r="C148" i="63"/>
  <c r="C242" i="63"/>
  <c r="C241" i="63"/>
  <c r="J241" i="63" s="1"/>
  <c r="C240" i="63"/>
  <c r="C239" i="63"/>
  <c r="J239" i="63" s="1"/>
  <c r="C209" i="63"/>
  <c r="F209" i="63" s="1"/>
  <c r="C235" i="63"/>
  <c r="C234" i="63"/>
  <c r="C233" i="63"/>
  <c r="C227" i="63"/>
  <c r="C228" i="63"/>
  <c r="F228" i="63" s="1"/>
  <c r="C226" i="63"/>
  <c r="F226" i="63" s="1"/>
  <c r="C218" i="63"/>
  <c r="C213" i="63"/>
  <c r="C208" i="63"/>
  <c r="C187" i="63"/>
  <c r="C178" i="63"/>
  <c r="C183" i="63"/>
  <c r="C110" i="63"/>
  <c r="C63" i="63"/>
  <c r="J69" i="63"/>
  <c r="J68" i="63"/>
  <c r="C32" i="63"/>
  <c r="C31" i="63"/>
  <c r="J31" i="63" s="1"/>
  <c r="C30" i="63"/>
  <c r="C29" i="63"/>
  <c r="J29" i="63" s="1"/>
  <c r="C25" i="63"/>
  <c r="C21" i="63"/>
  <c r="C13" i="63"/>
  <c r="C4" i="63"/>
  <c r="H285" i="63"/>
  <c r="G263" i="63"/>
  <c r="K263" i="63" s="1"/>
  <c r="E387" i="63"/>
  <c r="E400" i="63"/>
  <c r="E208" i="63"/>
  <c r="K208" i="63" s="1"/>
  <c r="E152" i="63"/>
  <c r="E262" i="63"/>
  <c r="A395" i="63"/>
  <c r="A391" i="63"/>
  <c r="A386" i="63"/>
  <c r="J388" i="63"/>
  <c r="F388" i="63"/>
  <c r="J387" i="63"/>
  <c r="H387" i="63"/>
  <c r="A373" i="63"/>
  <c r="A340" i="63"/>
  <c r="A336" i="63"/>
  <c r="A331" i="63"/>
  <c r="A327" i="63"/>
  <c r="A323" i="63"/>
  <c r="A319" i="63"/>
  <c r="A315" i="63"/>
  <c r="A311" i="63"/>
  <c r="J285" i="63"/>
  <c r="F285" i="63"/>
  <c r="J283" i="63"/>
  <c r="H283" i="63"/>
  <c r="A282" i="63"/>
  <c r="J263" i="63"/>
  <c r="F263" i="63"/>
  <c r="J262" i="63"/>
  <c r="H262" i="63"/>
  <c r="A261" i="63"/>
  <c r="A257" i="63"/>
  <c r="J258" i="63"/>
  <c r="F258" i="63"/>
  <c r="A253" i="63"/>
  <c r="A249" i="63"/>
  <c r="A245" i="63"/>
  <c r="A238" i="63"/>
  <c r="A232" i="63"/>
  <c r="A225" i="63"/>
  <c r="A217" i="63"/>
  <c r="A212" i="63"/>
  <c r="A207" i="63"/>
  <c r="A199" i="63"/>
  <c r="A195" i="63"/>
  <c r="A190" i="63"/>
  <c r="A186" i="63"/>
  <c r="A182" i="63"/>
  <c r="A177" i="63"/>
  <c r="A173" i="63"/>
  <c r="A169" i="63"/>
  <c r="E158" i="63"/>
  <c r="K158" i="63" s="1"/>
  <c r="J158" i="63"/>
  <c r="H158" i="63"/>
  <c r="A157" i="63"/>
  <c r="A130" i="63"/>
  <c r="F64" i="63"/>
  <c r="J64" i="63"/>
  <c r="E490" i="63"/>
  <c r="E63" i="63"/>
  <c r="E101" i="63"/>
  <c r="K101" i="63" s="1"/>
  <c r="E426" i="63"/>
  <c r="G103" i="63"/>
  <c r="K103" i="63" s="1"/>
  <c r="G102" i="63"/>
  <c r="H102" i="63" s="1"/>
  <c r="G92" i="63"/>
  <c r="K92" i="63" s="1"/>
  <c r="G91" i="63"/>
  <c r="K91" i="63" s="1"/>
  <c r="G87" i="63"/>
  <c r="K87" i="63" s="1"/>
  <c r="G83" i="63"/>
  <c r="K83" i="63" s="1"/>
  <c r="G79" i="63"/>
  <c r="K79" i="63" s="1"/>
  <c r="A109" i="63"/>
  <c r="J103" i="63"/>
  <c r="F103" i="63"/>
  <c r="J102" i="63"/>
  <c r="F102" i="63"/>
  <c r="J101" i="63"/>
  <c r="J100" i="63"/>
  <c r="J99" i="63"/>
  <c r="H99" i="63"/>
  <c r="J95" i="63"/>
  <c r="H95" i="63"/>
  <c r="H93" i="63"/>
  <c r="F93" i="63"/>
  <c r="J92" i="63"/>
  <c r="F92" i="63"/>
  <c r="J91" i="63"/>
  <c r="F91" i="63"/>
  <c r="J87" i="63"/>
  <c r="J88" i="63" s="1"/>
  <c r="F87" i="63"/>
  <c r="F88" i="63" s="1"/>
  <c r="J83" i="63"/>
  <c r="J84" i="63" s="1"/>
  <c r="F83" i="63"/>
  <c r="F84" i="63" s="1"/>
  <c r="J79" i="63"/>
  <c r="J80" i="63" s="1"/>
  <c r="F79" i="63"/>
  <c r="F80" i="63" s="1"/>
  <c r="G42" i="63"/>
  <c r="K42" i="63" s="1"/>
  <c r="G41" i="63"/>
  <c r="K41" i="63" s="1"/>
  <c r="G37" i="63"/>
  <c r="K37" i="63" s="1"/>
  <c r="G36" i="63"/>
  <c r="K36" i="63" s="1"/>
  <c r="J42" i="63"/>
  <c r="F42" i="63"/>
  <c r="J41" i="63"/>
  <c r="F41" i="63"/>
  <c r="C37" i="63"/>
  <c r="F37" i="63" s="1"/>
  <c r="C36" i="63"/>
  <c r="J36" i="63" s="1"/>
  <c r="C2" i="66"/>
  <c r="E2" i="66"/>
  <c r="C3" i="66"/>
  <c r="E3" i="66"/>
  <c r="C4" i="66"/>
  <c r="E4" i="66"/>
  <c r="C5" i="66"/>
  <c r="E5" i="66"/>
  <c r="C6" i="66"/>
  <c r="E6" i="66"/>
  <c r="C7" i="66"/>
  <c r="E7" i="66"/>
  <c r="C8" i="66"/>
  <c r="D45" i="63" s="1"/>
  <c r="E8" i="66"/>
  <c r="F45" i="63" s="1"/>
  <c r="C9" i="66"/>
  <c r="E9" i="66"/>
  <c r="C11" i="66"/>
  <c r="E11" i="66"/>
  <c r="C12" i="66"/>
  <c r="E12" i="66"/>
  <c r="C13" i="66"/>
  <c r="D109" i="63" s="1"/>
  <c r="E13" i="66"/>
  <c r="F109" i="63" s="1"/>
  <c r="C16" i="66"/>
  <c r="D125" i="63" s="1"/>
  <c r="E16" i="66"/>
  <c r="F125" i="63" s="1"/>
  <c r="C17" i="66"/>
  <c r="D130" i="63" s="1"/>
  <c r="E17" i="66"/>
  <c r="F130" i="63" s="1"/>
  <c r="C20" i="66"/>
  <c r="D157" i="63" s="1"/>
  <c r="E20" i="66"/>
  <c r="F157" i="63" s="1"/>
  <c r="C23" i="66"/>
  <c r="D169" i="63" s="1"/>
  <c r="E23" i="66"/>
  <c r="F169" i="63" s="1"/>
  <c r="C24" i="66"/>
  <c r="D173" i="63" s="1"/>
  <c r="E24" i="66"/>
  <c r="F173" i="63" s="1"/>
  <c r="C25" i="66"/>
  <c r="D177" i="63" s="1"/>
  <c r="E25" i="66"/>
  <c r="F177" i="63" s="1"/>
  <c r="C26" i="66"/>
  <c r="D182" i="63" s="1"/>
  <c r="E26" i="66"/>
  <c r="F182" i="63" s="1"/>
  <c r="C27" i="66"/>
  <c r="D186" i="63" s="1"/>
  <c r="E27" i="66"/>
  <c r="F186" i="63" s="1"/>
  <c r="C28" i="66"/>
  <c r="D190" i="63" s="1"/>
  <c r="E28" i="66"/>
  <c r="F190" i="63" s="1"/>
  <c r="C29" i="66"/>
  <c r="D195" i="63" s="1"/>
  <c r="E29" i="66"/>
  <c r="F195" i="63" s="1"/>
  <c r="C30" i="66"/>
  <c r="D199" i="63" s="1"/>
  <c r="E30" i="66"/>
  <c r="F199" i="63" s="1"/>
  <c r="C31" i="66"/>
  <c r="D207" i="63" s="1"/>
  <c r="E31" i="66"/>
  <c r="F207" i="63" s="1"/>
  <c r="C32" i="66"/>
  <c r="D212" i="63" s="1"/>
  <c r="E32" i="66"/>
  <c r="F212" i="63" s="1"/>
  <c r="C33" i="66"/>
  <c r="D217" i="63" s="1"/>
  <c r="E33" i="66"/>
  <c r="F217" i="63" s="1"/>
  <c r="C35" i="66"/>
  <c r="D225" i="63" s="1"/>
  <c r="E35" i="66"/>
  <c r="F225" i="63" s="1"/>
  <c r="C36" i="66"/>
  <c r="D232" i="63" s="1"/>
  <c r="E36" i="66"/>
  <c r="F232" i="63" s="1"/>
  <c r="C37" i="66"/>
  <c r="D238" i="63" s="1"/>
  <c r="E37" i="66"/>
  <c r="F238" i="63" s="1"/>
  <c r="C38" i="66"/>
  <c r="D245" i="63" s="1"/>
  <c r="E38" i="66"/>
  <c r="F245" i="63" s="1"/>
  <c r="C39" i="66"/>
  <c r="D249" i="63" s="1"/>
  <c r="E39" i="66"/>
  <c r="F249" i="63" s="1"/>
  <c r="C40" i="66"/>
  <c r="D253" i="63" s="1"/>
  <c r="E40" i="66"/>
  <c r="F253" i="63" s="1"/>
  <c r="C41" i="66"/>
  <c r="D257" i="63" s="1"/>
  <c r="E41" i="66"/>
  <c r="F257" i="63" s="1"/>
  <c r="C42" i="66"/>
  <c r="D261" i="63" s="1"/>
  <c r="E42" i="66"/>
  <c r="F261" i="63" s="1"/>
  <c r="C44" i="66"/>
  <c r="D282" i="63" s="1"/>
  <c r="E44" i="66"/>
  <c r="F282" i="63" s="1"/>
  <c r="C45" i="66"/>
  <c r="D311" i="63" s="1"/>
  <c r="E45" i="66"/>
  <c r="F311" i="63" s="1"/>
  <c r="C46" i="66"/>
  <c r="D315" i="63" s="1"/>
  <c r="E46" i="66"/>
  <c r="F315" i="63" s="1"/>
  <c r="C47" i="66"/>
  <c r="D319" i="63" s="1"/>
  <c r="E47" i="66"/>
  <c r="F319" i="63" s="1"/>
  <c r="C48" i="66"/>
  <c r="D323" i="63" s="1"/>
  <c r="E48" i="66"/>
  <c r="F323" i="63" s="1"/>
  <c r="C49" i="66"/>
  <c r="D327" i="63" s="1"/>
  <c r="E49" i="66"/>
  <c r="F327" i="63" s="1"/>
  <c r="C50" i="66"/>
  <c r="D331" i="63" s="1"/>
  <c r="E50" i="66"/>
  <c r="F331" i="63" s="1"/>
  <c r="C51" i="66"/>
  <c r="D336" i="63" s="1"/>
  <c r="E51" i="66"/>
  <c r="F336" i="63" s="1"/>
  <c r="C52" i="66"/>
  <c r="D340" i="63" s="1"/>
  <c r="E52" i="66"/>
  <c r="F340" i="63" s="1"/>
  <c r="C56" i="66"/>
  <c r="D373" i="63" s="1"/>
  <c r="E56" i="66"/>
  <c r="F373" i="63" s="1"/>
  <c r="C58" i="66"/>
  <c r="D386" i="63" s="1"/>
  <c r="E58" i="66"/>
  <c r="F386" i="63" s="1"/>
  <c r="C59" i="66"/>
  <c r="D391" i="63" s="1"/>
  <c r="E59" i="66"/>
  <c r="F391" i="63" s="1"/>
  <c r="C60" i="66"/>
  <c r="D395" i="63" s="1"/>
  <c r="E60" i="66"/>
  <c r="F395" i="63" s="1"/>
  <c r="B3" i="66"/>
  <c r="B4" i="66"/>
  <c r="B5" i="66"/>
  <c r="B6" i="66"/>
  <c r="B7" i="66"/>
  <c r="B8" i="66"/>
  <c r="B45" i="63" s="1"/>
  <c r="B9" i="66"/>
  <c r="B11" i="66"/>
  <c r="B12" i="66"/>
  <c r="B13" i="66"/>
  <c r="B109" i="63" s="1"/>
  <c r="B16" i="66"/>
  <c r="B125" i="63" s="1"/>
  <c r="B17" i="66"/>
  <c r="B130" i="63" s="1"/>
  <c r="B20" i="66"/>
  <c r="B157" i="63" s="1"/>
  <c r="B23" i="66"/>
  <c r="B169" i="63" s="1"/>
  <c r="B24" i="66"/>
  <c r="B173" i="63" s="1"/>
  <c r="B25" i="66"/>
  <c r="B177" i="63" s="1"/>
  <c r="B26" i="66"/>
  <c r="B182" i="63" s="1"/>
  <c r="B27" i="66"/>
  <c r="B186" i="63" s="1"/>
  <c r="B28" i="66"/>
  <c r="B190" i="63" s="1"/>
  <c r="B29" i="66"/>
  <c r="B195" i="63" s="1"/>
  <c r="B30" i="66"/>
  <c r="B199" i="63" s="1"/>
  <c r="B31" i="66"/>
  <c r="B207" i="63" s="1"/>
  <c r="B32" i="66"/>
  <c r="B212" i="63" s="1"/>
  <c r="B33" i="66"/>
  <c r="B217" i="63" s="1"/>
  <c r="B35" i="66"/>
  <c r="B225" i="63" s="1"/>
  <c r="B36" i="66"/>
  <c r="B232" i="63" s="1"/>
  <c r="B37" i="66"/>
  <c r="B238" i="63" s="1"/>
  <c r="B38" i="66"/>
  <c r="B245" i="63" s="1"/>
  <c r="B39" i="66"/>
  <c r="B249" i="63" s="1"/>
  <c r="B40" i="66"/>
  <c r="B253" i="63" s="1"/>
  <c r="B41" i="66"/>
  <c r="B257" i="63" s="1"/>
  <c r="B42" i="66"/>
  <c r="B261" i="63" s="1"/>
  <c r="B44" i="66"/>
  <c r="B282" i="63" s="1"/>
  <c r="B45" i="66"/>
  <c r="B311" i="63" s="1"/>
  <c r="B46" i="66"/>
  <c r="B315" i="63" s="1"/>
  <c r="B47" i="66"/>
  <c r="B319" i="63" s="1"/>
  <c r="B48" i="66"/>
  <c r="B323" i="63" s="1"/>
  <c r="B49" i="66"/>
  <c r="B327" i="63" s="1"/>
  <c r="B50" i="66"/>
  <c r="B331" i="63" s="1"/>
  <c r="B51" i="66"/>
  <c r="B336" i="63" s="1"/>
  <c r="B52" i="66"/>
  <c r="B340" i="63" s="1"/>
  <c r="B56" i="66"/>
  <c r="B373" i="63" s="1"/>
  <c r="B58" i="66"/>
  <c r="B386" i="63" s="1"/>
  <c r="B59" i="66"/>
  <c r="B391" i="63" s="1"/>
  <c r="B60" i="66"/>
  <c r="B395" i="63" s="1"/>
  <c r="B2" i="66"/>
  <c r="J209" i="63" l="1"/>
  <c r="H152" i="63"/>
  <c r="J153" i="63"/>
  <c r="K102" i="63"/>
  <c r="J43" i="63"/>
  <c r="E150" i="63"/>
  <c r="K150" i="63" s="1"/>
  <c r="E283" i="63"/>
  <c r="K283" i="63" s="1"/>
  <c r="F400" i="63"/>
  <c r="K400" i="63"/>
  <c r="K426" i="63"/>
  <c r="F426" i="63"/>
  <c r="J478" i="63"/>
  <c r="J479" i="63" s="1"/>
  <c r="J71" i="66" s="1"/>
  <c r="I132" i="21" s="1"/>
  <c r="J132" i="21" s="1"/>
  <c r="H159" i="63"/>
  <c r="H20" i="66" s="1"/>
  <c r="J240" i="63"/>
  <c r="H240" i="63"/>
  <c r="H263" i="63"/>
  <c r="L263" i="63" s="1"/>
  <c r="J284" i="63"/>
  <c r="K285" i="63"/>
  <c r="K132" i="63"/>
  <c r="J264" i="63"/>
  <c r="J42" i="66" s="1"/>
  <c r="I83" i="21" s="1"/>
  <c r="J83" i="21" s="1"/>
  <c r="E99" i="63"/>
  <c r="K99" i="63" s="1"/>
  <c r="E100" i="63"/>
  <c r="K100" i="63" s="1"/>
  <c r="E491" i="63"/>
  <c r="H493" i="63"/>
  <c r="G482" i="63" s="1"/>
  <c r="H482" i="63" s="1"/>
  <c r="H485" i="63" s="1"/>
  <c r="H486" i="63" s="1"/>
  <c r="G478" i="63" s="1"/>
  <c r="H478" i="63" s="1"/>
  <c r="H479" i="63" s="1"/>
  <c r="H71" i="66" s="1"/>
  <c r="G132" i="21" s="1"/>
  <c r="H132" i="21" s="1"/>
  <c r="J152" i="63"/>
  <c r="C174" i="63"/>
  <c r="C196" i="63"/>
  <c r="F262" i="63"/>
  <c r="F264" i="63" s="1"/>
  <c r="F42" i="66" s="1"/>
  <c r="E83" i="21" s="1"/>
  <c r="K262" i="63"/>
  <c r="K152" i="63"/>
  <c r="F152" i="63"/>
  <c r="F387" i="63"/>
  <c r="L387" i="63" s="1"/>
  <c r="K387" i="63"/>
  <c r="E272" i="63"/>
  <c r="E227" i="63"/>
  <c r="K227" i="63" s="1"/>
  <c r="E234" i="63"/>
  <c r="K234" i="63" s="1"/>
  <c r="C191" i="63"/>
  <c r="C149" i="63"/>
  <c r="J149" i="63" s="1"/>
  <c r="H208" i="63"/>
  <c r="J208" i="63"/>
  <c r="J210" i="63" s="1"/>
  <c r="J31" i="66" s="1"/>
  <c r="I62" i="21" s="1"/>
  <c r="J62" i="21" s="1"/>
  <c r="F208" i="63"/>
  <c r="F210" i="63" s="1"/>
  <c r="F31" i="66" s="1"/>
  <c r="E62" i="21" s="1"/>
  <c r="J233" i="63"/>
  <c r="F233" i="63"/>
  <c r="J235" i="63"/>
  <c r="F235" i="63"/>
  <c r="H150" i="63"/>
  <c r="F150" i="63"/>
  <c r="J150" i="63"/>
  <c r="J227" i="63"/>
  <c r="J234" i="63"/>
  <c r="H234" i="63"/>
  <c r="J148" i="63"/>
  <c r="F148" i="63"/>
  <c r="J151" i="63"/>
  <c r="F151" i="63"/>
  <c r="C147" i="63"/>
  <c r="F147" i="63" s="1"/>
  <c r="C170" i="63"/>
  <c r="H30" i="63"/>
  <c r="J70" i="63"/>
  <c r="J389" i="63"/>
  <c r="J58" i="66" s="1"/>
  <c r="I108" i="21" s="1"/>
  <c r="J108" i="21" s="1"/>
  <c r="L285" i="63"/>
  <c r="F283" i="63"/>
  <c r="H92" i="63"/>
  <c r="L92" i="63" s="1"/>
  <c r="F239" i="63"/>
  <c r="F241" i="63"/>
  <c r="H227" i="63"/>
  <c r="J226" i="63"/>
  <c r="J228" i="63"/>
  <c r="F43" i="63"/>
  <c r="F158" i="63"/>
  <c r="J159" i="63"/>
  <c r="J20" i="66" s="1"/>
  <c r="I115" i="21" s="1"/>
  <c r="J115" i="21" s="1"/>
  <c r="J104" i="63"/>
  <c r="I468" i="63" s="1"/>
  <c r="J468" i="63" s="1"/>
  <c r="L102" i="63"/>
  <c r="H101" i="63"/>
  <c r="H103" i="63"/>
  <c r="L103" i="63" s="1"/>
  <c r="H79" i="63"/>
  <c r="H80" i="63" s="1"/>
  <c r="H83" i="63"/>
  <c r="H84" i="63" s="1"/>
  <c r="G466" i="63" s="1"/>
  <c r="H87" i="63"/>
  <c r="H88" i="63" s="1"/>
  <c r="H91" i="63"/>
  <c r="L91" i="63" s="1"/>
  <c r="H100" i="63"/>
  <c r="F101" i="63"/>
  <c r="F69" i="63"/>
  <c r="F68" i="63"/>
  <c r="F36" i="63"/>
  <c r="F38" i="63" s="1"/>
  <c r="H36" i="63"/>
  <c r="F29" i="63"/>
  <c r="J30" i="63"/>
  <c r="F31" i="63"/>
  <c r="J37" i="63"/>
  <c r="J38" i="63" s="1"/>
  <c r="H37" i="63"/>
  <c r="H41" i="63"/>
  <c r="H42" i="63"/>
  <c r="H264" i="63" l="1"/>
  <c r="H42" i="66" s="1"/>
  <c r="G83" i="21" s="1"/>
  <c r="H83" i="21" s="1"/>
  <c r="F227" i="63"/>
  <c r="F229" i="63" s="1"/>
  <c r="F35" i="66" s="1"/>
  <c r="E69" i="21" s="1"/>
  <c r="L400" i="63"/>
  <c r="F401" i="63"/>
  <c r="J236" i="63"/>
  <c r="J36" i="66" s="1"/>
  <c r="I70" i="21" s="1"/>
  <c r="J70" i="21" s="1"/>
  <c r="L426" i="63"/>
  <c r="F431" i="63"/>
  <c r="F66" i="66" s="1"/>
  <c r="E124" i="21" s="1"/>
  <c r="F124" i="21" s="1"/>
  <c r="K466" i="63"/>
  <c r="H466" i="63"/>
  <c r="L466" i="63" s="1"/>
  <c r="G139" i="63"/>
  <c r="H139" i="63" s="1"/>
  <c r="L139" i="63" s="1"/>
  <c r="G467" i="63"/>
  <c r="G137" i="63"/>
  <c r="G465" i="63"/>
  <c r="F69" i="21"/>
  <c r="F83" i="21"/>
  <c r="L83" i="21" s="1"/>
  <c r="K83" i="21"/>
  <c r="G49" i="21"/>
  <c r="H49" i="21" s="1"/>
  <c r="G115" i="21"/>
  <c r="H115" i="21" s="1"/>
  <c r="F62" i="21"/>
  <c r="J286" i="63"/>
  <c r="J44" i="66" s="1"/>
  <c r="I85" i="21" s="1"/>
  <c r="J85" i="21" s="1"/>
  <c r="L283" i="63"/>
  <c r="I141" i="63"/>
  <c r="J141" i="63" s="1"/>
  <c r="G138" i="63"/>
  <c r="F159" i="63"/>
  <c r="F20" i="66" s="1"/>
  <c r="F100" i="63"/>
  <c r="L100" i="63" s="1"/>
  <c r="L262" i="63"/>
  <c r="I73" i="63"/>
  <c r="J73" i="63" s="1"/>
  <c r="J147" i="63"/>
  <c r="F99" i="63"/>
  <c r="L99" i="63" s="1"/>
  <c r="L264" i="63"/>
  <c r="L42" i="66" s="1"/>
  <c r="F234" i="63"/>
  <c r="L234" i="63" s="1"/>
  <c r="F491" i="63"/>
  <c r="L491" i="63" s="1"/>
  <c r="K491" i="63"/>
  <c r="K490" i="63"/>
  <c r="F490" i="63"/>
  <c r="F389" i="63"/>
  <c r="F58" i="66" s="1"/>
  <c r="E108" i="21" s="1"/>
  <c r="L150" i="63"/>
  <c r="F149" i="63"/>
  <c r="L152" i="63"/>
  <c r="F70" i="63"/>
  <c r="L208" i="63"/>
  <c r="I49" i="21"/>
  <c r="J49" i="21" s="1"/>
  <c r="I72" i="63"/>
  <c r="J376" i="63"/>
  <c r="G147" i="63"/>
  <c r="G148" i="63"/>
  <c r="G149" i="63"/>
  <c r="J229" i="63"/>
  <c r="J35" i="66" s="1"/>
  <c r="I69" i="21" s="1"/>
  <c r="J69" i="21" s="1"/>
  <c r="L83" i="63"/>
  <c r="L42" i="63"/>
  <c r="L158" i="63"/>
  <c r="L101" i="63"/>
  <c r="L84" i="63"/>
  <c r="G69" i="63"/>
  <c r="H43" i="63"/>
  <c r="G471" i="63" s="1"/>
  <c r="L88" i="63"/>
  <c r="G70" i="63"/>
  <c r="L80" i="63"/>
  <c r="G68" i="63"/>
  <c r="H104" i="63"/>
  <c r="G468" i="63" s="1"/>
  <c r="H468" i="63" s="1"/>
  <c r="L87" i="63"/>
  <c r="L79" i="63"/>
  <c r="L37" i="63"/>
  <c r="H38" i="63"/>
  <c r="L36" i="63"/>
  <c r="L41" i="63"/>
  <c r="K139" i="63" l="1"/>
  <c r="L227" i="63"/>
  <c r="L401" i="63"/>
  <c r="L61" i="66" s="1"/>
  <c r="F61" i="66"/>
  <c r="E114" i="21" s="1"/>
  <c r="H471" i="63"/>
  <c r="L471" i="63" s="1"/>
  <c r="K471" i="63"/>
  <c r="F108" i="21"/>
  <c r="E49" i="21"/>
  <c r="F49" i="21" s="1"/>
  <c r="L49" i="21" s="1"/>
  <c r="E115" i="21"/>
  <c r="G200" i="63"/>
  <c r="H200" i="63" s="1"/>
  <c r="G425" i="63"/>
  <c r="G412" i="63"/>
  <c r="G202" i="63"/>
  <c r="K202" i="63" s="1"/>
  <c r="G427" i="63"/>
  <c r="G414" i="63"/>
  <c r="G141" i="63"/>
  <c r="H141" i="63" s="1"/>
  <c r="L159" i="63"/>
  <c r="L20" i="66" s="1"/>
  <c r="K138" i="63"/>
  <c r="H138" i="63"/>
  <c r="L138" i="63" s="1"/>
  <c r="F104" i="63"/>
  <c r="G73" i="63"/>
  <c r="H73" i="63" s="1"/>
  <c r="K126" i="63"/>
  <c r="H126" i="63"/>
  <c r="F236" i="63"/>
  <c r="F36" i="66" s="1"/>
  <c r="E70" i="21" s="1"/>
  <c r="F493" i="63"/>
  <c r="E482" i="63" s="1"/>
  <c r="L490" i="63"/>
  <c r="H284" i="63"/>
  <c r="H286" i="63" s="1"/>
  <c r="G72" i="63"/>
  <c r="H376" i="63"/>
  <c r="H148" i="63"/>
  <c r="K148" i="63"/>
  <c r="K147" i="63"/>
  <c r="H147" i="63"/>
  <c r="L147" i="63" s="1"/>
  <c r="H149" i="63"/>
  <c r="L149" i="63" s="1"/>
  <c r="K149" i="63"/>
  <c r="G239" i="63"/>
  <c r="G233" i="63"/>
  <c r="G226" i="63"/>
  <c r="G151" i="63"/>
  <c r="G228" i="63"/>
  <c r="G241" i="63"/>
  <c r="G235" i="63"/>
  <c r="G118" i="63"/>
  <c r="G131" i="63"/>
  <c r="K131" i="63" s="1"/>
  <c r="G120" i="63"/>
  <c r="G133" i="63"/>
  <c r="K133" i="63" s="1"/>
  <c r="L38" i="63"/>
  <c r="G29" i="63"/>
  <c r="L43" i="63"/>
  <c r="G31" i="63"/>
  <c r="H202" i="63" l="1"/>
  <c r="L202" i="63" s="1"/>
  <c r="K49" i="21"/>
  <c r="K200" i="63"/>
  <c r="F114" i="21"/>
  <c r="L114" i="21" s="1"/>
  <c r="K114" i="21"/>
  <c r="E72" i="63"/>
  <c r="E468" i="63"/>
  <c r="K482" i="63"/>
  <c r="F482" i="63"/>
  <c r="K115" i="21"/>
  <c r="F115" i="21"/>
  <c r="L115" i="21" s="1"/>
  <c r="F70" i="21"/>
  <c r="H427" i="63"/>
  <c r="L427" i="63" s="1"/>
  <c r="K427" i="63"/>
  <c r="H414" i="63"/>
  <c r="L414" i="63" s="1"/>
  <c r="K414" i="63"/>
  <c r="K425" i="63"/>
  <c r="H425" i="63"/>
  <c r="L200" i="63"/>
  <c r="E141" i="63"/>
  <c r="L148" i="63"/>
  <c r="F376" i="63"/>
  <c r="L376" i="63" s="1"/>
  <c r="L104" i="63"/>
  <c r="L126" i="63"/>
  <c r="L493" i="63"/>
  <c r="K235" i="63"/>
  <c r="H235" i="63"/>
  <c r="L235" i="63" s="1"/>
  <c r="H151" i="63"/>
  <c r="K151" i="63"/>
  <c r="K258" i="63"/>
  <c r="H258" i="63"/>
  <c r="L258" i="63" s="1"/>
  <c r="K239" i="63"/>
  <c r="H239" i="63"/>
  <c r="L239" i="63" s="1"/>
  <c r="K241" i="63"/>
  <c r="H241" i="63"/>
  <c r="L241" i="63" s="1"/>
  <c r="K228" i="63"/>
  <c r="H228" i="63"/>
  <c r="L228" i="63" s="1"/>
  <c r="H226" i="63"/>
  <c r="K226" i="63"/>
  <c r="K233" i="63"/>
  <c r="H233" i="63"/>
  <c r="H31" i="63"/>
  <c r="K31" i="63"/>
  <c r="K29" i="63"/>
  <c r="H29" i="63"/>
  <c r="F468" i="63" l="1"/>
  <c r="K468" i="63"/>
  <c r="F485" i="63"/>
  <c r="L482" i="63"/>
  <c r="H431" i="63"/>
  <c r="H66" i="66" s="1"/>
  <c r="G124" i="21" s="1"/>
  <c r="L425" i="63"/>
  <c r="K376" i="63"/>
  <c r="F141" i="63"/>
  <c r="L141" i="63" s="1"/>
  <c r="K141" i="63"/>
  <c r="H137" i="63"/>
  <c r="K137" i="63"/>
  <c r="L31" i="63"/>
  <c r="L151" i="63"/>
  <c r="F284" i="63"/>
  <c r="F286" i="63" s="1"/>
  <c r="L286" i="63" s="1"/>
  <c r="K284" i="63"/>
  <c r="H44" i="66"/>
  <c r="G85" i="21" s="1"/>
  <c r="H85" i="21" s="1"/>
  <c r="L226" i="63"/>
  <c r="H229" i="63"/>
  <c r="L233" i="63"/>
  <c r="H236" i="63"/>
  <c r="L29" i="63"/>
  <c r="L468" i="63" l="1"/>
  <c r="L485" i="63"/>
  <c r="F486" i="63"/>
  <c r="L431" i="63"/>
  <c r="L66" i="66" s="1"/>
  <c r="H124" i="21"/>
  <c r="K124" i="21"/>
  <c r="L137" i="63"/>
  <c r="L284" i="63"/>
  <c r="L236" i="63"/>
  <c r="L36" i="66" s="1"/>
  <c r="H36" i="66"/>
  <c r="G70" i="21" s="1"/>
  <c r="L229" i="63"/>
  <c r="L35" i="66" s="1"/>
  <c r="H35" i="66"/>
  <c r="G69" i="21" s="1"/>
  <c r="E73" i="63"/>
  <c r="E478" i="63" l="1"/>
  <c r="L486" i="63"/>
  <c r="H69" i="21"/>
  <c r="L69" i="21" s="1"/>
  <c r="K69" i="21"/>
  <c r="H70" i="21"/>
  <c r="L70" i="21" s="1"/>
  <c r="K70" i="21"/>
  <c r="L124" i="21"/>
  <c r="F44" i="66"/>
  <c r="E85" i="21" s="1"/>
  <c r="L44" i="66"/>
  <c r="K73" i="63"/>
  <c r="F73" i="63"/>
  <c r="L73" i="63" s="1"/>
  <c r="F478" i="63" l="1"/>
  <c r="K478" i="63"/>
  <c r="F85" i="21"/>
  <c r="L85" i="21" s="1"/>
  <c r="K85" i="21"/>
  <c r="J275" i="63"/>
  <c r="J272" i="63"/>
  <c r="H272" i="63"/>
  <c r="C17" i="63"/>
  <c r="G274" i="63"/>
  <c r="G273" i="63"/>
  <c r="G54" i="63"/>
  <c r="L478" i="63" l="1"/>
  <c r="F479" i="63"/>
  <c r="L479" i="63" l="1"/>
  <c r="L71" i="66" s="1"/>
  <c r="F71" i="66"/>
  <c r="E132" i="21" s="1"/>
  <c r="J133" i="63"/>
  <c r="F133" i="63"/>
  <c r="H133" i="63"/>
  <c r="J131" i="63"/>
  <c r="F131" i="63"/>
  <c r="H131" i="63"/>
  <c r="H132" i="63"/>
  <c r="J132" i="63"/>
  <c r="F132" i="63"/>
  <c r="E46" i="63"/>
  <c r="E413" i="63" l="1"/>
  <c r="E201" i="63"/>
  <c r="E470" i="63"/>
  <c r="E119" i="63"/>
  <c r="F132" i="21"/>
  <c r="L132" i="21" s="1"/>
  <c r="K132" i="21"/>
  <c r="E240" i="63"/>
  <c r="E30" i="63"/>
  <c r="L132" i="63"/>
  <c r="H134" i="63"/>
  <c r="H17" i="66" s="1"/>
  <c r="G44" i="21" s="1"/>
  <c r="H44" i="21" s="1"/>
  <c r="F134" i="63"/>
  <c r="F17" i="66" s="1"/>
  <c r="E44" i="21" s="1"/>
  <c r="L131" i="63"/>
  <c r="J134" i="63"/>
  <c r="J17" i="66" s="1"/>
  <c r="I44" i="21" s="1"/>
  <c r="J44" i="21" s="1"/>
  <c r="L133" i="63"/>
  <c r="H278" i="63"/>
  <c r="F278" i="63"/>
  <c r="H275" i="63"/>
  <c r="J274" i="63"/>
  <c r="K274" i="63"/>
  <c r="F274" i="63"/>
  <c r="J273" i="63"/>
  <c r="K273" i="63"/>
  <c r="F273" i="63"/>
  <c r="K470" i="63" l="1"/>
  <c r="F470" i="63"/>
  <c r="K413" i="63"/>
  <c r="F413" i="63"/>
  <c r="L413" i="63" s="1"/>
  <c r="K201" i="63"/>
  <c r="F201" i="63"/>
  <c r="L201" i="63" s="1"/>
  <c r="F44" i="21"/>
  <c r="L44" i="21" s="1"/>
  <c r="K44" i="21"/>
  <c r="K240" i="63"/>
  <c r="F240" i="63"/>
  <c r="L240" i="63" s="1"/>
  <c r="K30" i="63"/>
  <c r="F30" i="63"/>
  <c r="L30" i="63" s="1"/>
  <c r="L134" i="63"/>
  <c r="L17" i="66" s="1"/>
  <c r="K272" i="63"/>
  <c r="F272" i="63"/>
  <c r="J267" i="63"/>
  <c r="H273" i="63"/>
  <c r="H274" i="63"/>
  <c r="H72" i="63"/>
  <c r="K119" i="63"/>
  <c r="J119" i="63"/>
  <c r="A67" i="63"/>
  <c r="A62" i="63"/>
  <c r="K54" i="63"/>
  <c r="J54" i="63"/>
  <c r="J55" i="63" s="1"/>
  <c r="F54" i="63"/>
  <c r="F55" i="63" s="1"/>
  <c r="A49" i="63"/>
  <c r="J50" i="63"/>
  <c r="J51" i="63" s="1"/>
  <c r="J9" i="66" s="1"/>
  <c r="I130" i="21" s="1"/>
  <c r="F50" i="63"/>
  <c r="F51" i="63" s="1"/>
  <c r="F9" i="66" s="1"/>
  <c r="E130" i="21" s="1"/>
  <c r="F130" i="21" s="1"/>
  <c r="A45" i="63"/>
  <c r="K46" i="63"/>
  <c r="J46" i="63"/>
  <c r="H46" i="63"/>
  <c r="F46" i="63"/>
  <c r="A28" i="63"/>
  <c r="A24" i="63"/>
  <c r="A20" i="63"/>
  <c r="A16" i="63"/>
  <c r="A12" i="63"/>
  <c r="E8" i="63"/>
  <c r="F8" i="63" s="1"/>
  <c r="J9" i="63"/>
  <c r="H9" i="63"/>
  <c r="J8" i="63"/>
  <c r="J10" i="63" s="1"/>
  <c r="H8" i="63"/>
  <c r="A3" i="63"/>
  <c r="D3" i="63"/>
  <c r="F3" i="63"/>
  <c r="D12" i="63"/>
  <c r="F12" i="63"/>
  <c r="D16" i="63"/>
  <c r="F16" i="63"/>
  <c r="D20" i="63"/>
  <c r="F20" i="63"/>
  <c r="D24" i="63"/>
  <c r="F24" i="63"/>
  <c r="D28" i="63"/>
  <c r="F28" i="63"/>
  <c r="D49" i="63"/>
  <c r="F49" i="63"/>
  <c r="D62" i="63"/>
  <c r="F62" i="63"/>
  <c r="F67" i="63"/>
  <c r="F267" i="63"/>
  <c r="B12" i="63"/>
  <c r="B16" i="63"/>
  <c r="B20" i="63"/>
  <c r="B24" i="63"/>
  <c r="B28" i="63"/>
  <c r="B49" i="63"/>
  <c r="B62" i="63"/>
  <c r="B67" i="63"/>
  <c r="B3" i="63"/>
  <c r="H10" i="63" l="1"/>
  <c r="J130" i="21"/>
  <c r="L470" i="63"/>
  <c r="G472" i="63"/>
  <c r="H472" i="63" s="1"/>
  <c r="G457" i="63"/>
  <c r="H457" i="63" s="1"/>
  <c r="H458" i="63" s="1"/>
  <c r="H68" i="66" s="1"/>
  <c r="G128" i="21" s="1"/>
  <c r="H128" i="21" s="1"/>
  <c r="G461" i="63"/>
  <c r="H461" i="63" s="1"/>
  <c r="H462" i="63" s="1"/>
  <c r="H69" i="66" s="1"/>
  <c r="G129" i="21" s="1"/>
  <c r="H129" i="21" s="1"/>
  <c r="G453" i="63"/>
  <c r="H453" i="63" s="1"/>
  <c r="H454" i="63" s="1"/>
  <c r="H67" i="66" s="1"/>
  <c r="G127" i="21" s="1"/>
  <c r="H127" i="21" s="1"/>
  <c r="I461" i="63"/>
  <c r="J461" i="63" s="1"/>
  <c r="J462" i="63" s="1"/>
  <c r="J69" i="66" s="1"/>
  <c r="I129" i="21" s="1"/>
  <c r="J129" i="21" s="1"/>
  <c r="I453" i="63"/>
  <c r="J453" i="63" s="1"/>
  <c r="J454" i="63" s="1"/>
  <c r="J67" i="66" s="1"/>
  <c r="I127" i="21" s="1"/>
  <c r="J127" i="21" s="1"/>
  <c r="I472" i="63"/>
  <c r="J472" i="63" s="1"/>
  <c r="J474" i="63" s="1"/>
  <c r="J70" i="66" s="1"/>
  <c r="I131" i="21" s="1"/>
  <c r="J131" i="21" s="1"/>
  <c r="I457" i="63"/>
  <c r="J457" i="63" s="1"/>
  <c r="J458" i="63" s="1"/>
  <c r="J68" i="66" s="1"/>
  <c r="I128" i="21" s="1"/>
  <c r="J128" i="21" s="1"/>
  <c r="G415" i="63"/>
  <c r="H415" i="63" s="1"/>
  <c r="G246" i="63"/>
  <c r="H246" i="63" s="1"/>
  <c r="H247" i="63" s="1"/>
  <c r="H38" i="66" s="1"/>
  <c r="G74" i="21" s="1"/>
  <c r="H74" i="21" s="1"/>
  <c r="E109" i="21"/>
  <c r="E34" i="21"/>
  <c r="I415" i="63"/>
  <c r="J415" i="63" s="1"/>
  <c r="J417" i="63" s="1"/>
  <c r="J64" i="66" s="1"/>
  <c r="I122" i="21" s="1"/>
  <c r="J122" i="21" s="1"/>
  <c r="I246" i="63"/>
  <c r="J246" i="63" s="1"/>
  <c r="J247" i="63" s="1"/>
  <c r="J38" i="66" s="1"/>
  <c r="I74" i="21" s="1"/>
  <c r="J74" i="21" s="1"/>
  <c r="I109" i="21"/>
  <c r="J109" i="21" s="1"/>
  <c r="I34" i="21"/>
  <c r="J34" i="21" s="1"/>
  <c r="I382" i="63"/>
  <c r="J382" i="63" s="1"/>
  <c r="J383" i="63" s="1"/>
  <c r="J57" i="66" s="1"/>
  <c r="I107" i="21" s="1"/>
  <c r="I404" i="63"/>
  <c r="I408" i="63"/>
  <c r="G382" i="63"/>
  <c r="H382" i="63" s="1"/>
  <c r="H383" i="63" s="1"/>
  <c r="H57" i="66" s="1"/>
  <c r="G107" i="21" s="1"/>
  <c r="H107" i="21" s="1"/>
  <c r="G408" i="63"/>
  <c r="G404" i="63"/>
  <c r="G203" i="63"/>
  <c r="H203" i="63" s="1"/>
  <c r="G222" i="63"/>
  <c r="I203" i="63"/>
  <c r="J203" i="63" s="1"/>
  <c r="J205" i="63" s="1"/>
  <c r="I222" i="63"/>
  <c r="G114" i="63"/>
  <c r="G166" i="63"/>
  <c r="H166" i="63" s="1"/>
  <c r="H167" i="63" s="1"/>
  <c r="H22" i="66" s="1"/>
  <c r="G51" i="21" s="1"/>
  <c r="H51" i="21" s="1"/>
  <c r="G162" i="63"/>
  <c r="H162" i="63" s="1"/>
  <c r="H163" i="63" s="1"/>
  <c r="H21" i="66" s="1"/>
  <c r="G50" i="21" s="1"/>
  <c r="H50" i="21" s="1"/>
  <c r="I114" i="63"/>
  <c r="I162" i="63"/>
  <c r="J162" i="63" s="1"/>
  <c r="J163" i="63" s="1"/>
  <c r="J21" i="66" s="1"/>
  <c r="I50" i="21" s="1"/>
  <c r="J50" i="21" s="1"/>
  <c r="I166" i="63"/>
  <c r="J166" i="63" s="1"/>
  <c r="J167" i="63" s="1"/>
  <c r="J22" i="66" s="1"/>
  <c r="I51" i="21" s="1"/>
  <c r="J51" i="21" s="1"/>
  <c r="L274" i="63"/>
  <c r="J47" i="63"/>
  <c r="J8" i="66" s="1"/>
  <c r="I33" i="21" s="1"/>
  <c r="J33" i="21" s="1"/>
  <c r="F47" i="63"/>
  <c r="F8" i="66" s="1"/>
  <c r="E33" i="21" s="1"/>
  <c r="J72" i="63"/>
  <c r="L272" i="63"/>
  <c r="E275" i="63"/>
  <c r="F275" i="63" s="1"/>
  <c r="H281" i="63"/>
  <c r="G267" i="63" s="1"/>
  <c r="H267" i="63" s="1"/>
  <c r="L267" i="63" s="1"/>
  <c r="H47" i="63"/>
  <c r="F9" i="63"/>
  <c r="L9" i="63" s="1"/>
  <c r="D67" i="63"/>
  <c r="L273" i="63"/>
  <c r="J118" i="63"/>
  <c r="H119" i="63"/>
  <c r="F120" i="63"/>
  <c r="J120" i="63"/>
  <c r="F119" i="63"/>
  <c r="F118" i="63"/>
  <c r="H54" i="63"/>
  <c r="H55" i="63" s="1"/>
  <c r="G497" i="63" s="1"/>
  <c r="L46" i="63"/>
  <c r="L8" i="63"/>
  <c r="K8" i="63"/>
  <c r="J126" i="21" l="1"/>
  <c r="J16" i="21" s="1"/>
  <c r="K497" i="63"/>
  <c r="H497" i="63"/>
  <c r="J107" i="21"/>
  <c r="F109" i="21"/>
  <c r="J48" i="21"/>
  <c r="J7" i="21" s="1"/>
  <c r="H48" i="21"/>
  <c r="H7" i="21" s="1"/>
  <c r="F33" i="21"/>
  <c r="F34" i="21"/>
  <c r="G421" i="63"/>
  <c r="G416" i="63"/>
  <c r="G122" i="63"/>
  <c r="H122" i="63" s="1"/>
  <c r="L122" i="63" s="1"/>
  <c r="G364" i="63"/>
  <c r="G347" i="63"/>
  <c r="G64" i="63"/>
  <c r="K64" i="63" s="1"/>
  <c r="G75" i="63"/>
  <c r="H8" i="66"/>
  <c r="G33" i="21" s="1"/>
  <c r="H33" i="21" s="1"/>
  <c r="F10" i="63"/>
  <c r="G388" i="63"/>
  <c r="G153" i="63"/>
  <c r="I110" i="63"/>
  <c r="J110" i="63" s="1"/>
  <c r="J111" i="63" s="1"/>
  <c r="J13" i="66" s="1"/>
  <c r="I40" i="21" s="1"/>
  <c r="I392" i="63"/>
  <c r="J392" i="63" s="1"/>
  <c r="J393" i="63" s="1"/>
  <c r="J59" i="66" s="1"/>
  <c r="I332" i="63"/>
  <c r="J332" i="63" s="1"/>
  <c r="J333" i="63" s="1"/>
  <c r="J50" i="66" s="1"/>
  <c r="I324" i="63"/>
  <c r="J324" i="63" s="1"/>
  <c r="J325" i="63" s="1"/>
  <c r="J48" i="66" s="1"/>
  <c r="I92" i="21" s="1"/>
  <c r="J92" i="21" s="1"/>
  <c r="I316" i="63"/>
  <c r="I254" i="63"/>
  <c r="J254" i="63" s="1"/>
  <c r="J255" i="63" s="1"/>
  <c r="J40" i="66" s="1"/>
  <c r="I154" i="63"/>
  <c r="J154" i="63" s="1"/>
  <c r="J155" i="63" s="1"/>
  <c r="J19" i="66" s="1"/>
  <c r="I218" i="63"/>
  <c r="J218" i="63" s="1"/>
  <c r="J219" i="63" s="1"/>
  <c r="J33" i="66" s="1"/>
  <c r="I66" i="21" s="1"/>
  <c r="J66" i="21" s="1"/>
  <c r="I196" i="63"/>
  <c r="J196" i="63" s="1"/>
  <c r="I187" i="63"/>
  <c r="J187" i="63" s="1"/>
  <c r="J188" i="63" s="1"/>
  <c r="J27" i="66" s="1"/>
  <c r="I58" i="21" s="1"/>
  <c r="J58" i="21" s="1"/>
  <c r="I178" i="63"/>
  <c r="J178" i="63" s="1"/>
  <c r="J179" i="63" s="1"/>
  <c r="J25" i="66" s="1"/>
  <c r="I56" i="21" s="1"/>
  <c r="J56" i="21" s="1"/>
  <c r="I170" i="63"/>
  <c r="J170" i="63" s="1"/>
  <c r="J171" i="63" s="1"/>
  <c r="I396" i="63"/>
  <c r="J396" i="63" s="1"/>
  <c r="J397" i="63" s="1"/>
  <c r="J60" i="66" s="1"/>
  <c r="I341" i="63"/>
  <c r="I328" i="63"/>
  <c r="J328" i="63" s="1"/>
  <c r="J329" i="63" s="1"/>
  <c r="J49" i="66" s="1"/>
  <c r="I93" i="21" s="1"/>
  <c r="J93" i="21" s="1"/>
  <c r="I320" i="63"/>
  <c r="J320" i="63" s="1"/>
  <c r="J321" i="63" s="1"/>
  <c r="J47" i="66" s="1"/>
  <c r="I91" i="21" s="1"/>
  <c r="J91" i="21" s="1"/>
  <c r="I312" i="63"/>
  <c r="J312" i="63" s="1"/>
  <c r="J313" i="63" s="1"/>
  <c r="J45" i="66" s="1"/>
  <c r="I89" i="21" s="1"/>
  <c r="J89" i="21" s="1"/>
  <c r="J259" i="63"/>
  <c r="J41" i="66" s="1"/>
  <c r="I82" i="21" s="1"/>
  <c r="J82" i="21" s="1"/>
  <c r="I250" i="63"/>
  <c r="J250" i="63" s="1"/>
  <c r="J251" i="63" s="1"/>
  <c r="J39" i="66" s="1"/>
  <c r="I75" i="21" s="1"/>
  <c r="J75" i="21" s="1"/>
  <c r="I242" i="63"/>
  <c r="J242" i="63" s="1"/>
  <c r="J243" i="63" s="1"/>
  <c r="J37" i="66" s="1"/>
  <c r="I71" i="21" s="1"/>
  <c r="J71" i="21" s="1"/>
  <c r="I213" i="63"/>
  <c r="J213" i="63" s="1"/>
  <c r="J214" i="63" s="1"/>
  <c r="J32" i="66" s="1"/>
  <c r="I65" i="21" s="1"/>
  <c r="J65" i="21" s="1"/>
  <c r="I191" i="63"/>
  <c r="J191" i="63" s="1"/>
  <c r="J192" i="63" s="1"/>
  <c r="J28" i="66" s="1"/>
  <c r="I183" i="63"/>
  <c r="J183" i="63" s="1"/>
  <c r="J184" i="63" s="1"/>
  <c r="J26" i="66" s="1"/>
  <c r="I57" i="21" s="1"/>
  <c r="J57" i="21" s="1"/>
  <c r="I174" i="63"/>
  <c r="J174" i="63" s="1"/>
  <c r="J175" i="63" s="1"/>
  <c r="J24" i="66" s="1"/>
  <c r="I55" i="21" s="1"/>
  <c r="J55" i="21" s="1"/>
  <c r="G396" i="63"/>
  <c r="H396" i="63" s="1"/>
  <c r="H397" i="63" s="1"/>
  <c r="H60" i="66" s="1"/>
  <c r="G341" i="63"/>
  <c r="G328" i="63"/>
  <c r="H328" i="63" s="1"/>
  <c r="H329" i="63" s="1"/>
  <c r="H49" i="66" s="1"/>
  <c r="G93" i="21" s="1"/>
  <c r="H93" i="21" s="1"/>
  <c r="G320" i="63"/>
  <c r="H320" i="63" s="1"/>
  <c r="H321" i="63" s="1"/>
  <c r="H47" i="66" s="1"/>
  <c r="G91" i="21" s="1"/>
  <c r="H91" i="21" s="1"/>
  <c r="G312" i="63"/>
  <c r="H312" i="63" s="1"/>
  <c r="H313" i="63" s="1"/>
  <c r="H45" i="66" s="1"/>
  <c r="G89" i="21" s="1"/>
  <c r="H89" i="21" s="1"/>
  <c r="H259" i="63"/>
  <c r="H41" i="66" s="1"/>
  <c r="G82" i="21" s="1"/>
  <c r="H82" i="21" s="1"/>
  <c r="G250" i="63"/>
  <c r="H250" i="63" s="1"/>
  <c r="H251" i="63" s="1"/>
  <c r="H39" i="66" s="1"/>
  <c r="G75" i="21" s="1"/>
  <c r="H75" i="21" s="1"/>
  <c r="G242" i="63"/>
  <c r="H242" i="63" s="1"/>
  <c r="H243" i="63" s="1"/>
  <c r="H37" i="66" s="1"/>
  <c r="G71" i="21" s="1"/>
  <c r="H71" i="21" s="1"/>
  <c r="G213" i="63"/>
  <c r="H213" i="63" s="1"/>
  <c r="H214" i="63" s="1"/>
  <c r="H32" i="66" s="1"/>
  <c r="G65" i="21" s="1"/>
  <c r="H65" i="21" s="1"/>
  <c r="G191" i="63"/>
  <c r="H191" i="63" s="1"/>
  <c r="G183" i="63"/>
  <c r="H183" i="63" s="1"/>
  <c r="H184" i="63" s="1"/>
  <c r="H26" i="66" s="1"/>
  <c r="G57" i="21" s="1"/>
  <c r="H57" i="21" s="1"/>
  <c r="G174" i="63"/>
  <c r="H174" i="63" s="1"/>
  <c r="H175" i="63" s="1"/>
  <c r="H24" i="66" s="1"/>
  <c r="G55" i="21" s="1"/>
  <c r="H55" i="21" s="1"/>
  <c r="G392" i="63"/>
  <c r="H392" i="63" s="1"/>
  <c r="H393" i="63" s="1"/>
  <c r="H59" i="66" s="1"/>
  <c r="G332" i="63"/>
  <c r="H332" i="63" s="1"/>
  <c r="H333" i="63" s="1"/>
  <c r="H50" i="66" s="1"/>
  <c r="G324" i="63"/>
  <c r="H324" i="63" s="1"/>
  <c r="H325" i="63" s="1"/>
  <c r="G316" i="63"/>
  <c r="G254" i="63"/>
  <c r="H254" i="63" s="1"/>
  <c r="H255" i="63" s="1"/>
  <c r="H40" i="66" s="1"/>
  <c r="G154" i="63"/>
  <c r="H154" i="63" s="1"/>
  <c r="G218" i="63"/>
  <c r="H218" i="63" s="1"/>
  <c r="H219" i="63" s="1"/>
  <c r="H33" i="66" s="1"/>
  <c r="G66" i="21" s="1"/>
  <c r="H66" i="21" s="1"/>
  <c r="G196" i="63"/>
  <c r="H196" i="63" s="1"/>
  <c r="G187" i="63"/>
  <c r="H187" i="63" s="1"/>
  <c r="H188" i="63" s="1"/>
  <c r="H27" i="66" s="1"/>
  <c r="G58" i="21" s="1"/>
  <c r="H58" i="21" s="1"/>
  <c r="G178" i="63"/>
  <c r="H178" i="63" s="1"/>
  <c r="H179" i="63" s="1"/>
  <c r="H25" i="66" s="1"/>
  <c r="G56" i="21" s="1"/>
  <c r="H56" i="21" s="1"/>
  <c r="G170" i="63"/>
  <c r="H170" i="63" s="1"/>
  <c r="H171" i="63" s="1"/>
  <c r="G32" i="63"/>
  <c r="H32" i="63" s="1"/>
  <c r="G110" i="63"/>
  <c r="H110" i="63" s="1"/>
  <c r="H111" i="63" s="1"/>
  <c r="H13" i="66" s="1"/>
  <c r="G40" i="21" s="1"/>
  <c r="F72" i="63"/>
  <c r="L72" i="63" s="1"/>
  <c r="K72" i="63"/>
  <c r="I32" i="63"/>
  <c r="J32" i="63" s="1"/>
  <c r="J33" i="63" s="1"/>
  <c r="J7" i="66" s="1"/>
  <c r="I32" i="21" s="1"/>
  <c r="J32" i="21" s="1"/>
  <c r="K9" i="63"/>
  <c r="G50" i="63"/>
  <c r="H50" i="63" s="1"/>
  <c r="L47" i="63"/>
  <c r="L8" i="66" s="1"/>
  <c r="G337" i="63"/>
  <c r="H337" i="63" s="1"/>
  <c r="H338" i="63" s="1"/>
  <c r="H51" i="66" s="1"/>
  <c r="I337" i="63"/>
  <c r="J337" i="63" s="1"/>
  <c r="J338" i="63" s="1"/>
  <c r="J51" i="66" s="1"/>
  <c r="G121" i="63"/>
  <c r="H63" i="63"/>
  <c r="I121" i="63"/>
  <c r="J121" i="63" s="1"/>
  <c r="J123" i="63" s="1"/>
  <c r="J15" i="66" s="1"/>
  <c r="I42" i="21" s="1"/>
  <c r="J42" i="21" s="1"/>
  <c r="J63" i="63"/>
  <c r="I25" i="63"/>
  <c r="J25" i="63" s="1"/>
  <c r="J26" i="63" s="1"/>
  <c r="J6" i="66" s="1"/>
  <c r="I31" i="21" s="1"/>
  <c r="J31" i="21" s="1"/>
  <c r="I4" i="63"/>
  <c r="J4" i="63" s="1"/>
  <c r="J5" i="63" s="1"/>
  <c r="I21" i="63"/>
  <c r="J21" i="63" s="1"/>
  <c r="J22" i="63" s="1"/>
  <c r="I13" i="63"/>
  <c r="J13" i="63" s="1"/>
  <c r="I17" i="63"/>
  <c r="J17" i="63" s="1"/>
  <c r="K267" i="63"/>
  <c r="G25" i="63"/>
  <c r="H25" i="63" s="1"/>
  <c r="H26" i="63" s="1"/>
  <c r="G21" i="63"/>
  <c r="H21" i="63" s="1"/>
  <c r="H22" i="63" s="1"/>
  <c r="G17" i="63"/>
  <c r="H17" i="63" s="1"/>
  <c r="G13" i="63"/>
  <c r="H13" i="63" s="1"/>
  <c r="G4" i="63"/>
  <c r="H4" i="63" s="1"/>
  <c r="H5" i="63" s="1"/>
  <c r="L281" i="63"/>
  <c r="L119" i="63"/>
  <c r="L55" i="63"/>
  <c r="L54" i="63"/>
  <c r="E461" i="63" l="1"/>
  <c r="E453" i="63"/>
  <c r="E472" i="63"/>
  <c r="E457" i="63"/>
  <c r="H498" i="63"/>
  <c r="L497" i="63"/>
  <c r="I96" i="21"/>
  <c r="J96" i="21" s="1"/>
  <c r="G76" i="21"/>
  <c r="H76" i="21" s="1"/>
  <c r="G106" i="21"/>
  <c r="G80" i="21"/>
  <c r="H80" i="21" s="1"/>
  <c r="I80" i="21"/>
  <c r="J80" i="21" s="1"/>
  <c r="I101" i="21"/>
  <c r="J101" i="21" s="1"/>
  <c r="I46" i="21"/>
  <c r="J46" i="21" s="1"/>
  <c r="I95" i="21"/>
  <c r="J95" i="21" s="1"/>
  <c r="E415" i="63"/>
  <c r="K415" i="63" s="1"/>
  <c r="E246" i="63"/>
  <c r="L33" i="21"/>
  <c r="G96" i="21"/>
  <c r="H96" i="21" s="1"/>
  <c r="G95" i="21"/>
  <c r="H95" i="21" s="1"/>
  <c r="I77" i="21"/>
  <c r="J77" i="21" s="1"/>
  <c r="I59" i="21"/>
  <c r="J59" i="21" s="1"/>
  <c r="I94" i="21"/>
  <c r="J94" i="21" s="1"/>
  <c r="I106" i="21"/>
  <c r="I76" i="21"/>
  <c r="J76" i="21" s="1"/>
  <c r="K33" i="21"/>
  <c r="H421" i="63"/>
  <c r="K421" i="63"/>
  <c r="H416" i="63"/>
  <c r="L416" i="63" s="1"/>
  <c r="K416" i="63"/>
  <c r="H48" i="66"/>
  <c r="G92" i="21" s="1"/>
  <c r="H92" i="21" s="1"/>
  <c r="E382" i="63"/>
  <c r="K382" i="63" s="1"/>
  <c r="E404" i="63"/>
  <c r="E408" i="63"/>
  <c r="J5" i="66"/>
  <c r="I30" i="21" s="1"/>
  <c r="J30" i="21" s="1"/>
  <c r="J408" i="63"/>
  <c r="J409" i="63" s="1"/>
  <c r="J63" i="66" s="1"/>
  <c r="I121" i="21" s="1"/>
  <c r="J121" i="21" s="1"/>
  <c r="J404" i="63"/>
  <c r="J405" i="63" s="1"/>
  <c r="J62" i="66" s="1"/>
  <c r="H5" i="66"/>
  <c r="G30" i="21" s="1"/>
  <c r="H30" i="21" s="1"/>
  <c r="H408" i="63"/>
  <c r="H409" i="63" s="1"/>
  <c r="H404" i="63"/>
  <c r="H405" i="63" s="1"/>
  <c r="H62" i="66" s="1"/>
  <c r="K122" i="63"/>
  <c r="H347" i="63"/>
  <c r="L347" i="63" s="1"/>
  <c r="K347" i="63"/>
  <c r="K364" i="63"/>
  <c r="H364" i="63"/>
  <c r="L364" i="63" s="1"/>
  <c r="E203" i="63"/>
  <c r="F203" i="63" s="1"/>
  <c r="F205" i="63" s="1"/>
  <c r="E222" i="63"/>
  <c r="J14" i="63"/>
  <c r="J3" i="66" s="1"/>
  <c r="I28" i="21" s="1"/>
  <c r="J28" i="21" s="1"/>
  <c r="J222" i="63"/>
  <c r="J223" i="63" s="1"/>
  <c r="J34" i="66" s="1"/>
  <c r="I68" i="21" s="1"/>
  <c r="J68" i="21" s="1"/>
  <c r="H14" i="63"/>
  <c r="H3" i="66" s="1"/>
  <c r="G28" i="21" s="1"/>
  <c r="H28" i="21" s="1"/>
  <c r="H222" i="63"/>
  <c r="H223" i="63" s="1"/>
  <c r="H34" i="66" s="1"/>
  <c r="G68" i="21" s="1"/>
  <c r="H68" i="21" s="1"/>
  <c r="E162" i="63"/>
  <c r="E166" i="63"/>
  <c r="J23" i="66"/>
  <c r="I54" i="21" s="1"/>
  <c r="J54" i="21" s="1"/>
  <c r="J142" i="63"/>
  <c r="H23" i="66"/>
  <c r="G54" i="21" s="1"/>
  <c r="H54" i="21" s="1"/>
  <c r="H142" i="63"/>
  <c r="H33" i="63"/>
  <c r="H7" i="66" s="1"/>
  <c r="G32" i="21" s="1"/>
  <c r="H32" i="21" s="1"/>
  <c r="H6" i="66"/>
  <c r="G31" i="21" s="1"/>
  <c r="H31" i="21" s="1"/>
  <c r="L10" i="63"/>
  <c r="E114" i="63"/>
  <c r="J114" i="63"/>
  <c r="J115" i="63" s="1"/>
  <c r="J14" i="66" s="1"/>
  <c r="I41" i="21" s="1"/>
  <c r="J41" i="21" s="1"/>
  <c r="H114" i="63"/>
  <c r="H115" i="63" s="1"/>
  <c r="H14" i="66" s="1"/>
  <c r="G41" i="21" s="1"/>
  <c r="H41" i="21" s="1"/>
  <c r="H75" i="63"/>
  <c r="L75" i="63" s="1"/>
  <c r="K75" i="63"/>
  <c r="J197" i="63"/>
  <c r="J29" i="66" s="1"/>
  <c r="I60" i="21" s="1"/>
  <c r="J60" i="21" s="1"/>
  <c r="H18" i="63"/>
  <c r="H4" i="66" s="1"/>
  <c r="G29" i="21" s="1"/>
  <c r="H29" i="21" s="1"/>
  <c r="J18" i="63"/>
  <c r="J4" i="66" s="1"/>
  <c r="I29" i="21" s="1"/>
  <c r="J29" i="21" s="1"/>
  <c r="J127" i="63"/>
  <c r="J16" i="66" s="1"/>
  <c r="I43" i="21" s="1"/>
  <c r="J43" i="21" s="1"/>
  <c r="I118" i="21"/>
  <c r="J118" i="21" s="1"/>
  <c r="I112" i="21"/>
  <c r="J112" i="21" s="1"/>
  <c r="J111" i="21" s="1"/>
  <c r="G118" i="21"/>
  <c r="H118" i="21" s="1"/>
  <c r="G112" i="21"/>
  <c r="H112" i="21" s="1"/>
  <c r="G119" i="21"/>
  <c r="H119" i="21" s="1"/>
  <c r="G113" i="21"/>
  <c r="H113" i="21" s="1"/>
  <c r="I119" i="21"/>
  <c r="J119" i="21" s="1"/>
  <c r="I113" i="21"/>
  <c r="J113" i="21" s="1"/>
  <c r="I81" i="21"/>
  <c r="J81" i="21" s="1"/>
  <c r="I88" i="21"/>
  <c r="J88" i="21" s="1"/>
  <c r="G81" i="21"/>
  <c r="H81" i="21" s="1"/>
  <c r="G88" i="21"/>
  <c r="H88" i="21" s="1"/>
  <c r="I67" i="21"/>
  <c r="J67" i="21" s="1"/>
  <c r="J2" i="66"/>
  <c r="I27" i="21" s="1"/>
  <c r="J27" i="21" s="1"/>
  <c r="H2" i="66"/>
  <c r="J316" i="63"/>
  <c r="J317" i="63" s="1"/>
  <c r="J46" i="66" s="1"/>
  <c r="I90" i="21" s="1"/>
  <c r="J90" i="21" s="1"/>
  <c r="K388" i="63"/>
  <c r="H388" i="63"/>
  <c r="H153" i="63"/>
  <c r="L153" i="63" s="1"/>
  <c r="K153" i="63"/>
  <c r="H64" i="63"/>
  <c r="H341" i="63"/>
  <c r="H342" i="63" s="1"/>
  <c r="J341" i="63"/>
  <c r="J342" i="63" s="1"/>
  <c r="J52" i="66" s="1"/>
  <c r="I97" i="21" s="1"/>
  <c r="J97" i="21" s="1"/>
  <c r="E392" i="63"/>
  <c r="E332" i="63"/>
  <c r="E324" i="63"/>
  <c r="E316" i="63"/>
  <c r="E254" i="63"/>
  <c r="E154" i="63"/>
  <c r="E218" i="63"/>
  <c r="E196" i="63"/>
  <c r="E187" i="63"/>
  <c r="E178" i="63"/>
  <c r="E170" i="63"/>
  <c r="E396" i="63"/>
  <c r="E341" i="63"/>
  <c r="E328" i="63"/>
  <c r="E320" i="63"/>
  <c r="E312" i="63"/>
  <c r="E250" i="63"/>
  <c r="E242" i="63"/>
  <c r="F242" i="63" s="1"/>
  <c r="F243" i="63" s="1"/>
  <c r="F37" i="66" s="1"/>
  <c r="E71" i="21" s="1"/>
  <c r="E213" i="63"/>
  <c r="E191" i="63"/>
  <c r="E183" i="63"/>
  <c r="E174" i="63"/>
  <c r="H316" i="63"/>
  <c r="H317" i="63" s="1"/>
  <c r="H46" i="66" s="1"/>
  <c r="G90" i="21" s="1"/>
  <c r="H90" i="21" s="1"/>
  <c r="H40" i="21"/>
  <c r="H197" i="63"/>
  <c r="H29" i="66" s="1"/>
  <c r="G60" i="21" s="1"/>
  <c r="H60" i="21" s="1"/>
  <c r="J40" i="21"/>
  <c r="J65" i="63"/>
  <c r="J11" i="66" s="1"/>
  <c r="I36" i="21" s="1"/>
  <c r="J36" i="21" s="1"/>
  <c r="E32" i="63"/>
  <c r="K32" i="63" s="1"/>
  <c r="E110" i="63"/>
  <c r="K70" i="63"/>
  <c r="H70" i="63"/>
  <c r="L70" i="63" s="1"/>
  <c r="K50" i="63"/>
  <c r="E21" i="63"/>
  <c r="K21" i="63" s="1"/>
  <c r="H120" i="63"/>
  <c r="L120" i="63" s="1"/>
  <c r="E13" i="63"/>
  <c r="K13" i="63" s="1"/>
  <c r="E4" i="63"/>
  <c r="F4" i="63" s="1"/>
  <c r="E25" i="63"/>
  <c r="K25" i="63" s="1"/>
  <c r="E17" i="63"/>
  <c r="K17" i="63" s="1"/>
  <c r="E337" i="63"/>
  <c r="E121" i="63"/>
  <c r="K275" i="63"/>
  <c r="H121" i="63"/>
  <c r="H51" i="63"/>
  <c r="G473" i="63" s="1"/>
  <c r="L50" i="63"/>
  <c r="K203" i="63" l="1"/>
  <c r="F415" i="63"/>
  <c r="H111" i="21"/>
  <c r="J73" i="21"/>
  <c r="J10" i="21" s="1"/>
  <c r="L498" i="63"/>
  <c r="L72" i="66" s="1"/>
  <c r="H72" i="66"/>
  <c r="G133" i="21" s="1"/>
  <c r="H473" i="63"/>
  <c r="L473" i="63" s="1"/>
  <c r="K473" i="63"/>
  <c r="K472" i="63"/>
  <c r="F472" i="63"/>
  <c r="F474" i="63" s="1"/>
  <c r="K461" i="63"/>
  <c r="F461" i="63"/>
  <c r="F457" i="63"/>
  <c r="K457" i="63"/>
  <c r="K453" i="63"/>
  <c r="F453" i="63"/>
  <c r="H63" i="66"/>
  <c r="G121" i="21" s="1"/>
  <c r="H121" i="21" s="1"/>
  <c r="J64" i="21"/>
  <c r="G136" i="21"/>
  <c r="H136" i="21" s="1"/>
  <c r="H135" i="21" s="1"/>
  <c r="H17" i="21" s="1"/>
  <c r="G120" i="21"/>
  <c r="H120" i="21" s="1"/>
  <c r="H14" i="21"/>
  <c r="K71" i="21"/>
  <c r="F71" i="21"/>
  <c r="L71" i="21" s="1"/>
  <c r="I136" i="21"/>
  <c r="J136" i="21" s="1"/>
  <c r="J135" i="21" s="1"/>
  <c r="J17" i="21" s="1"/>
  <c r="I120" i="21"/>
  <c r="J120" i="21" s="1"/>
  <c r="J117" i="21" s="1"/>
  <c r="J15" i="21" s="1"/>
  <c r="K246" i="63"/>
  <c r="F246" i="63"/>
  <c r="F417" i="63"/>
  <c r="F64" i="66" s="1"/>
  <c r="E122" i="21" s="1"/>
  <c r="L415" i="63"/>
  <c r="H422" i="63"/>
  <c r="L421" i="63"/>
  <c r="F382" i="63"/>
  <c r="L382" i="63" s="1"/>
  <c r="H52" i="66"/>
  <c r="G97" i="21" s="1"/>
  <c r="H97" i="21" s="1"/>
  <c r="K412" i="63"/>
  <c r="H412" i="63"/>
  <c r="G59" i="63"/>
  <c r="H59" i="63" s="1"/>
  <c r="L59" i="63" s="1"/>
  <c r="G204" i="63"/>
  <c r="L203" i="63"/>
  <c r="F162" i="63"/>
  <c r="K162" i="63"/>
  <c r="K166" i="63"/>
  <c r="F166" i="63"/>
  <c r="H65" i="63"/>
  <c r="H11" i="66" s="1"/>
  <c r="G36" i="21" s="1"/>
  <c r="H36" i="21" s="1"/>
  <c r="H127" i="63"/>
  <c r="H16" i="66" s="1"/>
  <c r="G43" i="21" s="1"/>
  <c r="H43" i="21" s="1"/>
  <c r="L64" i="63"/>
  <c r="J14" i="21"/>
  <c r="G209" i="63"/>
  <c r="H209" i="63" s="1"/>
  <c r="H9" i="66"/>
  <c r="G130" i="21" s="1"/>
  <c r="G27" i="21"/>
  <c r="H27" i="21" s="1"/>
  <c r="H389" i="63"/>
  <c r="L388" i="63"/>
  <c r="F174" i="63"/>
  <c r="K174" i="63"/>
  <c r="F191" i="63"/>
  <c r="K191" i="63"/>
  <c r="K242" i="63"/>
  <c r="F320" i="63"/>
  <c r="K320" i="63"/>
  <c r="F170" i="63"/>
  <c r="K170" i="63"/>
  <c r="F187" i="63"/>
  <c r="K187" i="63"/>
  <c r="F218" i="63"/>
  <c r="K218" i="63"/>
  <c r="F254" i="63"/>
  <c r="K254" i="63"/>
  <c r="K324" i="63"/>
  <c r="F324" i="63"/>
  <c r="K392" i="63"/>
  <c r="F392" i="63"/>
  <c r="F183" i="63"/>
  <c r="K183" i="63"/>
  <c r="F213" i="63"/>
  <c r="K213" i="63"/>
  <c r="K250" i="63"/>
  <c r="F250" i="63"/>
  <c r="F312" i="63"/>
  <c r="K312" i="63"/>
  <c r="K328" i="63"/>
  <c r="F328" i="63"/>
  <c r="F396" i="63"/>
  <c r="K396" i="63"/>
  <c r="F178" i="63"/>
  <c r="K178" i="63"/>
  <c r="F196" i="63"/>
  <c r="L196" i="63" s="1"/>
  <c r="K196" i="63"/>
  <c r="F154" i="63"/>
  <c r="F155" i="63" s="1"/>
  <c r="F19" i="66" s="1"/>
  <c r="K154" i="63"/>
  <c r="H192" i="63"/>
  <c r="H28" i="66" s="1"/>
  <c r="F32" i="63"/>
  <c r="F33" i="63" s="1"/>
  <c r="K110" i="63"/>
  <c r="F110" i="63"/>
  <c r="K120" i="63"/>
  <c r="F21" i="63"/>
  <c r="F22" i="63" s="1"/>
  <c r="F17" i="63"/>
  <c r="K4" i="63"/>
  <c r="F13" i="63"/>
  <c r="F25" i="63"/>
  <c r="L25" i="63" s="1"/>
  <c r="L51" i="63"/>
  <c r="K332" i="63"/>
  <c r="F332" i="63"/>
  <c r="F333" i="63" s="1"/>
  <c r="F50" i="66" s="1"/>
  <c r="E95" i="21" s="1"/>
  <c r="F337" i="63"/>
  <c r="F338" i="63" s="1"/>
  <c r="F51" i="66" s="1"/>
  <c r="E96" i="21" s="1"/>
  <c r="K337" i="63"/>
  <c r="K121" i="63"/>
  <c r="F121" i="63"/>
  <c r="F123" i="63" s="1"/>
  <c r="F15" i="66" s="1"/>
  <c r="E42" i="21" s="1"/>
  <c r="K63" i="63"/>
  <c r="F63" i="63"/>
  <c r="K118" i="63"/>
  <c r="H118" i="63"/>
  <c r="H123" i="63" s="1"/>
  <c r="H15" i="66" s="1"/>
  <c r="G42" i="21" s="1"/>
  <c r="H42" i="21" s="1"/>
  <c r="L4" i="63"/>
  <c r="F5" i="63"/>
  <c r="F2" i="66" s="1"/>
  <c r="E27" i="21" s="1"/>
  <c r="L275" i="63"/>
  <c r="F383" i="63" l="1"/>
  <c r="L383" i="63" s="1"/>
  <c r="L57" i="66" s="1"/>
  <c r="H130" i="21"/>
  <c r="L130" i="21" s="1"/>
  <c r="K130" i="21"/>
  <c r="H133" i="21"/>
  <c r="L133" i="21" s="1"/>
  <c r="K133" i="21"/>
  <c r="F70" i="66"/>
  <c r="E131" i="21" s="1"/>
  <c r="F458" i="63"/>
  <c r="L457" i="63"/>
  <c r="L453" i="63"/>
  <c r="F454" i="63"/>
  <c r="F462" i="63"/>
  <c r="L461" i="63"/>
  <c r="L472" i="63"/>
  <c r="K465" i="63"/>
  <c r="H465" i="63"/>
  <c r="F42" i="21"/>
  <c r="L42" i="21" s="1"/>
  <c r="K42" i="21"/>
  <c r="K96" i="21"/>
  <c r="F96" i="21"/>
  <c r="L96" i="21" s="1"/>
  <c r="G109" i="21"/>
  <c r="G34" i="21"/>
  <c r="F122" i="21"/>
  <c r="G94" i="21"/>
  <c r="H94" i="21" s="1"/>
  <c r="G77" i="21"/>
  <c r="H77" i="21" s="1"/>
  <c r="G59" i="21"/>
  <c r="H59" i="21" s="1"/>
  <c r="E101" i="21"/>
  <c r="E46" i="21"/>
  <c r="L246" i="63"/>
  <c r="F247" i="63"/>
  <c r="L422" i="63"/>
  <c r="L65" i="66" s="1"/>
  <c r="H65" i="66"/>
  <c r="G123" i="21" s="1"/>
  <c r="L412" i="63"/>
  <c r="F5" i="66"/>
  <c r="E30" i="21" s="1"/>
  <c r="H60" i="63"/>
  <c r="K59" i="63"/>
  <c r="L123" i="63"/>
  <c r="L15" i="66" s="1"/>
  <c r="L13" i="63"/>
  <c r="H204" i="63"/>
  <c r="K204" i="63"/>
  <c r="F163" i="63"/>
  <c r="L162" i="63"/>
  <c r="F167" i="63"/>
  <c r="L166" i="63"/>
  <c r="K209" i="63"/>
  <c r="L17" i="63"/>
  <c r="L389" i="63"/>
  <c r="L58" i="66" s="1"/>
  <c r="H58" i="66"/>
  <c r="G108" i="21" s="1"/>
  <c r="K95" i="21"/>
  <c r="F95" i="21"/>
  <c r="L95" i="21" s="1"/>
  <c r="L9" i="66"/>
  <c r="G67" i="21"/>
  <c r="H67" i="21" s="1"/>
  <c r="H64" i="21" s="1"/>
  <c r="L33" i="63"/>
  <c r="L7" i="66" s="1"/>
  <c r="F7" i="66"/>
  <c r="E32" i="21" s="1"/>
  <c r="L32" i="63"/>
  <c r="H210" i="63"/>
  <c r="L209" i="63"/>
  <c r="L154" i="63"/>
  <c r="L178" i="63"/>
  <c r="F179" i="63"/>
  <c r="L396" i="63"/>
  <c r="F397" i="63"/>
  <c r="L312" i="63"/>
  <c r="F313" i="63"/>
  <c r="F45" i="66" s="1"/>
  <c r="E89" i="21" s="1"/>
  <c r="L213" i="63"/>
  <c r="F214" i="63"/>
  <c r="L183" i="63"/>
  <c r="F184" i="63"/>
  <c r="F255" i="63"/>
  <c r="L254" i="63"/>
  <c r="L218" i="63"/>
  <c r="F219" i="63"/>
  <c r="L187" i="63"/>
  <c r="F188" i="63"/>
  <c r="F171" i="63"/>
  <c r="L170" i="63"/>
  <c r="L320" i="63"/>
  <c r="F321" i="63"/>
  <c r="F47" i="66" s="1"/>
  <c r="E91" i="21" s="1"/>
  <c r="F259" i="63"/>
  <c r="L191" i="63"/>
  <c r="F192" i="63"/>
  <c r="L174" i="63"/>
  <c r="F175" i="63"/>
  <c r="L328" i="63"/>
  <c r="F329" i="63"/>
  <c r="L250" i="63"/>
  <c r="F251" i="63"/>
  <c r="F393" i="63"/>
  <c r="L392" i="63"/>
  <c r="L324" i="63"/>
  <c r="F325" i="63"/>
  <c r="F48" i="66" s="1"/>
  <c r="E92" i="21" s="1"/>
  <c r="L242" i="63"/>
  <c r="L243" i="63"/>
  <c r="L37" i="66" s="1"/>
  <c r="L21" i="63"/>
  <c r="F14" i="63"/>
  <c r="F65" i="63"/>
  <c r="F18" i="63"/>
  <c r="F4" i="66" s="1"/>
  <c r="E29" i="21" s="1"/>
  <c r="L110" i="63"/>
  <c r="F111" i="63"/>
  <c r="L118" i="63"/>
  <c r="F26" i="63"/>
  <c r="L333" i="63"/>
  <c r="L50" i="66" s="1"/>
  <c r="L22" i="63"/>
  <c r="L5" i="66" s="1"/>
  <c r="L5" i="63"/>
  <c r="L2" i="66" s="1"/>
  <c r="L338" i="63"/>
  <c r="L51" i="66" s="1"/>
  <c r="L337" i="63"/>
  <c r="L332" i="63"/>
  <c r="L63" i="63"/>
  <c r="L121" i="63"/>
  <c r="F57" i="66" l="1"/>
  <c r="E107" i="21" s="1"/>
  <c r="K107" i="21" s="1"/>
  <c r="H73" i="21"/>
  <c r="H10" i="21" s="1"/>
  <c r="L462" i="63"/>
  <c r="L69" i="66" s="1"/>
  <c r="F69" i="66"/>
  <c r="E129" i="21" s="1"/>
  <c r="L458" i="63"/>
  <c r="L68" i="66" s="1"/>
  <c r="F68" i="66"/>
  <c r="E128" i="21" s="1"/>
  <c r="L454" i="63"/>
  <c r="L67" i="66" s="1"/>
  <c r="F67" i="66"/>
  <c r="E127" i="21" s="1"/>
  <c r="F131" i="21"/>
  <c r="L465" i="63"/>
  <c r="F29" i="21"/>
  <c r="L29" i="21" s="1"/>
  <c r="K29" i="21"/>
  <c r="F107" i="21"/>
  <c r="H34" i="21"/>
  <c r="L34" i="21" s="1"/>
  <c r="K34" i="21"/>
  <c r="F32" i="21"/>
  <c r="L32" i="21" s="1"/>
  <c r="K32" i="21"/>
  <c r="H108" i="21"/>
  <c r="L108" i="21" s="1"/>
  <c r="K108" i="21"/>
  <c r="F30" i="21"/>
  <c r="L30" i="21" s="1"/>
  <c r="K30" i="21"/>
  <c r="H123" i="21"/>
  <c r="L123" i="21" s="1"/>
  <c r="K123" i="21"/>
  <c r="F38" i="66"/>
  <c r="E74" i="21" s="1"/>
  <c r="L247" i="63"/>
  <c r="L38" i="66" s="1"/>
  <c r="F46" i="21"/>
  <c r="H109" i="21"/>
  <c r="L109" i="21" s="1"/>
  <c r="K109" i="21"/>
  <c r="L167" i="63"/>
  <c r="L22" i="66" s="1"/>
  <c r="F22" i="66"/>
  <c r="E51" i="21" s="1"/>
  <c r="L163" i="63"/>
  <c r="L21" i="66" s="1"/>
  <c r="F21" i="66"/>
  <c r="E50" i="21" s="1"/>
  <c r="L60" i="63"/>
  <c r="L10" i="66" s="1"/>
  <c r="H10" i="66"/>
  <c r="G35" i="21" s="1"/>
  <c r="H417" i="63"/>
  <c r="F404" i="63"/>
  <c r="K404" i="63"/>
  <c r="K408" i="63"/>
  <c r="F408" i="63"/>
  <c r="K222" i="63"/>
  <c r="F222" i="63"/>
  <c r="H205" i="63"/>
  <c r="L205" i="63" s="1"/>
  <c r="L204" i="63"/>
  <c r="K142" i="63"/>
  <c r="F142" i="63"/>
  <c r="F3" i="66"/>
  <c r="E28" i="21" s="1"/>
  <c r="L393" i="63"/>
  <c r="L59" i="66" s="1"/>
  <c r="F59" i="66"/>
  <c r="K92" i="21"/>
  <c r="F92" i="21"/>
  <c r="L92" i="21" s="1"/>
  <c r="L329" i="63"/>
  <c r="L49" i="66" s="1"/>
  <c r="F49" i="66"/>
  <c r="E93" i="21" s="1"/>
  <c r="K91" i="21"/>
  <c r="F91" i="21"/>
  <c r="L91" i="21" s="1"/>
  <c r="K89" i="21"/>
  <c r="F89" i="21"/>
  <c r="L89" i="21" s="1"/>
  <c r="L397" i="63"/>
  <c r="L60" i="66" s="1"/>
  <c r="F60" i="66"/>
  <c r="F101" i="21"/>
  <c r="L313" i="63"/>
  <c r="L45" i="66" s="1"/>
  <c r="L251" i="63"/>
  <c r="L39" i="66" s="1"/>
  <c r="F39" i="66"/>
  <c r="L259" i="63"/>
  <c r="L41" i="66" s="1"/>
  <c r="F41" i="66"/>
  <c r="E82" i="21" s="1"/>
  <c r="L255" i="63"/>
  <c r="L40" i="66" s="1"/>
  <c r="F40" i="66"/>
  <c r="L111" i="63"/>
  <c r="L13" i="66" s="1"/>
  <c r="F13" i="66"/>
  <c r="E40" i="21" s="1"/>
  <c r="L171" i="63"/>
  <c r="L23" i="66" s="1"/>
  <c r="F23" i="66"/>
  <c r="E54" i="21" s="1"/>
  <c r="L175" i="63"/>
  <c r="L24" i="66" s="1"/>
  <c r="F24" i="66"/>
  <c r="E55" i="21" s="1"/>
  <c r="L192" i="63"/>
  <c r="L28" i="66" s="1"/>
  <c r="F28" i="66"/>
  <c r="L188" i="63"/>
  <c r="L27" i="66" s="1"/>
  <c r="F27" i="66"/>
  <c r="E58" i="21" s="1"/>
  <c r="L219" i="63"/>
  <c r="L33" i="66" s="1"/>
  <c r="F33" i="66"/>
  <c r="E66" i="21" s="1"/>
  <c r="L184" i="63"/>
  <c r="L26" i="66" s="1"/>
  <c r="F26" i="66"/>
  <c r="E57" i="21" s="1"/>
  <c r="L214" i="63"/>
  <c r="L32" i="66" s="1"/>
  <c r="F32" i="66"/>
  <c r="E65" i="21" s="1"/>
  <c r="L179" i="63"/>
  <c r="L25" i="66" s="1"/>
  <c r="F25" i="66"/>
  <c r="E56" i="21" s="1"/>
  <c r="L210" i="63"/>
  <c r="L31" i="66" s="1"/>
  <c r="H31" i="66"/>
  <c r="G62" i="21" s="1"/>
  <c r="L65" i="63"/>
  <c r="L11" i="66" s="1"/>
  <c r="F11" i="66"/>
  <c r="E36" i="21" s="1"/>
  <c r="L26" i="63"/>
  <c r="L6" i="66" s="1"/>
  <c r="F6" i="66"/>
  <c r="E31" i="21" s="1"/>
  <c r="L325" i="63"/>
  <c r="L48" i="66" s="1"/>
  <c r="L321" i="63"/>
  <c r="L47" i="66" s="1"/>
  <c r="L14" i="63"/>
  <c r="L3" i="66" s="1"/>
  <c r="L18" i="63"/>
  <c r="L4" i="66" s="1"/>
  <c r="K341" i="63"/>
  <c r="F341" i="63"/>
  <c r="K68" i="63"/>
  <c r="H68" i="63"/>
  <c r="K69" i="63"/>
  <c r="H69" i="63"/>
  <c r="K27" i="21"/>
  <c r="F27" i="21"/>
  <c r="E80" i="21" l="1"/>
  <c r="K80" i="21" s="1"/>
  <c r="E75" i="21"/>
  <c r="F127" i="21"/>
  <c r="K127" i="21"/>
  <c r="F128" i="21"/>
  <c r="L128" i="21" s="1"/>
  <c r="K128" i="21"/>
  <c r="F129" i="21"/>
  <c r="L129" i="21" s="1"/>
  <c r="K129" i="21"/>
  <c r="K467" i="63"/>
  <c r="H467" i="63"/>
  <c r="H474" i="63" s="1"/>
  <c r="L107" i="21"/>
  <c r="F31" i="21"/>
  <c r="L31" i="21" s="1"/>
  <c r="K31" i="21"/>
  <c r="F36" i="21"/>
  <c r="L36" i="21" s="1"/>
  <c r="K36" i="21"/>
  <c r="H62" i="21"/>
  <c r="L62" i="21" s="1"/>
  <c r="K62" i="21"/>
  <c r="F56" i="21"/>
  <c r="L56" i="21" s="1"/>
  <c r="K56" i="21"/>
  <c r="F57" i="21"/>
  <c r="L57" i="21" s="1"/>
  <c r="K57" i="21"/>
  <c r="F58" i="21"/>
  <c r="L58" i="21" s="1"/>
  <c r="K58" i="21"/>
  <c r="E77" i="21"/>
  <c r="E59" i="21"/>
  <c r="E94" i="21"/>
  <c r="F55" i="21"/>
  <c r="L55" i="21" s="1"/>
  <c r="K55" i="21"/>
  <c r="E88" i="21"/>
  <c r="F88" i="21" s="1"/>
  <c r="E106" i="21"/>
  <c r="E76" i="21"/>
  <c r="F82" i="21"/>
  <c r="L82" i="21" s="1"/>
  <c r="K82" i="21"/>
  <c r="F28" i="21"/>
  <c r="L28" i="21" s="1"/>
  <c r="K28" i="21"/>
  <c r="H35" i="21"/>
  <c r="L35" i="21" s="1"/>
  <c r="K35" i="21"/>
  <c r="F50" i="21"/>
  <c r="K50" i="21"/>
  <c r="F51" i="21"/>
  <c r="L51" i="21" s="1"/>
  <c r="K51" i="21"/>
  <c r="K74" i="21"/>
  <c r="F74" i="21"/>
  <c r="L417" i="63"/>
  <c r="L64" i="66" s="1"/>
  <c r="H64" i="66"/>
  <c r="G122" i="21" s="1"/>
  <c r="L404" i="63"/>
  <c r="F405" i="63"/>
  <c r="F409" i="63"/>
  <c r="L408" i="63"/>
  <c r="F223" i="63"/>
  <c r="L222" i="63"/>
  <c r="L142" i="63"/>
  <c r="K114" i="63"/>
  <c r="F114" i="63"/>
  <c r="F127" i="63"/>
  <c r="F16" i="66" s="1"/>
  <c r="E43" i="21" s="1"/>
  <c r="E119" i="21"/>
  <c r="E113" i="21"/>
  <c r="K93" i="21"/>
  <c r="F93" i="21"/>
  <c r="L93" i="21" s="1"/>
  <c r="E118" i="21"/>
  <c r="E112" i="21"/>
  <c r="F112" i="21" s="1"/>
  <c r="E81" i="21"/>
  <c r="F65" i="21"/>
  <c r="K65" i="21"/>
  <c r="F66" i="21"/>
  <c r="L66" i="21" s="1"/>
  <c r="K66" i="21"/>
  <c r="E67" i="21"/>
  <c r="F54" i="21"/>
  <c r="K54" i="21"/>
  <c r="L341" i="63"/>
  <c r="F342" i="63"/>
  <c r="K316" i="63"/>
  <c r="F316" i="63"/>
  <c r="L69" i="63"/>
  <c r="F197" i="63"/>
  <c r="L68" i="63"/>
  <c r="L27" i="21"/>
  <c r="F40" i="21"/>
  <c r="K40" i="21"/>
  <c r="K11" i="68"/>
  <c r="E11" i="68" s="1"/>
  <c r="F80" i="21" l="1"/>
  <c r="F126" i="21"/>
  <c r="F75" i="21"/>
  <c r="L75" i="21" s="1"/>
  <c r="K75" i="21"/>
  <c r="H70" i="66"/>
  <c r="G131" i="21" s="1"/>
  <c r="L474" i="63"/>
  <c r="L70" i="66" s="1"/>
  <c r="L127" i="21"/>
  <c r="K88" i="21"/>
  <c r="L467" i="63"/>
  <c r="F43" i="21"/>
  <c r="L43" i="21" s="1"/>
  <c r="K43" i="21"/>
  <c r="H122" i="21"/>
  <c r="K122" i="21"/>
  <c r="L50" i="21"/>
  <c r="F48" i="21"/>
  <c r="F94" i="21"/>
  <c r="L94" i="21" s="1"/>
  <c r="K94" i="21"/>
  <c r="K77" i="21"/>
  <c r="F77" i="21"/>
  <c r="L77" i="21" s="1"/>
  <c r="L74" i="21"/>
  <c r="F76" i="21"/>
  <c r="L76" i="21" s="1"/>
  <c r="K76" i="21"/>
  <c r="F59" i="21"/>
  <c r="L59" i="21" s="1"/>
  <c r="K59" i="21"/>
  <c r="K112" i="21"/>
  <c r="L223" i="63"/>
  <c r="L34" i="66" s="1"/>
  <c r="F34" i="66"/>
  <c r="E68" i="21" s="1"/>
  <c r="L409" i="63"/>
  <c r="L63" i="66" s="1"/>
  <c r="F63" i="66"/>
  <c r="E121" i="21" s="1"/>
  <c r="L405" i="63"/>
  <c r="L62" i="66" s="1"/>
  <c r="F62" i="66"/>
  <c r="F115" i="63"/>
  <c r="L114" i="63"/>
  <c r="L80" i="21"/>
  <c r="L65" i="21"/>
  <c r="L127" i="63"/>
  <c r="L16" i="66" s="1"/>
  <c r="F118" i="21"/>
  <c r="K118" i="21"/>
  <c r="F119" i="21"/>
  <c r="L119" i="21" s="1"/>
  <c r="K119" i="21"/>
  <c r="L342" i="63"/>
  <c r="L52" i="66" s="1"/>
  <c r="F52" i="66"/>
  <c r="E97" i="21" s="1"/>
  <c r="F113" i="21"/>
  <c r="L113" i="21" s="1"/>
  <c r="K113" i="21"/>
  <c r="L88" i="21"/>
  <c r="F81" i="21"/>
  <c r="L81" i="21" s="1"/>
  <c r="K81" i="21"/>
  <c r="L197" i="63"/>
  <c r="L29" i="66" s="1"/>
  <c r="F29" i="66"/>
  <c r="E60" i="21" s="1"/>
  <c r="L54" i="21"/>
  <c r="F67" i="21"/>
  <c r="K67" i="21"/>
  <c r="L316" i="63"/>
  <c r="F317" i="63"/>
  <c r="L40" i="21"/>
  <c r="L112" i="21"/>
  <c r="F111" i="21" l="1"/>
  <c r="L111" i="21" s="1"/>
  <c r="F73" i="21"/>
  <c r="L73" i="21" s="1"/>
  <c r="H131" i="21"/>
  <c r="K131" i="21"/>
  <c r="F16" i="21"/>
  <c r="K97" i="21"/>
  <c r="F97" i="21"/>
  <c r="L97" i="21" s="1"/>
  <c r="H117" i="21"/>
  <c r="H15" i="21" s="1"/>
  <c r="L122" i="21"/>
  <c r="F60" i="21"/>
  <c r="L60" i="21" s="1"/>
  <c r="K60" i="21"/>
  <c r="E136" i="21"/>
  <c r="K136" i="21" s="1"/>
  <c r="E120" i="21"/>
  <c r="K121" i="21"/>
  <c r="F121" i="21"/>
  <c r="L121" i="21" s="1"/>
  <c r="F68" i="21"/>
  <c r="L68" i="21" s="1"/>
  <c r="K68" i="21"/>
  <c r="F7" i="21"/>
  <c r="L7" i="21" s="1"/>
  <c r="L48" i="21"/>
  <c r="L115" i="63"/>
  <c r="L14" i="66" s="1"/>
  <c r="F14" i="66"/>
  <c r="E41" i="21" s="1"/>
  <c r="L118" i="21"/>
  <c r="L317" i="63"/>
  <c r="L46" i="66" s="1"/>
  <c r="F46" i="66"/>
  <c r="E90" i="21" s="1"/>
  <c r="L67" i="21"/>
  <c r="H155" i="63"/>
  <c r="H19" i="66" s="1"/>
  <c r="F64" i="21" l="1"/>
  <c r="L64" i="21" s="1"/>
  <c r="F136" i="21"/>
  <c r="F135" i="21" s="1"/>
  <c r="L135" i="21" s="1"/>
  <c r="F14" i="21"/>
  <c r="L14" i="21" s="1"/>
  <c r="H126" i="21"/>
  <c r="L131" i="21"/>
  <c r="G101" i="21"/>
  <c r="G46" i="21"/>
  <c r="F10" i="21"/>
  <c r="L10" i="21" s="1"/>
  <c r="F41" i="21"/>
  <c r="K41" i="21"/>
  <c r="K120" i="21"/>
  <c r="F120" i="21"/>
  <c r="F117" i="21" s="1"/>
  <c r="K90" i="21"/>
  <c r="F90" i="21"/>
  <c r="L155" i="63"/>
  <c r="L19" i="66" s="1"/>
  <c r="L136" i="21" l="1"/>
  <c r="F17" i="21"/>
  <c r="L17" i="21" s="1"/>
  <c r="H16" i="21"/>
  <c r="L16" i="21" s="1"/>
  <c r="L126" i="21"/>
  <c r="L41" i="21"/>
  <c r="L120" i="21"/>
  <c r="H46" i="21"/>
  <c r="L46" i="21" s="1"/>
  <c r="K46" i="21"/>
  <c r="L90" i="21"/>
  <c r="A3" i="21"/>
  <c r="L117" i="21" l="1"/>
  <c r="F15" i="21"/>
  <c r="L15" i="21" s="1"/>
  <c r="H101" i="21"/>
  <c r="L101" i="21" s="1"/>
  <c r="K101" i="21"/>
  <c r="C143" i="21" l="1"/>
  <c r="C142" i="21"/>
  <c r="C139" i="21" l="1"/>
  <c r="K143" i="21" l="1"/>
  <c r="J143" i="21"/>
  <c r="H143" i="21"/>
  <c r="F143" i="21"/>
  <c r="K142" i="21"/>
  <c r="J142" i="21"/>
  <c r="J141" i="21" l="1"/>
  <c r="H142" i="21"/>
  <c r="H141" i="21" s="1"/>
  <c r="F142" i="21"/>
  <c r="F141" i="21" s="1"/>
  <c r="L143" i="21"/>
  <c r="L141" i="21" l="1"/>
  <c r="L142" i="21"/>
  <c r="L18" i="67" l="1"/>
  <c r="P8" i="68" l="1"/>
  <c r="K8" i="68" s="1"/>
  <c r="E8" i="68" s="1"/>
  <c r="E94" i="63"/>
  <c r="G94" i="63"/>
  <c r="H94" i="63" s="1"/>
  <c r="H96" i="63" s="1"/>
  <c r="H353" i="63"/>
  <c r="H357" i="63" s="1"/>
  <c r="H358" i="63" s="1"/>
  <c r="G139" i="21"/>
  <c r="H139" i="21" s="1"/>
  <c r="H138" i="21" s="1"/>
  <c r="H18" i="21" s="1"/>
  <c r="G362" i="63" l="1"/>
  <c r="H362" i="63" s="1"/>
  <c r="H366" i="63" s="1"/>
  <c r="H54" i="66" s="1"/>
  <c r="G99" i="21" s="1"/>
  <c r="H99" i="21" s="1"/>
  <c r="G345" i="63"/>
  <c r="G374" i="63"/>
  <c r="H374" i="63" s="1"/>
  <c r="G140" i="63"/>
  <c r="H140" i="63" s="1"/>
  <c r="H144" i="63" s="1"/>
  <c r="H18" i="66" s="1"/>
  <c r="G45" i="21" s="1"/>
  <c r="H45" i="21" s="1"/>
  <c r="H39" i="21" s="1"/>
  <c r="H6" i="21" s="1"/>
  <c r="F94" i="63"/>
  <c r="F353" i="63"/>
  <c r="F357" i="63" s="1"/>
  <c r="F358" i="63" s="1"/>
  <c r="E95" i="63"/>
  <c r="G375" i="63"/>
  <c r="H375" i="63" s="1"/>
  <c r="H30" i="66"/>
  <c r="G71" i="63"/>
  <c r="H71" i="63" s="1"/>
  <c r="E276" i="63"/>
  <c r="G276" i="63"/>
  <c r="H276" i="63" s="1"/>
  <c r="E277" i="63"/>
  <c r="G277" i="63"/>
  <c r="H277" i="63" s="1"/>
  <c r="E139" i="21"/>
  <c r="H379" i="63" l="1"/>
  <c r="H56" i="66" s="1"/>
  <c r="G61" i="21"/>
  <c r="H61" i="21" s="1"/>
  <c r="H53" i="21" s="1"/>
  <c r="H8" i="21" s="1"/>
  <c r="H345" i="63"/>
  <c r="H349" i="63" s="1"/>
  <c r="H53" i="66" s="1"/>
  <c r="G98" i="21" s="1"/>
  <c r="H98" i="21" s="1"/>
  <c r="E362" i="63"/>
  <c r="F362" i="63" s="1"/>
  <c r="E345" i="63"/>
  <c r="H76" i="63"/>
  <c r="H12" i="66" s="1"/>
  <c r="F139" i="21"/>
  <c r="F138" i="21" s="1"/>
  <c r="K95" i="63"/>
  <c r="F95" i="63"/>
  <c r="L95" i="63" s="1"/>
  <c r="F277" i="63"/>
  <c r="I278" i="63"/>
  <c r="H279" i="63"/>
  <c r="H280" i="63" s="1"/>
  <c r="G268" i="63" s="1"/>
  <c r="H268" i="63" s="1"/>
  <c r="F276" i="63"/>
  <c r="G37" i="21" l="1"/>
  <c r="H37" i="21" s="1"/>
  <c r="H26" i="21" s="1"/>
  <c r="H5" i="21" s="1"/>
  <c r="G103" i="21"/>
  <c r="H103" i="21" s="1"/>
  <c r="F96" i="63"/>
  <c r="E375" i="63" s="1"/>
  <c r="F366" i="63"/>
  <c r="F54" i="66" s="1"/>
  <c r="E99" i="21" s="1"/>
  <c r="H269" i="63"/>
  <c r="H43" i="66" s="1"/>
  <c r="F279" i="63"/>
  <c r="J278" i="63"/>
  <c r="K278" i="63"/>
  <c r="E140" i="63" l="1"/>
  <c r="F140" i="63" s="1"/>
  <c r="F144" i="63" s="1"/>
  <c r="F18" i="66" s="1"/>
  <c r="E45" i="21" s="1"/>
  <c r="F45" i="21" s="1"/>
  <c r="G102" i="21"/>
  <c r="H102" i="21" s="1"/>
  <c r="H87" i="21" s="1"/>
  <c r="G84" i="21"/>
  <c r="H84" i="21" s="1"/>
  <c r="H79" i="21" s="1"/>
  <c r="F99" i="21"/>
  <c r="E71" i="63"/>
  <c r="F71" i="63" s="1"/>
  <c r="F76" i="63" s="1"/>
  <c r="F18" i="21"/>
  <c r="F375" i="63"/>
  <c r="E374" i="63"/>
  <c r="L278" i="63"/>
  <c r="F280" i="63"/>
  <c r="F39" i="21" l="1"/>
  <c r="H12" i="21"/>
  <c r="F374" i="63"/>
  <c r="F379" i="63" s="1"/>
  <c r="H9" i="21"/>
  <c r="E268" i="63"/>
  <c r="F6" i="21" l="1"/>
  <c r="F345" i="63"/>
  <c r="H11" i="21"/>
  <c r="F30" i="66"/>
  <c r="E61" i="21" s="1"/>
  <c r="F12" i="66"/>
  <c r="E37" i="21" s="1"/>
  <c r="H106" i="21"/>
  <c r="H105" i="21" s="1"/>
  <c r="F268" i="63"/>
  <c r="F37" i="21" l="1"/>
  <c r="F26" i="21" s="1"/>
  <c r="F61" i="21"/>
  <c r="F349" i="63"/>
  <c r="F53" i="66" s="1"/>
  <c r="E98" i="21" s="1"/>
  <c r="H13" i="21"/>
  <c r="F56" i="66"/>
  <c r="F269" i="63"/>
  <c r="F43" i="66" s="1"/>
  <c r="H4" i="21" l="1"/>
  <c r="H4" i="67" s="1"/>
  <c r="E102" i="21"/>
  <c r="E84" i="21"/>
  <c r="F98" i="21"/>
  <c r="F53" i="21"/>
  <c r="E103" i="21"/>
  <c r="L8" i="67" l="1"/>
  <c r="L9" i="67" s="1"/>
  <c r="L10" i="67"/>
  <c r="L5" i="67"/>
  <c r="L7" i="67" s="1"/>
  <c r="F84" i="21"/>
  <c r="F79" i="21" s="1"/>
  <c r="F5" i="21"/>
  <c r="F8" i="21"/>
  <c r="F103" i="21"/>
  <c r="F102" i="21"/>
  <c r="F87" i="21" l="1"/>
  <c r="L6" i="67"/>
  <c r="F12" i="21"/>
  <c r="F106" i="21" l="1"/>
  <c r="F105" i="21" s="1"/>
  <c r="F9" i="21"/>
  <c r="F13" i="21" l="1"/>
  <c r="F11" i="21"/>
  <c r="F4" i="21" l="1"/>
  <c r="F4" i="67" l="1"/>
  <c r="L12" i="67" s="1"/>
  <c r="L13" i="67" l="1"/>
  <c r="I93" i="63"/>
  <c r="I94" i="63"/>
  <c r="I276" i="63"/>
  <c r="J94" i="63" l="1"/>
  <c r="L94" i="63" s="1"/>
  <c r="K94" i="63"/>
  <c r="K93" i="63"/>
  <c r="J93" i="63"/>
  <c r="J353" i="63"/>
  <c r="J357" i="63" s="1"/>
  <c r="J358" i="63" s="1"/>
  <c r="K353" i="63"/>
  <c r="I277" i="63"/>
  <c r="I139" i="21"/>
  <c r="J276" i="63"/>
  <c r="K276" i="63"/>
  <c r="I362" i="63" l="1"/>
  <c r="K362" i="63" s="1"/>
  <c r="I345" i="63"/>
  <c r="J139" i="21"/>
  <c r="K139" i="21"/>
  <c r="J96" i="63"/>
  <c r="L93" i="63"/>
  <c r="L353" i="63"/>
  <c r="J277" i="63"/>
  <c r="L277" i="63" s="1"/>
  <c r="K277" i="63"/>
  <c r="L276" i="63"/>
  <c r="J362" i="63" l="1"/>
  <c r="J366" i="63" s="1"/>
  <c r="I140" i="63"/>
  <c r="J140" i="63" s="1"/>
  <c r="I71" i="63"/>
  <c r="I375" i="63"/>
  <c r="L96" i="63"/>
  <c r="L357" i="63"/>
  <c r="J138" i="21"/>
  <c r="L139" i="21"/>
  <c r="J279" i="63"/>
  <c r="L279" i="63" s="1"/>
  <c r="L362" i="63" l="1"/>
  <c r="L366" i="63"/>
  <c r="L54" i="66" s="1"/>
  <c r="J54" i="66"/>
  <c r="I99" i="21" s="1"/>
  <c r="K140" i="63"/>
  <c r="J144" i="63"/>
  <c r="L140" i="63"/>
  <c r="J18" i="21"/>
  <c r="L18" i="21" s="1"/>
  <c r="L138" i="21"/>
  <c r="J375" i="63"/>
  <c r="K375" i="63"/>
  <c r="I374" i="63"/>
  <c r="L358" i="63"/>
  <c r="J71" i="63"/>
  <c r="J76" i="63" s="1"/>
  <c r="L76" i="63" s="1"/>
  <c r="K71" i="63"/>
  <c r="J280" i="63"/>
  <c r="I268" i="63" s="1"/>
  <c r="L375" i="63" l="1"/>
  <c r="J99" i="21"/>
  <c r="L99" i="21" s="1"/>
  <c r="K99" i="21"/>
  <c r="L144" i="63"/>
  <c r="L18" i="66" s="1"/>
  <c r="J18" i="66"/>
  <c r="I45" i="21" s="1"/>
  <c r="J374" i="63"/>
  <c r="J379" i="63" s="1"/>
  <c r="L379" i="63" s="1"/>
  <c r="K374" i="63"/>
  <c r="L71" i="63"/>
  <c r="L280" i="63"/>
  <c r="J268" i="63"/>
  <c r="K268" i="63"/>
  <c r="J45" i="21" l="1"/>
  <c r="K45" i="21"/>
  <c r="J345" i="63"/>
  <c r="K345" i="63"/>
  <c r="J30" i="66"/>
  <c r="I61" i="21" s="1"/>
  <c r="L30" i="66"/>
  <c r="J12" i="66"/>
  <c r="I37" i="21" s="1"/>
  <c r="L12" i="66"/>
  <c r="L374" i="63"/>
  <c r="J269" i="63"/>
  <c r="J43" i="66" s="1"/>
  <c r="L268" i="63"/>
  <c r="I102" i="21" l="1"/>
  <c r="I84" i="21"/>
  <c r="J37" i="21"/>
  <c r="L37" i="21" s="1"/>
  <c r="K37" i="21"/>
  <c r="J61" i="21"/>
  <c r="L61" i="21" s="1"/>
  <c r="K61" i="21"/>
  <c r="J39" i="21"/>
  <c r="L45" i="21"/>
  <c r="J349" i="63"/>
  <c r="L345" i="63"/>
  <c r="J56" i="66"/>
  <c r="L56" i="66"/>
  <c r="L269" i="63"/>
  <c r="L43" i="66" s="1"/>
  <c r="J26" i="21" l="1"/>
  <c r="L26" i="21" s="1"/>
  <c r="J6" i="21"/>
  <c r="L39" i="21"/>
  <c r="J84" i="21"/>
  <c r="K84" i="21"/>
  <c r="L349" i="63"/>
  <c r="L53" i="66" s="1"/>
  <c r="J53" i="66"/>
  <c r="I98" i="21" s="1"/>
  <c r="I103" i="21"/>
  <c r="J53" i="21"/>
  <c r="J102" i="21"/>
  <c r="K102" i="21"/>
  <c r="L6" i="21" l="1"/>
  <c r="J79" i="21"/>
  <c r="L79" i="21" s="1"/>
  <c r="L84" i="21"/>
  <c r="J98" i="21"/>
  <c r="K98" i="21"/>
  <c r="J8" i="21"/>
  <c r="L8" i="21" s="1"/>
  <c r="L53" i="21"/>
  <c r="J5" i="21"/>
  <c r="L5" i="21" s="1"/>
  <c r="J103" i="21"/>
  <c r="L103" i="21" s="1"/>
  <c r="K103" i="21"/>
  <c r="L102" i="21"/>
  <c r="L98" i="21" l="1"/>
  <c r="J87" i="21"/>
  <c r="L87" i="21" s="1"/>
  <c r="J106" i="21"/>
  <c r="J105" i="21" s="1"/>
  <c r="L105" i="21" s="1"/>
  <c r="K106" i="21"/>
  <c r="J12" i="21" l="1"/>
  <c r="L12" i="21" s="1"/>
  <c r="J9" i="21"/>
  <c r="L106" i="21"/>
  <c r="J13" i="21" l="1"/>
  <c r="L13" i="21" s="1"/>
  <c r="J11" i="21"/>
  <c r="L11" i="21" s="1"/>
  <c r="L9" i="21"/>
  <c r="J4" i="21" l="1"/>
  <c r="L4" i="21" s="1"/>
  <c r="L4" i="67" s="1"/>
  <c r="J4" i="67" l="1"/>
  <c r="L11" i="67" s="1"/>
  <c r="L14" i="67" s="1"/>
  <c r="L15" i="67"/>
  <c r="L16" i="67" l="1"/>
  <c r="L17" i="67" s="1"/>
  <c r="P7" i="68" l="1"/>
  <c r="K7" i="68" s="1"/>
  <c r="E7" i="68" s="1"/>
  <c r="L19" i="67"/>
  <c r="L20" i="67" s="1"/>
  <c r="L21" i="67" l="1"/>
  <c r="N22" i="67" s="1"/>
  <c r="K9" i="68"/>
  <c r="E9" i="68" l="1"/>
  <c r="K10" i="68"/>
  <c r="E10" i="68" l="1"/>
  <c r="K6" i="68"/>
  <c r="E6" i="68" s="1"/>
</calcChain>
</file>

<file path=xl/sharedStrings.xml><?xml version="1.0" encoding="utf-8"?>
<sst xmlns="http://schemas.openxmlformats.org/spreadsheetml/2006/main" count="1566" uniqueCount="781">
  <si>
    <t>규격</t>
    <phoneticPr fontId="15" type="noConversion"/>
  </si>
  <si>
    <t>단위</t>
    <phoneticPr fontId="15" type="noConversion"/>
  </si>
  <si>
    <t>수량</t>
    <phoneticPr fontId="15" type="noConversion"/>
  </si>
  <si>
    <t>비고</t>
    <phoneticPr fontId="15" type="noConversion"/>
  </si>
  <si>
    <t>공종명</t>
  </si>
  <si>
    <t>규격</t>
  </si>
  <si>
    <t>재료비</t>
  </si>
  <si>
    <t>노무비</t>
  </si>
  <si>
    <t>경비</t>
  </si>
  <si>
    <t>합계</t>
  </si>
  <si>
    <t>비고</t>
  </si>
  <si>
    <t>단가</t>
  </si>
  <si>
    <t>금액</t>
  </si>
  <si>
    <t>공      종</t>
    <phoneticPr fontId="15" type="noConversion"/>
  </si>
  <si>
    <t>규    격</t>
    <phoneticPr fontId="15" type="noConversion"/>
  </si>
  <si>
    <t>산    출    근    거</t>
    <phoneticPr fontId="15" type="noConversion"/>
  </si>
  <si>
    <t>수 량</t>
    <phoneticPr fontId="15" type="noConversion"/>
  </si>
  <si>
    <t>구분</t>
    <phoneticPr fontId="15" type="noConversion"/>
  </si>
  <si>
    <t>품명</t>
    <phoneticPr fontId="15" type="noConversion"/>
  </si>
  <si>
    <t>재료비</t>
    <phoneticPr fontId="15" type="noConversion"/>
  </si>
  <si>
    <t>노무비</t>
    <phoneticPr fontId="15" type="noConversion"/>
  </si>
  <si>
    <t>경비</t>
    <phoneticPr fontId="15" type="noConversion"/>
  </si>
  <si>
    <t>합계</t>
    <phoneticPr fontId="15" type="noConversion"/>
  </si>
  <si>
    <t>단가</t>
    <phoneticPr fontId="15" type="noConversion"/>
  </si>
  <si>
    <t>금액</t>
    <phoneticPr fontId="15" type="noConversion"/>
  </si>
  <si>
    <t>*순공사비</t>
    <phoneticPr fontId="13" type="noConversion"/>
  </si>
  <si>
    <t>제 3 호표</t>
  </si>
  <si>
    <t>제 4 호표</t>
  </si>
  <si>
    <t>제 5 호표</t>
  </si>
  <si>
    <t>제 6 호표</t>
  </si>
  <si>
    <t>제 7 호표</t>
  </si>
  <si>
    <t>제 8 호표</t>
  </si>
  <si>
    <t>제 9 호표</t>
  </si>
  <si>
    <t>제 10 호표</t>
  </si>
  <si>
    <t>제 11 호표</t>
  </si>
  <si>
    <t>제 12 호표</t>
  </si>
  <si>
    <t>제 13 호표</t>
  </si>
  <si>
    <t>제 14 호표</t>
  </si>
  <si>
    <t>제 15 호표</t>
  </si>
  <si>
    <t>제 16 호표</t>
  </si>
  <si>
    <t>제 17 호표</t>
  </si>
  <si>
    <t>제 18 호표</t>
  </si>
  <si>
    <t>소계</t>
  </si>
  <si>
    <t>인</t>
  </si>
  <si>
    <t xml:space="preserve"> </t>
    <phoneticPr fontId="15" type="noConversion"/>
  </si>
  <si>
    <t>제 19 호표</t>
  </si>
  <si>
    <t>제 20 호표</t>
  </si>
  <si>
    <t>식</t>
    <phoneticPr fontId="13" type="noConversion"/>
  </si>
  <si>
    <t>혼합폐기물</t>
    <phoneticPr fontId="13" type="noConversion"/>
  </si>
  <si>
    <t>m</t>
    <phoneticPr fontId="13" type="noConversion"/>
  </si>
  <si>
    <t>EA</t>
    <phoneticPr fontId="13" type="noConversion"/>
  </si>
  <si>
    <t>경간</t>
    <phoneticPr fontId="13" type="noConversion"/>
  </si>
  <si>
    <t>ton</t>
    <phoneticPr fontId="13" type="noConversion"/>
  </si>
  <si>
    <t>제 21 호표</t>
  </si>
  <si>
    <t>제 22 호표</t>
  </si>
  <si>
    <t>제 23 호표</t>
  </si>
  <si>
    <t>제 24 호표</t>
  </si>
  <si>
    <t>제 25 호표</t>
  </si>
  <si>
    <t>제 26 호표</t>
  </si>
  <si>
    <t>제 27 호표</t>
  </si>
  <si>
    <t>제 28 호표</t>
  </si>
  <si>
    <t>제 29 호표</t>
  </si>
  <si>
    <t>제 30 호표</t>
  </si>
  <si>
    <t>제 31 호표</t>
  </si>
  <si>
    <t>제 32 호표</t>
  </si>
  <si>
    <t>제 33 호표</t>
  </si>
  <si>
    <t>제 34 호표</t>
  </si>
  <si>
    <t>제 35 호표</t>
  </si>
  <si>
    <t>제 36 호표</t>
  </si>
  <si>
    <t>제 37 호표</t>
  </si>
  <si>
    <t>제 38 호표</t>
  </si>
  <si>
    <t>제 39 호표</t>
  </si>
  <si>
    <t>제 40 호표</t>
  </si>
  <si>
    <t>제 41 호표</t>
  </si>
  <si>
    <t>제 42 호표</t>
  </si>
  <si>
    <t>제 43 호표</t>
  </si>
  <si>
    <t>제 44 호표</t>
  </si>
  <si>
    <t>제 45 호표</t>
  </si>
  <si>
    <t>제 46 호표</t>
  </si>
  <si>
    <t>제 47 호표</t>
  </si>
  <si>
    <t>제 48 호표</t>
  </si>
  <si>
    <t>제 49 호표</t>
  </si>
  <si>
    <t>제 50 호표</t>
  </si>
  <si>
    <t>제 51 호표</t>
  </si>
  <si>
    <t>제 52 호표</t>
  </si>
  <si>
    <t>조</t>
    <phoneticPr fontId="13" type="noConversion"/>
  </si>
  <si>
    <t>kg</t>
  </si>
  <si>
    <t>2회</t>
    <phoneticPr fontId="13" type="noConversion"/>
  </si>
  <si>
    <t>오일스테인</t>
  </si>
  <si>
    <t/>
  </si>
  <si>
    <t>비고</t>
    <phoneticPr fontId="13" type="noConversion"/>
  </si>
  <si>
    <t>탄성포장재</t>
    <phoneticPr fontId="13" type="noConversion"/>
  </si>
  <si>
    <t>m2당 환산</t>
    <phoneticPr fontId="13" type="noConversion"/>
  </si>
  <si>
    <t>콘크리트폐기물</t>
    <phoneticPr fontId="13" type="noConversion"/>
  </si>
  <si>
    <t>㎥</t>
    <phoneticPr fontId="13" type="noConversion"/>
  </si>
  <si>
    <t>단 가</t>
  </si>
  <si>
    <t>금 액</t>
  </si>
  <si>
    <t>㎡</t>
    <phoneticPr fontId="13" type="noConversion"/>
  </si>
  <si>
    <t>13㎜</t>
    <phoneticPr fontId="13" type="noConversion"/>
  </si>
  <si>
    <t>설         계         서</t>
    <phoneticPr fontId="15" type="noConversion"/>
  </si>
  <si>
    <t xml:space="preserve">공사개요 : </t>
    <phoneticPr fontId="15" type="noConversion"/>
  </si>
  <si>
    <t>폐기물처리비</t>
    <phoneticPr fontId="15" type="noConversion"/>
  </si>
  <si>
    <t>부 가 가 치 세</t>
    <phoneticPr fontId="15" type="noConversion"/>
  </si>
  <si>
    <t>공  급  가  액</t>
    <phoneticPr fontId="15" type="noConversion"/>
  </si>
  <si>
    <t>현장조사 및 준비</t>
    <phoneticPr fontId="15" type="noConversion"/>
  </si>
  <si>
    <t>설   계   예   산   서</t>
    <phoneticPr fontId="15" type="noConversion"/>
  </si>
  <si>
    <t xml:space="preserve">      성 남 시 중 원 구 청</t>
    <phoneticPr fontId="15" type="noConversion"/>
  </si>
  <si>
    <t>예 정 공 정 표</t>
    <phoneticPr fontId="13" type="noConversion"/>
  </si>
  <si>
    <t>( 단위 :   월)</t>
    <phoneticPr fontId="13" type="noConversion"/>
  </si>
  <si>
    <t>공        종</t>
    <phoneticPr fontId="15" type="noConversion"/>
  </si>
  <si>
    <t>2월</t>
    <phoneticPr fontId="15" type="noConversion"/>
  </si>
  <si>
    <t>3월</t>
    <phoneticPr fontId="13" type="noConversion"/>
  </si>
  <si>
    <t>4월</t>
    <phoneticPr fontId="13" type="noConversion"/>
  </si>
  <si>
    <t>5월</t>
    <phoneticPr fontId="13" type="noConversion"/>
  </si>
  <si>
    <t>6월</t>
    <phoneticPr fontId="15" type="noConversion"/>
  </si>
  <si>
    <t>7월</t>
    <phoneticPr fontId="13" type="noConversion"/>
  </si>
  <si>
    <t>8월</t>
    <phoneticPr fontId="13" type="noConversion"/>
  </si>
  <si>
    <t>9월</t>
    <phoneticPr fontId="13" type="noConversion"/>
  </si>
  <si>
    <t>10월</t>
    <phoneticPr fontId="13" type="noConversion"/>
  </si>
  <si>
    <t>11월</t>
    <phoneticPr fontId="13" type="noConversion"/>
  </si>
  <si>
    <t>12월</t>
    <phoneticPr fontId="13" type="noConversion"/>
  </si>
  <si>
    <t>비 고</t>
    <phoneticPr fontId="15" type="noConversion"/>
  </si>
  <si>
    <t>일반시설물 정비</t>
    <phoneticPr fontId="15" type="noConversion"/>
  </si>
  <si>
    <t>놀이시설보수</t>
    <phoneticPr fontId="15" type="noConversion"/>
  </si>
  <si>
    <t>포장</t>
    <phoneticPr fontId="15" type="noConversion"/>
  </si>
  <si>
    <t>도색</t>
    <phoneticPr fontId="15" type="noConversion"/>
  </si>
  <si>
    <t>식재</t>
    <phoneticPr fontId="15" type="noConversion"/>
  </si>
  <si>
    <t>소계</t>
    <phoneticPr fontId="15" type="noConversion"/>
  </si>
  <si>
    <t>설계자</t>
    <phoneticPr fontId="15" type="noConversion"/>
  </si>
  <si>
    <t>검산자</t>
    <phoneticPr fontId="15" type="noConversion"/>
  </si>
  <si>
    <t>심사자</t>
    <phoneticPr fontId="15" type="noConversion"/>
  </si>
  <si>
    <t>팀장</t>
    <phoneticPr fontId="15" type="noConversion"/>
  </si>
  <si>
    <t>과장</t>
    <phoneticPr fontId="15" type="noConversion"/>
  </si>
  <si>
    <t>설계</t>
    <phoneticPr fontId="15" type="noConversion"/>
  </si>
  <si>
    <t>결    재</t>
    <phoneticPr fontId="15" type="noConversion"/>
  </si>
  <si>
    <t>심사</t>
    <phoneticPr fontId="15" type="noConversion"/>
  </si>
  <si>
    <t>월    일</t>
    <phoneticPr fontId="15" type="noConversion"/>
  </si>
  <si>
    <t xml:space="preserve">공사명 : </t>
    <phoneticPr fontId="240" type="noConversion"/>
  </si>
  <si>
    <t>총   공   사   비</t>
    <phoneticPr fontId="15" type="noConversion"/>
  </si>
  <si>
    <t>소    계</t>
    <phoneticPr fontId="15" type="noConversion"/>
  </si>
  <si>
    <t>관 급 자 재 비</t>
    <phoneticPr fontId="240" type="noConversion"/>
  </si>
  <si>
    <t>가. 순 공 사 비 계 (1)</t>
    <phoneticPr fontId="15" type="noConversion"/>
  </si>
  <si>
    <t>간  접  노  무  비</t>
    <phoneticPr fontId="15" type="noConversion"/>
  </si>
  <si>
    <t>산  재  보  험  료</t>
    <phoneticPr fontId="15" type="noConversion"/>
  </si>
  <si>
    <t>고  용  보  험  료</t>
    <phoneticPr fontId="15" type="noConversion"/>
  </si>
  <si>
    <t>노무비의 0.87%</t>
    <phoneticPr fontId="15" type="noConversion"/>
  </si>
  <si>
    <t>건  강  보  험  료</t>
    <phoneticPr fontId="15" type="noConversion"/>
  </si>
  <si>
    <t>직접노무비의 1.7%</t>
    <phoneticPr fontId="15" type="noConversion"/>
  </si>
  <si>
    <t>노인장기요양보험료</t>
    <phoneticPr fontId="15" type="noConversion"/>
  </si>
  <si>
    <t>연  금  보  험  료</t>
    <phoneticPr fontId="15" type="noConversion"/>
  </si>
  <si>
    <t>직접노무비의 2.49%</t>
    <phoneticPr fontId="15" type="noConversion"/>
  </si>
  <si>
    <t>안  전  관  리  비</t>
    <phoneticPr fontId="15" type="noConversion"/>
  </si>
  <si>
    <t>( 재료비 + 직접노무비)의 1.85%</t>
    <phoneticPr fontId="15" type="noConversion"/>
  </si>
  <si>
    <t>기  타  경  비</t>
    <phoneticPr fontId="15" type="noConversion"/>
  </si>
  <si>
    <t>나. 계 (2)</t>
    <phoneticPr fontId="15" type="noConversion"/>
  </si>
  <si>
    <t>일  반  관  리  비</t>
    <phoneticPr fontId="15" type="noConversion"/>
  </si>
  <si>
    <t>( 순공사비 + 간접노무비 )의 6.0%</t>
    <phoneticPr fontId="15" type="noConversion"/>
  </si>
  <si>
    <t>이              윤</t>
    <phoneticPr fontId="15" type="noConversion"/>
  </si>
  <si>
    <t>( 노무비 + 직접경비 + 기타경비 + 일반관리비 )의 15%이내</t>
    <phoneticPr fontId="15" type="noConversion"/>
  </si>
  <si>
    <t>다. 공 급 가 액</t>
    <phoneticPr fontId="13" type="noConversion"/>
  </si>
  <si>
    <t>( 나  + 일반관리비 + 이윤 )</t>
    <phoneticPr fontId="15" type="noConversion"/>
  </si>
  <si>
    <t>라. 폐기물 처리비</t>
    <phoneticPr fontId="15" type="noConversion"/>
  </si>
  <si>
    <t>부  가  가  치  세</t>
    <phoneticPr fontId="15" type="noConversion"/>
  </si>
  <si>
    <t>( 다 + 라 )의 10%</t>
    <phoneticPr fontId="15" type="noConversion"/>
  </si>
  <si>
    <t>마. 도급예정액</t>
    <phoneticPr fontId="15" type="noConversion"/>
  </si>
  <si>
    <t>( 다 + 라 + 부가가치세 )</t>
    <phoneticPr fontId="15" type="noConversion"/>
  </si>
  <si>
    <t>총 공 사 비</t>
    <phoneticPr fontId="15" type="noConversion"/>
  </si>
  <si>
    <t>공    종    명</t>
    <phoneticPr fontId="15" type="noConversion"/>
  </si>
  <si>
    <t>규       격</t>
    <phoneticPr fontId="15" type="noConversion"/>
  </si>
  <si>
    <t>수  량</t>
    <phoneticPr fontId="15" type="noConversion"/>
  </si>
  <si>
    <t>재   료   비</t>
    <phoneticPr fontId="15" type="noConversion"/>
  </si>
  <si>
    <t>노   무   비</t>
    <phoneticPr fontId="15" type="noConversion"/>
  </si>
  <si>
    <t>경       비</t>
    <phoneticPr fontId="15" type="noConversion"/>
  </si>
  <si>
    <t>합        계</t>
    <phoneticPr fontId="15" type="noConversion"/>
  </si>
  <si>
    <t>수량</t>
    <phoneticPr fontId="15" type="noConversion"/>
  </si>
  <si>
    <t>단위</t>
    <phoneticPr fontId="15" type="noConversion"/>
  </si>
  <si>
    <t>터파기</t>
    <phoneticPr fontId="13" type="noConversion"/>
  </si>
  <si>
    <t>0~1m,보통토사</t>
    <phoneticPr fontId="13" type="noConversion"/>
  </si>
  <si>
    <t>잔토처리</t>
    <phoneticPr fontId="13" type="noConversion"/>
  </si>
  <si>
    <t>현장처리</t>
    <phoneticPr fontId="13" type="noConversion"/>
  </si>
  <si>
    <t>인력</t>
    <phoneticPr fontId="13" type="noConversion"/>
  </si>
  <si>
    <t>콘크리트타설</t>
    <phoneticPr fontId="13" type="noConversion"/>
  </si>
  <si>
    <t>소계</t>
    <phoneticPr fontId="13" type="noConversion"/>
  </si>
  <si>
    <t>제 1-1 호표</t>
    <phoneticPr fontId="13" type="noConversion"/>
  </si>
  <si>
    <t>보통인부</t>
    <phoneticPr fontId="13" type="noConversion"/>
  </si>
  <si>
    <t>인</t>
    <phoneticPr fontId="13" type="noConversion"/>
  </si>
  <si>
    <t>"표준품셈 토목 3-1-3 인력 잔토처리 적용"</t>
    <phoneticPr fontId="13" type="noConversion"/>
  </si>
  <si>
    <t>시멘트</t>
    <phoneticPr fontId="13" type="noConversion"/>
  </si>
  <si>
    <t>kg</t>
    <phoneticPr fontId="13" type="noConversion"/>
  </si>
  <si>
    <t>콘크리트공</t>
    <phoneticPr fontId="13" type="noConversion"/>
  </si>
  <si>
    <t>합판</t>
    <phoneticPr fontId="13" type="noConversion"/>
  </si>
  <si>
    <t>hr</t>
    <phoneticPr fontId="13" type="noConversion"/>
  </si>
  <si>
    <t>특별인부</t>
    <phoneticPr fontId="13" type="noConversion"/>
  </si>
  <si>
    <t>"성남시 일위대가 모르타르 1:3 적용"</t>
    <phoneticPr fontId="13" type="noConversion"/>
  </si>
  <si>
    <t>모래</t>
    <phoneticPr fontId="13" type="noConversion"/>
  </si>
  <si>
    <t>개소</t>
    <phoneticPr fontId="13" type="noConversion"/>
  </si>
  <si>
    <t>제 8-1 호표</t>
    <phoneticPr fontId="13" type="noConversion"/>
  </si>
  <si>
    <t>공구손료</t>
    <phoneticPr fontId="13" type="noConversion"/>
  </si>
  <si>
    <t>노무비의</t>
    <phoneticPr fontId="13" type="noConversion"/>
  </si>
  <si>
    <t>%</t>
    <phoneticPr fontId="13" type="noConversion"/>
  </si>
  <si>
    <t>건축목공</t>
    <phoneticPr fontId="13" type="noConversion"/>
  </si>
  <si>
    <t>콘크리트철거</t>
    <phoneticPr fontId="13" type="noConversion"/>
  </si>
  <si>
    <t>무근</t>
    <phoneticPr fontId="13" type="noConversion"/>
  </si>
  <si>
    <t>목재해체</t>
    <phoneticPr fontId="13" type="noConversion"/>
  </si>
  <si>
    <t>보통구조,하</t>
    <phoneticPr fontId="13" type="noConversion"/>
  </si>
  <si>
    <t>재</t>
    <phoneticPr fontId="13" type="noConversion"/>
  </si>
  <si>
    <t>착암공</t>
    <phoneticPr fontId="13" type="noConversion"/>
  </si>
  <si>
    <t>소형브레이카</t>
    <phoneticPr fontId="13" type="noConversion"/>
  </si>
  <si>
    <t>공기압축기</t>
    <phoneticPr fontId="13" type="noConversion"/>
  </si>
  <si>
    <t>잡재료</t>
    <phoneticPr fontId="13" type="noConversion"/>
  </si>
  <si>
    <t>"성남시 일위대가 조경분야 목재가공 및 조립 40% 적용"</t>
    <phoneticPr fontId="13" type="noConversion"/>
  </si>
  <si>
    <t>볼트설치</t>
    <phoneticPr fontId="13" type="noConversion"/>
  </si>
  <si>
    <t>볼트고정</t>
    <phoneticPr fontId="13" type="noConversion"/>
  </si>
  <si>
    <t>미송방부목</t>
    <phoneticPr fontId="13" type="noConversion"/>
  </si>
  <si>
    <t>200*200*3600이하</t>
    <phoneticPr fontId="13" type="noConversion"/>
  </si>
  <si>
    <t>목재가공및조립</t>
    <phoneticPr fontId="13" type="noConversion"/>
  </si>
  <si>
    <t>오일스테인칠</t>
    <phoneticPr fontId="13" type="noConversion"/>
  </si>
  <si>
    <t>"성남시 일위대가 조경분야 목재가공및조립 적용"</t>
    <phoneticPr fontId="13" type="noConversion"/>
  </si>
  <si>
    <t>미송방부원형목</t>
    <phoneticPr fontId="13" type="noConversion"/>
  </si>
  <si>
    <t>목재가공조립</t>
    <phoneticPr fontId="13" type="noConversion"/>
  </si>
  <si>
    <t>전산볼트</t>
    <phoneticPr fontId="13" type="noConversion"/>
  </si>
  <si>
    <t>"성남시 일위대가 보도용 블록 포장 적용"</t>
    <phoneticPr fontId="13" type="noConversion"/>
  </si>
  <si>
    <t>플레이트콤팩터</t>
    <phoneticPr fontId="13" type="noConversion"/>
  </si>
  <si>
    <t>1.5ton</t>
    <phoneticPr fontId="13" type="noConversion"/>
  </si>
  <si>
    <t>굴삭기</t>
    <phoneticPr fontId="13" type="noConversion"/>
  </si>
  <si>
    <t>0.6m3</t>
    <phoneticPr fontId="13" type="noConversion"/>
  </si>
  <si>
    <t>철거</t>
    <phoneticPr fontId="13" type="noConversion"/>
  </si>
  <si>
    <t>설치품의50%적용</t>
    <phoneticPr fontId="13" type="noConversion"/>
  </si>
  <si>
    <t>점토블럭철거</t>
    <phoneticPr fontId="13" type="noConversion"/>
  </si>
  <si>
    <t>블럭포장</t>
    <phoneticPr fontId="13" type="noConversion"/>
  </si>
  <si>
    <t>커터</t>
    <phoneticPr fontId="13" type="noConversion"/>
  </si>
  <si>
    <t>m당 환산</t>
    <phoneticPr fontId="13" type="noConversion"/>
  </si>
  <si>
    <t>폐기물적사</t>
    <phoneticPr fontId="13" type="noConversion"/>
  </si>
  <si>
    <t>도
급
예
정
액</t>
    <phoneticPr fontId="15" type="noConversion"/>
  </si>
  <si>
    <t>건설기계대여대금</t>
    <phoneticPr fontId="15" type="noConversion"/>
  </si>
  <si>
    <t>공사명 : 2017년 중원구 어린이놀이터 시설물 유지관리공사</t>
    <phoneticPr fontId="13" type="noConversion"/>
  </si>
  <si>
    <t>자갈</t>
    <phoneticPr fontId="13" type="noConversion"/>
  </si>
  <si>
    <t>"성남시 일위대가 콘크리트 타설-인력비빔(무근구조물) 적용"</t>
    <phoneticPr fontId="13" type="noConversion"/>
  </si>
  <si>
    <t>(재료비 + 직접노무비 + 산출경비) *0.13%</t>
    <phoneticPr fontId="13" type="noConversion"/>
  </si>
  <si>
    <t>18년       01월</t>
    <phoneticPr fontId="13" type="noConversion"/>
  </si>
  <si>
    <t>18년        02월</t>
    <phoneticPr fontId="13" type="noConversion"/>
  </si>
  <si>
    <t>평의자도색</t>
    <phoneticPr fontId="13" type="noConversion"/>
  </si>
  <si>
    <t>시설물볼트고정</t>
    <phoneticPr fontId="13" type="noConversion"/>
  </si>
  <si>
    <t>등의자도색</t>
    <phoneticPr fontId="13" type="noConversion"/>
  </si>
  <si>
    <t>그네줄교체</t>
    <phoneticPr fontId="13" type="noConversion"/>
  </si>
  <si>
    <t>EA</t>
    <phoneticPr fontId="13" type="noConversion"/>
  </si>
  <si>
    <t>조</t>
    <phoneticPr fontId="13" type="noConversion"/>
  </si>
  <si>
    <t>오일스테인 칠</t>
    <phoneticPr fontId="13" type="noConversion"/>
  </si>
  <si>
    <t>2회</t>
    <phoneticPr fontId="13" type="noConversion"/>
  </si>
  <si>
    <t>제 6-1 호표</t>
    <phoneticPr fontId="13" type="noConversion"/>
  </si>
  <si>
    <t>볼트고정</t>
    <phoneticPr fontId="13" type="noConversion"/>
  </si>
  <si>
    <t>보통구조하</t>
    <phoneticPr fontId="13" type="noConversion"/>
  </si>
  <si>
    <t>보도용블록포장</t>
    <phoneticPr fontId="13" type="noConversion"/>
  </si>
  <si>
    <t>0~1m,보통토사</t>
  </si>
  <si>
    <t>되메우기</t>
    <phoneticPr fontId="13" type="noConversion"/>
  </si>
  <si>
    <t>인력비빔(무근구조물)</t>
    <phoneticPr fontId="13" type="noConversion"/>
  </si>
  <si>
    <t>㎡</t>
    <phoneticPr fontId="13" type="noConversion"/>
  </si>
  <si>
    <t>㎡</t>
    <phoneticPr fontId="13" type="noConversion"/>
  </si>
  <si>
    <t>25㎜</t>
    <phoneticPr fontId="13" type="noConversion"/>
  </si>
  <si>
    <t>T=40mm</t>
    <phoneticPr fontId="13" type="noConversion"/>
  </si>
  <si>
    <t>T=60mm</t>
    <phoneticPr fontId="13" type="noConversion"/>
  </si>
  <si>
    <t>남양재</t>
    <phoneticPr fontId="13" type="noConversion"/>
  </si>
  <si>
    <t>"성남시 일위대가 터파기 적용"</t>
    <phoneticPr fontId="13" type="noConversion"/>
  </si>
  <si>
    <t>"성남시 일위대가 되메우기 적용"</t>
    <phoneticPr fontId="13" type="noConversion"/>
  </si>
  <si>
    <t>2)둔촌</t>
    <phoneticPr fontId="13" type="noConversion"/>
  </si>
  <si>
    <t>3)삼창APT</t>
    <phoneticPr fontId="13" type="noConversion"/>
  </si>
  <si>
    <t>9)한아름</t>
    <phoneticPr fontId="13" type="noConversion"/>
  </si>
  <si>
    <t>10)따르릉</t>
    <phoneticPr fontId="13" type="noConversion"/>
  </si>
  <si>
    <t>11.사각사각</t>
    <phoneticPr fontId="13" type="noConversion"/>
  </si>
  <si>
    <t>10.따르릉</t>
    <phoneticPr fontId="13" type="noConversion"/>
  </si>
  <si>
    <t>9.한아름</t>
    <phoneticPr fontId="13" type="noConversion"/>
  </si>
  <si>
    <t>8.약수터(제5호)</t>
    <phoneticPr fontId="13" type="noConversion"/>
  </si>
  <si>
    <t>7.금잉어(제4호)</t>
    <phoneticPr fontId="13" type="noConversion"/>
  </si>
  <si>
    <t>6.솔바람(제3호)</t>
    <phoneticPr fontId="13" type="noConversion"/>
  </si>
  <si>
    <t>5.산바람(제2호)</t>
    <phoneticPr fontId="13" type="noConversion"/>
  </si>
  <si>
    <t>4.여울(제1호)</t>
    <phoneticPr fontId="13" type="noConversion"/>
  </si>
  <si>
    <t>3.삼창APT</t>
    <phoneticPr fontId="13" type="noConversion"/>
  </si>
  <si>
    <t>2.둔촌</t>
    <phoneticPr fontId="13" type="noConversion"/>
  </si>
  <si>
    <t>1.은행(달빛)</t>
    <phoneticPr fontId="13" type="noConversion"/>
  </si>
  <si>
    <t>1)은행(달빛)</t>
    <phoneticPr fontId="13" type="noConversion"/>
  </si>
  <si>
    <t>평상도색</t>
    <phoneticPr fontId="13" type="noConversion"/>
  </si>
  <si>
    <t>파고라도색</t>
    <phoneticPr fontId="13" type="noConversion"/>
  </si>
  <si>
    <t>조합놀이대안전판넬 교체</t>
    <phoneticPr fontId="13" type="noConversion"/>
  </si>
  <si>
    <t>2500*2500</t>
    <phoneticPr fontId="13" type="noConversion"/>
  </si>
  <si>
    <t>920*1050*70T</t>
  </si>
  <si>
    <t>920*1050*70T</t>
    <phoneticPr fontId="13" type="noConversion"/>
  </si>
  <si>
    <t>EA</t>
    <phoneticPr fontId="13" type="noConversion"/>
  </si>
  <si>
    <t>90*60*1800</t>
    <phoneticPr fontId="13" type="noConversion"/>
  </si>
  <si>
    <t>개소</t>
    <phoneticPr fontId="13" type="noConversion"/>
  </si>
  <si>
    <t>목계단교체</t>
    <phoneticPr fontId="13" type="noConversion"/>
  </si>
  <si>
    <t>4)여울</t>
    <phoneticPr fontId="13" type="noConversion"/>
  </si>
  <si>
    <t>5)산바람</t>
    <phoneticPr fontId="13" type="noConversion"/>
  </si>
  <si>
    <t>6)솔바람</t>
    <phoneticPr fontId="13" type="noConversion"/>
  </si>
  <si>
    <t>7)금잉어</t>
    <phoneticPr fontId="13" type="noConversion"/>
  </si>
  <si>
    <t>8)약수터</t>
    <phoneticPr fontId="13" type="noConversion"/>
  </si>
  <si>
    <t>목재휀스도색</t>
    <phoneticPr fontId="13" type="noConversion"/>
  </si>
  <si>
    <t>트랠리스도색</t>
    <phoneticPr fontId="13" type="noConversion"/>
  </si>
  <si>
    <t>그네도색</t>
    <phoneticPr fontId="13" type="noConversion"/>
  </si>
  <si>
    <t>안전보호난간포함</t>
    <phoneticPr fontId="13" type="noConversion"/>
  </si>
  <si>
    <t>조합놀이대도색</t>
    <phoneticPr fontId="13" type="noConversion"/>
  </si>
  <si>
    <t>메쉬휀스판교체</t>
    <phoneticPr fontId="13" type="noConversion"/>
  </si>
  <si>
    <t>H600*W2000</t>
    <phoneticPr fontId="13" type="noConversion"/>
  </si>
  <si>
    <t>경간</t>
    <phoneticPr fontId="13" type="noConversion"/>
  </si>
  <si>
    <t>조</t>
    <phoneticPr fontId="13" type="noConversion"/>
  </si>
  <si>
    <t>㎡</t>
    <phoneticPr fontId="13" type="noConversion"/>
  </si>
  <si>
    <t>조</t>
    <phoneticPr fontId="13" type="noConversion"/>
  </si>
  <si>
    <t>원형경계목 설치</t>
    <phoneticPr fontId="13" type="noConversion"/>
  </si>
  <si>
    <t>평의자도색</t>
    <phoneticPr fontId="13" type="noConversion"/>
  </si>
  <si>
    <t>등의자도색</t>
    <phoneticPr fontId="13" type="noConversion"/>
  </si>
  <si>
    <t>수목보호평의자각재교체</t>
    <phoneticPr fontId="13" type="noConversion"/>
  </si>
  <si>
    <t>m</t>
    <phoneticPr fontId="13" type="noConversion"/>
  </si>
  <si>
    <t>점토블럭재포장</t>
    <phoneticPr fontId="13" type="noConversion"/>
  </si>
  <si>
    <t>수목보호평의자도색</t>
    <phoneticPr fontId="13" type="noConversion"/>
  </si>
  <si>
    <t>경사로도색</t>
    <phoneticPr fontId="13" type="noConversion"/>
  </si>
  <si>
    <t>데크도색</t>
    <phoneticPr fontId="13" type="noConversion"/>
  </si>
  <si>
    <t>목재휀스도색</t>
    <phoneticPr fontId="13" type="noConversion"/>
  </si>
  <si>
    <t>평상도색</t>
    <phoneticPr fontId="13" type="noConversion"/>
  </si>
  <si>
    <t>파고라도색</t>
    <phoneticPr fontId="13" type="noConversion"/>
  </si>
  <si>
    <t>목계단도색</t>
    <phoneticPr fontId="13" type="noConversion"/>
  </si>
  <si>
    <t>황토포장보수</t>
    <phoneticPr fontId="13" type="noConversion"/>
  </si>
  <si>
    <t>농구망설치</t>
    <phoneticPr fontId="13" type="noConversion"/>
  </si>
  <si>
    <t>식</t>
    <phoneticPr fontId="13" type="noConversion"/>
  </si>
  <si>
    <t>11)사각사각</t>
    <phoneticPr fontId="13" type="noConversion"/>
  </si>
  <si>
    <t>목계단교체-1</t>
    <phoneticPr fontId="13" type="noConversion"/>
  </si>
  <si>
    <t>목계단교체-2</t>
    <phoneticPr fontId="13" type="noConversion"/>
  </si>
  <si>
    <t>제 6-2 호표</t>
    <phoneticPr fontId="13" type="noConversion"/>
  </si>
  <si>
    <t>조합놀이대안전판넬</t>
    <phoneticPr fontId="13" type="noConversion"/>
  </si>
  <si>
    <t>볼트고정</t>
    <phoneticPr fontId="13" type="noConversion"/>
  </si>
  <si>
    <t>메쉬휀스판</t>
    <phoneticPr fontId="13" type="noConversion"/>
  </si>
  <si>
    <t>볼트고정</t>
    <phoneticPr fontId="13" type="noConversion"/>
  </si>
  <si>
    <t>H600*W2000</t>
    <phoneticPr fontId="13" type="noConversion"/>
  </si>
  <si>
    <t>고무칩포장</t>
    <phoneticPr fontId="13" type="noConversion"/>
  </si>
  <si>
    <t>H400</t>
    <phoneticPr fontId="13" type="noConversion"/>
  </si>
  <si>
    <t>60T</t>
    <phoneticPr fontId="13" type="noConversion"/>
  </si>
  <si>
    <t>그네줄</t>
    <phoneticPr fontId="13" type="noConversion"/>
  </si>
  <si>
    <t>평의자도색-A</t>
    <phoneticPr fontId="13" type="noConversion"/>
  </si>
  <si>
    <t>등의자도색-A</t>
    <phoneticPr fontId="13" type="noConversion"/>
  </si>
  <si>
    <t>농구망</t>
    <phoneticPr fontId="13" type="noConversion"/>
  </si>
  <si>
    <t>제1호표</t>
    <phoneticPr fontId="13" type="noConversion"/>
  </si>
  <si>
    <t>제2호표</t>
    <phoneticPr fontId="13" type="noConversion"/>
  </si>
  <si>
    <t>제3호표</t>
  </si>
  <si>
    <t>제4호표</t>
  </si>
  <si>
    <t>제5호표</t>
  </si>
  <si>
    <t>제6호표</t>
  </si>
  <si>
    <t>제7호표</t>
  </si>
  <si>
    <t>제8호표</t>
  </si>
  <si>
    <t>제9호표</t>
  </si>
  <si>
    <t>제10호표</t>
  </si>
  <si>
    <t>제14호표</t>
  </si>
  <si>
    <t>제18호표</t>
  </si>
  <si>
    <t>제20호표</t>
  </si>
  <si>
    <t>제21호표</t>
  </si>
  <si>
    <t>제23호표</t>
  </si>
  <si>
    <t>제24호표</t>
  </si>
  <si>
    <t>제27호표</t>
    <phoneticPr fontId="13" type="noConversion"/>
  </si>
  <si>
    <t>제12호표</t>
    <phoneticPr fontId="13" type="noConversion"/>
  </si>
  <si>
    <t>300*150*1200</t>
    <phoneticPr fontId="13" type="noConversion"/>
  </si>
  <si>
    <t>300*150*1500</t>
    <phoneticPr fontId="13" type="noConversion"/>
  </si>
  <si>
    <t>1.8*1.8</t>
    <phoneticPr fontId="13" type="noConversion"/>
  </si>
  <si>
    <t>60T</t>
    <phoneticPr fontId="13" type="noConversion"/>
  </si>
  <si>
    <t>규격</t>
    <phoneticPr fontId="15" type="noConversion"/>
  </si>
  <si>
    <t>수량</t>
    <phoneticPr fontId="15" type="noConversion"/>
  </si>
  <si>
    <t>단위</t>
    <phoneticPr fontId="15" type="noConversion"/>
  </si>
  <si>
    <t>제 1 호표</t>
    <phoneticPr fontId="13" type="noConversion"/>
  </si>
  <si>
    <t>제 2 호표</t>
    <phoneticPr fontId="13" type="noConversion"/>
  </si>
  <si>
    <t>(1:3)</t>
    <phoneticPr fontId="13" type="noConversion"/>
  </si>
  <si>
    <t>㎥</t>
    <phoneticPr fontId="13" type="noConversion"/>
  </si>
  <si>
    <t>1.2*1.7</t>
    <phoneticPr fontId="13" type="noConversion"/>
  </si>
  <si>
    <t>2.1*2.1</t>
    <phoneticPr fontId="13" type="noConversion"/>
  </si>
  <si>
    <t>2.0*2.0</t>
    <phoneticPr fontId="13" type="noConversion"/>
  </si>
  <si>
    <t>컷팅</t>
    <phoneticPr fontId="13" type="noConversion"/>
  </si>
  <si>
    <t>제35호표</t>
  </si>
  <si>
    <t>제36호표</t>
  </si>
  <si>
    <t>제40호표</t>
  </si>
  <si>
    <t>제31호표</t>
    <phoneticPr fontId="13" type="noConversion"/>
  </si>
  <si>
    <t>제38호표</t>
    <phoneticPr fontId="13" type="noConversion"/>
  </si>
  <si>
    <t>제41호표</t>
  </si>
  <si>
    <t>제42호표</t>
  </si>
  <si>
    <t>제43호표</t>
  </si>
  <si>
    <t>제45호표</t>
  </si>
  <si>
    <t>제46호표</t>
  </si>
  <si>
    <t>제47호표</t>
  </si>
  <si>
    <t>제39호표</t>
    <phoneticPr fontId="13" type="noConversion"/>
  </si>
  <si>
    <t>성남시단가</t>
    <phoneticPr fontId="13" type="noConversion"/>
  </si>
  <si>
    <t>성남시단가산출서</t>
    <phoneticPr fontId="13" type="noConversion"/>
  </si>
  <si>
    <t>250*150*2000</t>
    <phoneticPr fontId="13" type="noConversion"/>
  </si>
  <si>
    <t>모르타르</t>
    <phoneticPr fontId="13" type="noConversion"/>
  </si>
  <si>
    <t>예 정 공 정 표</t>
    <phoneticPr fontId="13" type="noConversion"/>
  </si>
  <si>
    <t>공        종</t>
    <phoneticPr fontId="15" type="noConversion"/>
  </si>
  <si>
    <t>2월</t>
    <phoneticPr fontId="15" type="noConversion"/>
  </si>
  <si>
    <t>3월</t>
    <phoneticPr fontId="13" type="noConversion"/>
  </si>
  <si>
    <t>4월</t>
    <phoneticPr fontId="13" type="noConversion"/>
  </si>
  <si>
    <t>5월</t>
    <phoneticPr fontId="13" type="noConversion"/>
  </si>
  <si>
    <t>6월</t>
    <phoneticPr fontId="15" type="noConversion"/>
  </si>
  <si>
    <t>7월</t>
    <phoneticPr fontId="13" type="noConversion"/>
  </si>
  <si>
    <t>8월</t>
    <phoneticPr fontId="13" type="noConversion"/>
  </si>
  <si>
    <t>9월</t>
    <phoneticPr fontId="13" type="noConversion"/>
  </si>
  <si>
    <t>10월</t>
    <phoneticPr fontId="13" type="noConversion"/>
  </si>
  <si>
    <t>11월</t>
    <phoneticPr fontId="13" type="noConversion"/>
  </si>
  <si>
    <t>12월</t>
    <phoneticPr fontId="13" type="noConversion"/>
  </si>
  <si>
    <t>비 고</t>
    <phoneticPr fontId="15" type="noConversion"/>
  </si>
  <si>
    <t>현장조사 및 준비</t>
    <phoneticPr fontId="15" type="noConversion"/>
  </si>
  <si>
    <t>일반시설물 정비</t>
    <phoneticPr fontId="15" type="noConversion"/>
  </si>
  <si>
    <t>포장</t>
    <phoneticPr fontId="15" type="noConversion"/>
  </si>
  <si>
    <t>도색</t>
    <phoneticPr fontId="15" type="noConversion"/>
  </si>
  <si>
    <t>소계</t>
    <phoneticPr fontId="15" type="noConversion"/>
  </si>
  <si>
    <t>놀이시설보수</t>
    <phoneticPr fontId="15" type="noConversion"/>
  </si>
  <si>
    <t>생육환경개선</t>
    <phoneticPr fontId="15" type="noConversion"/>
  </si>
  <si>
    <t xml:space="preserve">      - 일반시설물 정비 (운동기구 보수 등)</t>
    <phoneticPr fontId="240" type="noConversion"/>
  </si>
  <si>
    <t xml:space="preserve">      - 놀이시설 보수 (조합놀이대안전판넬 교체 등)</t>
    <phoneticPr fontId="240" type="noConversion"/>
  </si>
  <si>
    <t xml:space="preserve">      - 포장 (고무칩포장 등)</t>
    <phoneticPr fontId="240" type="noConversion"/>
  </si>
  <si>
    <t xml:space="preserve">      - 도색 (평의자 도색 등)</t>
    <phoneticPr fontId="240" type="noConversion"/>
  </si>
  <si>
    <t xml:space="preserve">      - 폐기물적사 (폐기물적사 등 )</t>
    <phoneticPr fontId="240" type="noConversion"/>
  </si>
  <si>
    <t>2018년 01월     일</t>
    <phoneticPr fontId="15" type="noConversion"/>
  </si>
  <si>
    <t>2017년3월토목원가제비율적용</t>
    <phoneticPr fontId="13" type="noConversion"/>
  </si>
  <si>
    <t>직접노무비의 10.6%</t>
    <phoneticPr fontId="15" type="noConversion"/>
  </si>
  <si>
    <t>( 재료비 + 노무비)의 5.7%</t>
    <phoneticPr fontId="15" type="noConversion"/>
  </si>
  <si>
    <t>식</t>
    <phoneticPr fontId="13" type="noConversion"/>
  </si>
  <si>
    <t>의자각재교체</t>
    <phoneticPr fontId="13" type="noConversion"/>
  </si>
  <si>
    <t>스트레칭로라베어링교체</t>
    <phoneticPr fontId="13" type="noConversion"/>
  </si>
  <si>
    <t>볼트캡설치</t>
    <phoneticPr fontId="13" type="noConversion"/>
  </si>
  <si>
    <t>평상기초보수</t>
    <phoneticPr fontId="13" type="noConversion"/>
  </si>
  <si>
    <t>EA</t>
    <phoneticPr fontId="13" type="noConversion"/>
  </si>
  <si>
    <t>앉음벽도색</t>
    <phoneticPr fontId="13" type="noConversion"/>
  </si>
  <si>
    <t>앉음벽각재교체</t>
    <phoneticPr fontId="13" type="noConversion"/>
  </si>
  <si>
    <t>안내판실사교체</t>
    <phoneticPr fontId="13" type="noConversion"/>
  </si>
  <si>
    <t>m</t>
    <phoneticPr fontId="13" type="noConversion"/>
  </si>
  <si>
    <t>스텐볼라드설치</t>
    <phoneticPr fontId="13" type="noConversion"/>
  </si>
  <si>
    <t>매립이동식</t>
    <phoneticPr fontId="13" type="noConversion"/>
  </si>
  <si>
    <t>120*120*400</t>
    <phoneticPr fontId="13" type="noConversion"/>
  </si>
  <si>
    <t>원형경계목설치</t>
    <phoneticPr fontId="13" type="noConversion"/>
  </si>
  <si>
    <t>H400</t>
    <phoneticPr fontId="13" type="noConversion"/>
  </si>
  <si>
    <t>평의자도색</t>
    <phoneticPr fontId="13" type="noConversion"/>
  </si>
  <si>
    <t>등의자도색</t>
    <phoneticPr fontId="13" type="noConversion"/>
  </si>
  <si>
    <t>조</t>
    <phoneticPr fontId="13" type="noConversion"/>
  </si>
  <si>
    <t>조합놀이대각재교체</t>
    <phoneticPr fontId="13" type="noConversion"/>
  </si>
  <si>
    <t>100*100*1000</t>
    <phoneticPr fontId="13" type="noConversion"/>
  </si>
  <si>
    <t>원형경계목도색-1</t>
    <phoneticPr fontId="13" type="noConversion"/>
  </si>
  <si>
    <t>목재휀스도색</t>
    <phoneticPr fontId="13" type="noConversion"/>
  </si>
  <si>
    <t>경간</t>
    <phoneticPr fontId="13" type="noConversion"/>
  </si>
  <si>
    <t>앉음벽도색-1</t>
    <phoneticPr fontId="13" type="noConversion"/>
  </si>
  <si>
    <t>허리돌리기베어링교체</t>
    <phoneticPr fontId="13" type="noConversion"/>
  </si>
  <si>
    <t>흔들놀이말고정</t>
    <phoneticPr fontId="13" type="noConversion"/>
  </si>
  <si>
    <t>시소고정</t>
    <phoneticPr fontId="13" type="noConversion"/>
  </si>
  <si>
    <t>싸이클달리기운동 손잡이 설치</t>
    <phoneticPr fontId="13" type="noConversion"/>
  </si>
  <si>
    <t>달리기운동베어링교체</t>
    <phoneticPr fontId="13" type="noConversion"/>
  </si>
  <si>
    <t>고무칩포장</t>
    <phoneticPr fontId="13" type="noConversion"/>
  </si>
  <si>
    <t>13㎜</t>
    <phoneticPr fontId="13" type="noConversion"/>
  </si>
  <si>
    <t>㎡</t>
    <phoneticPr fontId="13" type="noConversion"/>
  </si>
  <si>
    <t>조합놀이대도색</t>
    <phoneticPr fontId="13" type="noConversion"/>
  </si>
  <si>
    <t>의자도색(모형)</t>
    <phoneticPr fontId="13" type="noConversion"/>
  </si>
  <si>
    <t>의자각재교체</t>
    <phoneticPr fontId="13" type="noConversion"/>
  </si>
  <si>
    <t>운동기구캡설치</t>
    <phoneticPr fontId="13" type="noConversion"/>
  </si>
  <si>
    <t>파고라지붕보수</t>
    <phoneticPr fontId="13" type="noConversion"/>
  </si>
  <si>
    <t>60*30*1650</t>
    <phoneticPr fontId="13" type="noConversion"/>
  </si>
  <si>
    <t>개소</t>
    <phoneticPr fontId="13" type="noConversion"/>
  </si>
  <si>
    <t>안내판실사설치</t>
    <phoneticPr fontId="13" type="noConversion"/>
  </si>
  <si>
    <t>800*930,포맥스5T</t>
    <phoneticPr fontId="13" type="noConversion"/>
  </si>
  <si>
    <t>제 53 호표</t>
  </si>
  <si>
    <t>제 54 호표</t>
  </si>
  <si>
    <t>제 55 호표</t>
  </si>
  <si>
    <t>제 56 호표</t>
  </si>
  <si>
    <t>제 57 호표</t>
  </si>
  <si>
    <t>제 58 호표</t>
  </si>
  <si>
    <t>제 59 호표</t>
  </si>
  <si>
    <t>제 60 호표</t>
  </si>
  <si>
    <t>제 61 호표</t>
  </si>
  <si>
    <t>제 62 호표</t>
  </si>
  <si>
    <t>제 63 호표</t>
  </si>
  <si>
    <t>제 64 호표</t>
  </si>
  <si>
    <t>제 65 호표</t>
  </si>
  <si>
    <t>제 66 호표</t>
  </si>
  <si>
    <t>오일스테인칠</t>
    <phoneticPr fontId="13" type="noConversion"/>
  </si>
  <si>
    <t>2회</t>
    <phoneticPr fontId="13" type="noConversion"/>
  </si>
  <si>
    <t>"표준시장단가 건축P.65 NM000.00200 오일스테인 칠 적용"</t>
    <phoneticPr fontId="13" type="noConversion"/>
  </si>
  <si>
    <t>스트레칭로라베어링</t>
    <phoneticPr fontId="13" type="noConversion"/>
  </si>
  <si>
    <t>볼트캡</t>
    <phoneticPr fontId="13" type="noConversion"/>
  </si>
  <si>
    <t>"성남시 일위대가 콘크리트 철거(소형장비-공압식,무근) 적용"</t>
    <phoneticPr fontId="13" type="noConversion"/>
  </si>
  <si>
    <t>인력품의1%</t>
    <phoneticPr fontId="13" type="noConversion"/>
  </si>
  <si>
    <t>1.3㎥/min</t>
    <phoneticPr fontId="13" type="noConversion"/>
  </si>
  <si>
    <t>3.5㎥/min</t>
    <phoneticPr fontId="13" type="noConversion"/>
  </si>
  <si>
    <t>"표준시장단가 ED001.01000 합판거푸집(0~7m) 적용"</t>
    <phoneticPr fontId="13" type="noConversion"/>
  </si>
  <si>
    <t>합판거푸집</t>
    <phoneticPr fontId="13" type="noConversion"/>
  </si>
  <si>
    <t>간단,0~7m</t>
    <phoneticPr fontId="13" type="noConversion"/>
  </si>
  <si>
    <t>고정브라켓</t>
    <phoneticPr fontId="13" type="noConversion"/>
  </si>
  <si>
    <t>볼트고정</t>
    <phoneticPr fontId="13" type="noConversion"/>
  </si>
  <si>
    <t>제 11-1 호표</t>
    <phoneticPr fontId="13" type="noConversion"/>
  </si>
  <si>
    <t>제 11-2 호표</t>
    <phoneticPr fontId="13" type="noConversion"/>
  </si>
  <si>
    <t>제 11-3 호표</t>
    <phoneticPr fontId="13" type="noConversion"/>
  </si>
  <si>
    <t>제 11-4 호표</t>
    <phoneticPr fontId="13" type="noConversion"/>
  </si>
  <si>
    <t>제 11-5 호표</t>
    <phoneticPr fontId="13" type="noConversion"/>
  </si>
  <si>
    <t>제 11-6 호표</t>
    <phoneticPr fontId="13" type="noConversion"/>
  </si>
  <si>
    <t>안내판실사</t>
    <phoneticPr fontId="13" type="noConversion"/>
  </si>
  <si>
    <t>이용수칙,포맥스5T</t>
    <phoneticPr fontId="13" type="noConversion"/>
  </si>
  <si>
    <t>스텐볼라드</t>
    <phoneticPr fontId="13" type="noConversion"/>
  </si>
  <si>
    <t>제 42-1 호표</t>
    <phoneticPr fontId="13" type="noConversion"/>
  </si>
  <si>
    <t>허리돌리기베어링교체</t>
    <phoneticPr fontId="13" type="noConversion"/>
  </si>
  <si>
    <t>아연각관</t>
    <phoneticPr fontId="13" type="noConversion"/>
  </si>
  <si>
    <t>잡철물제작설치</t>
    <phoneticPr fontId="13" type="noConversion"/>
  </si>
  <si>
    <t>렉산설치</t>
    <phoneticPr fontId="13" type="noConversion"/>
  </si>
  <si>
    <t>50*50</t>
    <phoneticPr fontId="13" type="noConversion"/>
  </si>
  <si>
    <t>일반(간단)</t>
    <phoneticPr fontId="13" type="noConversion"/>
  </si>
  <si>
    <t>4.5T</t>
    <phoneticPr fontId="13" type="noConversion"/>
  </si>
  <si>
    <t>용접봉</t>
    <phoneticPr fontId="13" type="noConversion"/>
  </si>
  <si>
    <t>산소</t>
    <phoneticPr fontId="13" type="noConversion"/>
  </si>
  <si>
    <t>아세틸렌</t>
    <phoneticPr fontId="13" type="noConversion"/>
  </si>
  <si>
    <t>유지</t>
    <phoneticPr fontId="13" type="noConversion"/>
  </si>
  <si>
    <t>볼트</t>
    <phoneticPr fontId="13" type="noConversion"/>
  </si>
  <si>
    <t>철공</t>
    <phoneticPr fontId="13" type="noConversion"/>
  </si>
  <si>
    <t>비계공</t>
    <phoneticPr fontId="13" type="noConversion"/>
  </si>
  <si>
    <t>보통인부</t>
    <phoneticPr fontId="13" type="noConversion"/>
  </si>
  <si>
    <t>용접공</t>
    <phoneticPr fontId="13" type="noConversion"/>
  </si>
  <si>
    <t>특별인부</t>
    <phoneticPr fontId="13" type="noConversion"/>
  </si>
  <si>
    <t>용접기손료</t>
    <phoneticPr fontId="13" type="noConversion"/>
  </si>
  <si>
    <t>전력소모량</t>
    <phoneticPr fontId="13" type="noConversion"/>
  </si>
  <si>
    <t>"성남시 일위대가 잡철물제작설치 적용"</t>
    <phoneticPr fontId="13" type="noConversion"/>
  </si>
  <si>
    <t>일반(간단)</t>
    <phoneticPr fontId="13" type="noConversion"/>
  </si>
  <si>
    <t>노무비의3%</t>
    <phoneticPr fontId="13" type="noConversion"/>
  </si>
  <si>
    <t>kg</t>
    <phoneticPr fontId="13" type="noConversion"/>
  </si>
  <si>
    <t>ℓ</t>
    <phoneticPr fontId="13" type="noConversion"/>
  </si>
  <si>
    <t>개</t>
    <phoneticPr fontId="13" type="noConversion"/>
  </si>
  <si>
    <t>인</t>
    <phoneticPr fontId="13" type="noConversion"/>
  </si>
  <si>
    <t>hr</t>
    <phoneticPr fontId="13" type="noConversion"/>
  </si>
  <si>
    <t>kwh</t>
    <phoneticPr fontId="13" type="noConversion"/>
  </si>
  <si>
    <t>제 43-1 호표</t>
    <phoneticPr fontId="13" type="noConversion"/>
  </si>
  <si>
    <t>렉산설치</t>
    <phoneticPr fontId="13" type="noConversion"/>
  </si>
  <si>
    <t>"표준품셈 건축 13-1-7 폴리카보네이트 지붕잇기 적용"</t>
    <phoneticPr fontId="13" type="noConversion"/>
  </si>
  <si>
    <t>폴리카보네이트</t>
    <phoneticPr fontId="13" type="noConversion"/>
  </si>
  <si>
    <t>잡재료및소모재료</t>
    <phoneticPr fontId="13" type="noConversion"/>
  </si>
  <si>
    <t>지붕잇기공</t>
    <phoneticPr fontId="13" type="noConversion"/>
  </si>
  <si>
    <t>주재료비의10%</t>
    <phoneticPr fontId="13" type="noConversion"/>
  </si>
  <si>
    <t>㎡</t>
    <phoneticPr fontId="13" type="noConversion"/>
  </si>
  <si>
    <t>식</t>
    <phoneticPr fontId="13" type="noConversion"/>
  </si>
  <si>
    <t>4.0*4.0</t>
    <phoneticPr fontId="13" type="noConversion"/>
  </si>
  <si>
    <t>고무칩포장철거</t>
    <phoneticPr fontId="13" type="noConversion"/>
  </si>
  <si>
    <t>볼트고정</t>
    <phoneticPr fontId="13" type="noConversion"/>
  </si>
  <si>
    <t>75T</t>
    <phoneticPr fontId="13" type="noConversion"/>
  </si>
  <si>
    <t>EA</t>
    <phoneticPr fontId="13" type="noConversion"/>
  </si>
  <si>
    <t>싸이클달리기운동손잡이</t>
    <phoneticPr fontId="13" type="noConversion"/>
  </si>
  <si>
    <t>EA</t>
    <phoneticPr fontId="13" type="noConversion"/>
  </si>
  <si>
    <t>제 52-1 호표</t>
    <phoneticPr fontId="13" type="noConversion"/>
  </si>
  <si>
    <t>동력분무기</t>
    <phoneticPr fontId="13" type="noConversion"/>
  </si>
  <si>
    <t>4.85kw</t>
    <phoneticPr fontId="13" type="noConversion"/>
  </si>
  <si>
    <t>일당500m</t>
    <phoneticPr fontId="13" type="noConversion"/>
  </si>
  <si>
    <t>"표준품셈 토목 10-3-2 3.포장절단 및 줄눈설치 적용"</t>
    <phoneticPr fontId="13" type="noConversion"/>
  </si>
  <si>
    <t>제 43-2 호표</t>
    <phoneticPr fontId="13" type="noConversion"/>
  </si>
  <si>
    <t>운동기구캡</t>
    <phoneticPr fontId="13" type="noConversion"/>
  </si>
  <si>
    <t>내수합판 12㎜</t>
    <phoneticPr fontId="13" type="noConversion"/>
  </si>
  <si>
    <t>방수시트깔기</t>
    <phoneticPr fontId="13" type="noConversion"/>
  </si>
  <si>
    <t>아스팔트싱글깔기</t>
    <phoneticPr fontId="13" type="noConversion"/>
  </si>
  <si>
    <t>후레싱설치</t>
    <phoneticPr fontId="13" type="noConversion"/>
  </si>
  <si>
    <t>제 65-1 호표</t>
    <phoneticPr fontId="13" type="noConversion"/>
  </si>
  <si>
    <t>"표준품셈 건축 12-6-1 개량 아스팔트 시트 적용"</t>
    <phoneticPr fontId="13" type="noConversion"/>
  </si>
  <si>
    <t>시트</t>
    <phoneticPr fontId="13" type="noConversion"/>
  </si>
  <si>
    <t>방수공</t>
    <phoneticPr fontId="13" type="noConversion"/>
  </si>
  <si>
    <t>제 65-2 호표</t>
    <phoneticPr fontId="13" type="noConversion"/>
  </si>
  <si>
    <t>아스팔트 싱글 깔기</t>
    <phoneticPr fontId="13" type="noConversion"/>
  </si>
  <si>
    <t>"표준품셈 건축 13-3 아스팔트 싱글깔기 적용"</t>
    <phoneticPr fontId="13" type="noConversion"/>
  </si>
  <si>
    <t>아스팔트싱글</t>
    <phoneticPr fontId="13" type="noConversion"/>
  </si>
  <si>
    <t>주재료비의3%</t>
    <phoneticPr fontId="13" type="noConversion"/>
  </si>
  <si>
    <t>제 65-3 호표</t>
    <phoneticPr fontId="13" type="noConversion"/>
  </si>
  <si>
    <t>후레싱설치</t>
    <phoneticPr fontId="13" type="noConversion"/>
  </si>
  <si>
    <t>"표준품셈 건축 13-5 후레싱 설치 적용"</t>
    <phoneticPr fontId="13" type="noConversion"/>
  </si>
  <si>
    <t>후레싱</t>
    <phoneticPr fontId="13" type="noConversion"/>
  </si>
  <si>
    <t>m</t>
    <phoneticPr fontId="13" type="noConversion"/>
  </si>
  <si>
    <t>800*930,포맥스5T</t>
  </si>
  <si>
    <t>제11호표</t>
  </si>
  <si>
    <t>제13호표</t>
  </si>
  <si>
    <t>제15호표</t>
  </si>
  <si>
    <t>제16호표</t>
  </si>
  <si>
    <t>제17호표</t>
  </si>
  <si>
    <t>제19호표</t>
    <phoneticPr fontId="13" type="noConversion"/>
  </si>
  <si>
    <t>제22호표</t>
    <phoneticPr fontId="13" type="noConversion"/>
  </si>
  <si>
    <t>제25호표</t>
  </si>
  <si>
    <t>제26호표</t>
  </si>
  <si>
    <t>제27호표</t>
  </si>
  <si>
    <t>제28호표</t>
  </si>
  <si>
    <t>제29호표</t>
  </si>
  <si>
    <t>제30호표</t>
  </si>
  <si>
    <t>제32호표</t>
  </si>
  <si>
    <t>제33호표</t>
    <phoneticPr fontId="13" type="noConversion"/>
  </si>
  <si>
    <t>제34호표</t>
  </si>
  <si>
    <t>제37호표</t>
    <phoneticPr fontId="13" type="noConversion"/>
  </si>
  <si>
    <t>제39호표</t>
  </si>
  <si>
    <t>제27호표</t>
    <phoneticPr fontId="13" type="noConversion"/>
  </si>
  <si>
    <t>제39호표</t>
    <phoneticPr fontId="13" type="noConversion"/>
  </si>
  <si>
    <t>제44호표</t>
    <phoneticPr fontId="13" type="noConversion"/>
  </si>
  <si>
    <t>제48호표</t>
  </si>
  <si>
    <t>제49호표</t>
    <phoneticPr fontId="13" type="noConversion"/>
  </si>
  <si>
    <t>제50호표</t>
  </si>
  <si>
    <t>제51호표</t>
  </si>
  <si>
    <t>제52호표</t>
  </si>
  <si>
    <t>제53호표</t>
  </si>
  <si>
    <t>제54호표</t>
  </si>
  <si>
    <t>제18호표</t>
    <phoneticPr fontId="13" type="noConversion"/>
  </si>
  <si>
    <t>제42호표</t>
    <phoneticPr fontId="13" type="noConversion"/>
  </si>
  <si>
    <t>제55호표</t>
    <phoneticPr fontId="13" type="noConversion"/>
  </si>
  <si>
    <t>제56호표</t>
    <phoneticPr fontId="13" type="noConversion"/>
  </si>
  <si>
    <t>제57호표</t>
  </si>
  <si>
    <t>제8호표</t>
    <phoneticPr fontId="13" type="noConversion"/>
  </si>
  <si>
    <t>제58호표</t>
    <phoneticPr fontId="13" type="noConversion"/>
  </si>
  <si>
    <t>제59호표</t>
  </si>
  <si>
    <t>제59호표</t>
    <phoneticPr fontId="13" type="noConversion"/>
  </si>
  <si>
    <t>제60호표</t>
  </si>
  <si>
    <t>제19호표</t>
    <phoneticPr fontId="13" type="noConversion"/>
  </si>
  <si>
    <t>제61호표</t>
    <phoneticPr fontId="13" type="noConversion"/>
  </si>
  <si>
    <t>제62호표</t>
  </si>
  <si>
    <t>제63호표</t>
  </si>
  <si>
    <t>제64호표</t>
  </si>
  <si>
    <t>제65호표</t>
  </si>
  <si>
    <t>간단,0~7m</t>
    <phoneticPr fontId="13" type="noConversion"/>
  </si>
  <si>
    <t>합판거푸집</t>
    <phoneticPr fontId="13" type="noConversion"/>
  </si>
  <si>
    <t>12.은행정이</t>
    <phoneticPr fontId="13" type="noConversion"/>
  </si>
  <si>
    <t>13.종알종알</t>
    <phoneticPr fontId="13" type="noConversion"/>
  </si>
  <si>
    <t>14.폐기물적사</t>
    <phoneticPr fontId="13" type="noConversion"/>
  </si>
  <si>
    <t>12)은행정이</t>
    <phoneticPr fontId="13" type="noConversion"/>
  </si>
  <si>
    <t>데크앉음벽도색</t>
    <phoneticPr fontId="13" type="noConversion"/>
  </si>
  <si>
    <t>목재휀스보강</t>
    <phoneticPr fontId="13" type="noConversion"/>
  </si>
  <si>
    <t>점토블럭보수</t>
    <phoneticPr fontId="13" type="noConversion"/>
  </si>
  <si>
    <t>노숙자방지용손잡이설치</t>
    <phoneticPr fontId="13" type="noConversion"/>
  </si>
  <si>
    <t>경간</t>
    <phoneticPr fontId="13" type="noConversion"/>
  </si>
  <si>
    <t>H1100</t>
    <phoneticPr fontId="13" type="noConversion"/>
  </si>
  <si>
    <t>5000*5000</t>
    <phoneticPr fontId="13" type="noConversion"/>
  </si>
  <si>
    <t>장</t>
    <phoneticPr fontId="13" type="noConversion"/>
  </si>
  <si>
    <t>제66호표</t>
    <phoneticPr fontId="13" type="noConversion"/>
  </si>
  <si>
    <t>제67호표</t>
    <phoneticPr fontId="13" type="noConversion"/>
  </si>
  <si>
    <t>제68호표</t>
  </si>
  <si>
    <t>제70호표</t>
  </si>
  <si>
    <t>제71호표</t>
  </si>
  <si>
    <t>제72호표</t>
  </si>
  <si>
    <t>제73호표</t>
    <phoneticPr fontId="13" type="noConversion"/>
  </si>
  <si>
    <t>13)종알종알</t>
    <phoneticPr fontId="13" type="noConversion"/>
  </si>
  <si>
    <t>14)폐기물적사</t>
    <phoneticPr fontId="13" type="noConversion"/>
  </si>
  <si>
    <t>15)폐기물처리</t>
    <phoneticPr fontId="13" type="noConversion"/>
  </si>
  <si>
    <t>제 67 호표</t>
  </si>
  <si>
    <t>제 68 호표</t>
  </si>
  <si>
    <t>제 69 호표</t>
  </si>
  <si>
    <t>제 70 호표</t>
  </si>
  <si>
    <t>제 71 호표</t>
  </si>
  <si>
    <t>제 72 호표</t>
  </si>
  <si>
    <t>점토벽돌</t>
    <phoneticPr fontId="13" type="noConversion"/>
  </si>
  <si>
    <t>벽돌쌓기</t>
    <phoneticPr fontId="13" type="noConversion"/>
  </si>
  <si>
    <t>매</t>
    <phoneticPr fontId="13" type="noConversion"/>
  </si>
  <si>
    <t>0.5B</t>
    <phoneticPr fontId="13" type="noConversion"/>
  </si>
  <si>
    <t>제 70-1 호표</t>
    <phoneticPr fontId="13" type="noConversion"/>
  </si>
  <si>
    <t>"표준품셈 건축 8-1-2 벽돌쌓기(1000매기준) 적용"</t>
    <phoneticPr fontId="13" type="noConversion"/>
  </si>
  <si>
    <t>조적공</t>
    <phoneticPr fontId="13" type="noConversion"/>
  </si>
  <si>
    <t>(1:3)</t>
    <phoneticPr fontId="13" type="noConversion"/>
  </si>
  <si>
    <t>㎥</t>
    <phoneticPr fontId="13" type="noConversion"/>
  </si>
  <si>
    <t>매당환산</t>
    <phoneticPr fontId="13" type="noConversion"/>
  </si>
  <si>
    <t>제 70-1-1 호표</t>
    <phoneticPr fontId="13" type="noConversion"/>
  </si>
  <si>
    <t>노숙자방지용손잡이</t>
    <phoneticPr fontId="13" type="noConversion"/>
  </si>
  <si>
    <t>제8호표</t>
    <phoneticPr fontId="13" type="noConversion"/>
  </si>
  <si>
    <t>계단용,230*114*60</t>
    <phoneticPr fontId="13" type="noConversion"/>
  </si>
  <si>
    <t>파고라지붕렉산설치</t>
    <phoneticPr fontId="13" type="noConversion"/>
  </si>
  <si>
    <t>노무비의 4.05%</t>
    <phoneticPr fontId="15" type="noConversion"/>
  </si>
  <si>
    <t>건강보험료의 7.38%</t>
    <phoneticPr fontId="15" type="noConversion"/>
  </si>
  <si>
    <t>SG황토포장현장배합</t>
    <phoneticPr fontId="13" type="noConversion"/>
  </si>
  <si>
    <t>황토포설및다짐</t>
    <phoneticPr fontId="13" type="noConversion"/>
  </si>
  <si>
    <t>표면강화제살포</t>
    <phoneticPr fontId="13" type="noConversion"/>
  </si>
  <si>
    <t>200T</t>
    <phoneticPr fontId="13" type="noConversion"/>
  </si>
  <si>
    <t>견적</t>
    <phoneticPr fontId="13" type="noConversion"/>
  </si>
  <si>
    <t>견적</t>
    <phoneticPr fontId="13" type="noConversion"/>
  </si>
  <si>
    <t>제38호표</t>
  </si>
  <si>
    <t>착공일로부터 300일간</t>
    <phoneticPr fontId="13" type="noConversion"/>
  </si>
  <si>
    <t>어린이공원 시설물 유지관리공사</t>
    <phoneticPr fontId="13" type="noConversion"/>
  </si>
  <si>
    <t>공사명 : 어린이공원 시설물 유지관리공사</t>
    <phoneticPr fontId="13" type="noConversion"/>
  </si>
  <si>
    <t>어린이공원 시설물 유지관리공사</t>
    <phoneticPr fontId="240" type="noConversion"/>
  </si>
  <si>
    <t>2018. 02</t>
    <phoneticPr fontId="15" type="noConversion"/>
  </si>
  <si>
    <t>"표준품셈 건축분야 7-2-5 앵커볼트 설치(보통인부) 적용"</t>
    <phoneticPr fontId="13" type="noConversion"/>
  </si>
  <si>
    <t>개소</t>
    <phoneticPr fontId="13" type="noConversion"/>
  </si>
  <si>
    <t>M3</t>
    <phoneticPr fontId="13" type="noConversion"/>
  </si>
  <si>
    <t>소  계</t>
    <phoneticPr fontId="13" type="noConversion"/>
  </si>
  <si>
    <t>M3</t>
    <phoneticPr fontId="13" type="noConversion"/>
  </si>
  <si>
    <t>ton</t>
    <phoneticPr fontId="13" type="noConversion"/>
  </si>
  <si>
    <t>기둥</t>
    <phoneticPr fontId="13" type="noConversion"/>
  </si>
  <si>
    <t>(0.19*0.19*3.5)*4EA + (0.19*0.19*7.0)*2EA</t>
    <phoneticPr fontId="13" type="noConversion"/>
  </si>
  <si>
    <t>나뭇가지 기둥</t>
    <phoneticPr fontId="13" type="noConversion"/>
  </si>
  <si>
    <t>2.0*2.0*H3.5</t>
    <phoneticPr fontId="13" type="noConversion"/>
  </si>
  <si>
    <t>2F 바닥</t>
    <phoneticPr fontId="13" type="noConversion"/>
  </si>
  <si>
    <t>7.5*4.5*T20</t>
    <phoneticPr fontId="13" type="noConversion"/>
  </si>
  <si>
    <t>2F 하지</t>
    <phoneticPr fontId="13" type="noConversion"/>
  </si>
  <si>
    <t>(0.03*0.14*7.5*16EA)+(0.03*0.14*4.5*16EA)+(0.03*0.14*24)</t>
    <phoneticPr fontId="13" type="noConversion"/>
  </si>
  <si>
    <t>2F 휀스</t>
    <phoneticPr fontId="13" type="noConversion"/>
  </si>
  <si>
    <t>((0.12*0.02*1.0*2EA)+(1.2*0.04*0.09*2EA)+(0.02*0.09*4))*24M</t>
    <phoneticPr fontId="13" type="noConversion"/>
  </si>
  <si>
    <t>3F 바닥</t>
    <phoneticPr fontId="13" type="noConversion"/>
  </si>
  <si>
    <t>36.2m2*0.02</t>
    <phoneticPr fontId="13" type="noConversion"/>
  </si>
  <si>
    <t>3F 하지</t>
    <phoneticPr fontId="13" type="noConversion"/>
  </si>
  <si>
    <t>3F 휀스</t>
    <phoneticPr fontId="13" type="noConversion"/>
  </si>
  <si>
    <t>((0.12*0.02*1.0*2EA)+(1.2*0.04*0.09*2EA)+(0.02*0.09*4))*26M</t>
    <phoneticPr fontId="13" type="noConversion"/>
  </si>
  <si>
    <t>(0.03*0.14*7.5*(98.0+26.0))</t>
    <phoneticPr fontId="13" type="noConversion"/>
  </si>
  <si>
    <t>하우스 벽체</t>
    <phoneticPr fontId="13" type="noConversion"/>
  </si>
  <si>
    <t>16.0*2.0</t>
    <phoneticPr fontId="13" type="noConversion"/>
  </si>
  <si>
    <t>16.0*2.0*(0.19*0.02)</t>
    <phoneticPr fontId="13" type="noConversion"/>
  </si>
  <si>
    <t>하우스 지붕</t>
    <phoneticPr fontId="13" type="noConversion"/>
  </si>
  <si>
    <t>(0.02*0.12*(91+16) )</t>
    <phoneticPr fontId="13" type="noConversion"/>
  </si>
  <si>
    <t>18.0m2 * 0.13*0.013</t>
    <phoneticPr fontId="13" type="noConversion"/>
  </si>
  <si>
    <t>계단 데크</t>
    <phoneticPr fontId="13" type="noConversion"/>
  </si>
  <si>
    <t>1.25*1.25*0.03</t>
    <phoneticPr fontId="13" type="noConversion"/>
  </si>
  <si>
    <t>계단</t>
    <phoneticPr fontId="13" type="noConversion"/>
  </si>
  <si>
    <t>0.28*0.04*3.8*2 + 0.75*0.04*14</t>
    <phoneticPr fontId="13" type="noConversion"/>
  </si>
  <si>
    <t>폐목재 철거</t>
    <phoneticPr fontId="13" type="noConversion"/>
  </si>
  <si>
    <t>폐콘크리트 철거</t>
    <phoneticPr fontId="13" type="noConversion"/>
  </si>
  <si>
    <t>기초</t>
    <phoneticPr fontId="13" type="noConversion"/>
  </si>
  <si>
    <t>숲속둥지 철거</t>
    <phoneticPr fontId="13" type="noConversion"/>
  </si>
  <si>
    <t>목재 출입문(숲속둥지) 철거</t>
    <phoneticPr fontId="13" type="noConversion"/>
  </si>
  <si>
    <t>0.6*0.6*0.4*15ea*2.3</t>
    <phoneticPr fontId="13" type="noConversion"/>
  </si>
  <si>
    <t>0.13*0.13*1.8*4ea</t>
    <phoneticPr fontId="13" type="noConversion"/>
  </si>
  <si>
    <t>1.2*1.2*0.02*4면</t>
    <phoneticPr fontId="13" type="noConversion"/>
  </si>
  <si>
    <t>1.2*0.035*24ea</t>
    <phoneticPr fontId="13" type="noConversion"/>
  </si>
  <si>
    <t>목재 전봇대 철거</t>
    <phoneticPr fontId="13" type="noConversion"/>
  </si>
  <si>
    <t>H5.0xD300</t>
    <phoneticPr fontId="13" type="noConversion"/>
  </si>
  <si>
    <t>0.15*0.15*3.14*5.0</t>
    <phoneticPr fontId="13" type="noConversion"/>
  </si>
  <si>
    <t>평상철거</t>
    <phoneticPr fontId="13" type="noConversion"/>
  </si>
  <si>
    <t>2700x800xH600</t>
    <phoneticPr fontId="13" type="noConversion"/>
  </si>
  <si>
    <t>2.7*0.8*0.04</t>
    <phoneticPr fontId="13" type="noConversion"/>
  </si>
  <si>
    <t>0.09*0.09*4ea</t>
    <phoneticPr fontId="13" type="noConversion"/>
  </si>
  <si>
    <t>m3</t>
    <phoneticPr fontId="13" type="noConversion"/>
  </si>
  <si>
    <t>auto cad</t>
    <phoneticPr fontId="13" type="noConversion"/>
  </si>
  <si>
    <t>M2</t>
    <phoneticPr fontId="13" type="noConversion"/>
  </si>
  <si>
    <t>마루널철거(3F)</t>
    <phoneticPr fontId="13" type="noConversion"/>
  </si>
  <si>
    <t>마루널철거(2F)</t>
    <phoneticPr fontId="13" type="noConversion"/>
  </si>
  <si>
    <t>7.5*4.5</t>
    <phoneticPr fontId="13" type="noConversion"/>
  </si>
  <si>
    <t>M2</t>
    <phoneticPr fontId="13" type="noConversion"/>
  </si>
  <si>
    <t>36.2m2</t>
    <phoneticPr fontId="13" type="noConversion"/>
  </si>
  <si>
    <t>M2</t>
    <phoneticPr fontId="13" type="noConversion"/>
  </si>
  <si>
    <t>M2</t>
    <phoneticPr fontId="13" type="noConversion"/>
  </si>
  <si>
    <t>하우스 지붕틀</t>
    <phoneticPr fontId="13" type="noConversion"/>
  </si>
  <si>
    <t>하우스 지붕널</t>
    <phoneticPr fontId="13" type="noConversion"/>
  </si>
  <si>
    <t xml:space="preserve">18.0m2 </t>
    <phoneticPr fontId="13" type="noConversion"/>
  </si>
  <si>
    <t>M2</t>
    <phoneticPr fontId="13" type="noConversion"/>
  </si>
  <si>
    <t>M2</t>
    <phoneticPr fontId="13" type="noConversion"/>
  </si>
  <si>
    <t>폐목재 처리</t>
    <phoneticPr fontId="13" type="noConversion"/>
  </si>
  <si>
    <t>폐콘크리트 철거</t>
    <phoneticPr fontId="13" type="noConversion"/>
  </si>
  <si>
    <t>1.2*1.2*4면</t>
    <phoneticPr fontId="13" type="noConversion"/>
  </si>
  <si>
    <t>M2</t>
    <phoneticPr fontId="13" type="noConversion"/>
  </si>
  <si>
    <t>M2</t>
    <phoneticPr fontId="13" type="noConversion"/>
  </si>
  <si>
    <t>ton</t>
    <phoneticPr fontId="13" type="noConversion"/>
  </si>
  <si>
    <t>23.216 * 1.25ton/m3</t>
    <phoneticPr fontId="13" type="noConversion"/>
  </si>
  <si>
    <t>1.245 * 1.25ton/m3</t>
    <phoneticPr fontId="13" type="noConversion"/>
  </si>
  <si>
    <t>ton</t>
    <phoneticPr fontId="13" type="noConversion"/>
  </si>
  <si>
    <t>0.2*0.2*0.2*4*2.3ton</t>
    <phoneticPr fontId="13" type="noConversion"/>
  </si>
  <si>
    <t>0.353*1.25ton/m3</t>
    <phoneticPr fontId="13" type="noConversion"/>
  </si>
  <si>
    <t>ton</t>
    <phoneticPr fontId="13" type="noConversion"/>
  </si>
  <si>
    <t>0.119*1.25ton/m3</t>
    <phoneticPr fontId="13" type="noConversion"/>
  </si>
  <si>
    <t>ton</t>
    <phoneticPr fontId="13" type="noConversion"/>
  </si>
  <si>
    <t>0.6*0.6*0.4*15ea</t>
    <phoneticPr fontId="13" type="noConversion"/>
  </si>
  <si>
    <t>m3</t>
    <phoneticPr fontId="13" type="noConversion"/>
  </si>
  <si>
    <t>무근콘크리트</t>
    <phoneticPr fontId="13" type="noConversion"/>
  </si>
  <si>
    <t>0.2*0.2*0.2*4</t>
    <phoneticPr fontId="13" type="noConversion"/>
  </si>
  <si>
    <t>m3</t>
    <phoneticPr fontId="13" type="noConversion"/>
  </si>
  <si>
    <t>m3</t>
    <phoneticPr fontId="13" type="noConversion"/>
  </si>
  <si>
    <t>무근콘크리트</t>
    <phoneticPr fontId="13" type="noConversion"/>
  </si>
  <si>
    <t>나무더미 철거</t>
    <phoneticPr fontId="13" type="noConversion"/>
  </si>
  <si>
    <t>식</t>
    <phoneticPr fontId="13" type="noConversion"/>
  </si>
  <si>
    <t>49.5*1.25ton/m3</t>
    <phoneticPr fontId="13" type="noConversion"/>
  </si>
  <si>
    <t>((0.12*1.0*2EA)+(1.2*0.04*2EA)+(0.02*4))*24M</t>
    <phoneticPr fontId="13" type="noConversion"/>
  </si>
  <si>
    <t>((0.12*1.0*2EA)+(1.2*0.04*2EA)+(0.02*4))*26M</t>
    <phoneticPr fontId="13" type="noConversion"/>
  </si>
  <si>
    <t>2F 휀스 벽체</t>
    <phoneticPr fontId="13" type="noConversion"/>
  </si>
  <si>
    <t>3F 휀스 벽체</t>
    <phoneticPr fontId="13" type="noConversion"/>
  </si>
  <si>
    <t>폐목재 처리</t>
    <phoneticPr fontId="13" type="noConversion"/>
  </si>
  <si>
    <t>폐목재 철거</t>
    <phoneticPr fontId="13" type="noConversion"/>
  </si>
  <si>
    <t>개</t>
    <phoneticPr fontId="13" type="noConversion"/>
  </si>
  <si>
    <t>수목제거 B30 기준적용</t>
    <phoneticPr fontId="13" type="noConversion"/>
  </si>
  <si>
    <t>0.15*2ea</t>
    <phoneticPr fontId="13" type="noConversion"/>
  </si>
  <si>
    <t>ton</t>
    <phoneticPr fontId="13" type="noConversion"/>
  </si>
  <si>
    <t>1.0*1.0*1.0*3개소</t>
    <phoneticPr fontId="13" type="noConversion"/>
  </si>
  <si>
    <t>9.0*0.5*2.0</t>
    <phoneticPr fontId="13" type="noConversion"/>
  </si>
  <si>
    <t>6.0*2.0*4.0</t>
    <phoneticPr fontId="13" type="noConversion"/>
  </si>
  <si>
    <t>12.0*1.0*4.0</t>
    <phoneticPr fontId="13" type="noConversion"/>
  </si>
  <si>
    <t>32.0*1.0*3.0</t>
    <phoneticPr fontId="13" type="noConversion"/>
  </si>
  <si>
    <t>204.5*0.7ton/m3</t>
    <phoneticPr fontId="13" type="noConversion"/>
  </si>
  <si>
    <t>낙엽 수거</t>
    <phoneticPr fontId="13" type="noConversion"/>
  </si>
  <si>
    <t>적재 혼합폐기물</t>
    <phoneticPr fontId="13" type="noConversion"/>
  </si>
  <si>
    <t>ton</t>
    <phoneticPr fontId="13" type="noConversion"/>
  </si>
  <si>
    <t>기존 적재, 낙엽수거 폐기물처리</t>
    <phoneticPr fontId="13" type="noConversion"/>
  </si>
  <si>
    <t>임목폐기물</t>
    <phoneticPr fontId="13" type="noConversion"/>
  </si>
  <si>
    <t>임목폐기물</t>
    <phoneticPr fontId="13" type="noConversion"/>
  </si>
  <si>
    <t>나무더미</t>
    <phoneticPr fontId="13" type="noConversion"/>
  </si>
  <si>
    <t>22,317.8m2*0.005 = 111.59m3</t>
    <phoneticPr fontId="13" type="noConversion"/>
  </si>
  <si>
    <t>111.59 * 0.42ton/m3</t>
    <phoneticPr fontId="1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</si>
</sst>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09">
    <numFmt numFmtId="5" formatCode="&quot;₩&quot;#,##0;\-&quot;₩&quot;#,##0"/>
    <numFmt numFmtId="42" formatCode="_-&quot;₩&quot;* #,##0_-;\-&quot;₩&quot;* #,##0_-;_-&quot;₩&quot;* &quot;-&quot;_-;_-@_-"/>
    <numFmt numFmtId="41" formatCode="_-* #,##0_-;\-* #,##0_-;_-* &quot;-&quot;_-;_-@_-"/>
    <numFmt numFmtId="44" formatCode="_-&quot;₩&quot;* #,##0.00_-;\-&quot;₩&quot;* #,##0.00_-;_-&quot;₩&quot;* &quot;-&quot;??_-;_-@_-"/>
    <numFmt numFmtId="43" formatCode="_-* #,##0.00_-;\-* #,##0.00_-;_-* &quot;-&quot;??_-;_-@_-"/>
    <numFmt numFmtId="24" formatCode="\$#,##0_);[Red]\(\$#,##0\)"/>
    <numFmt numFmtId="176" formatCode="_-* #,##0_-;\-* #,##0_-;_-* &quot;-&quot;??_-;_-@_-"/>
    <numFmt numFmtId="177" formatCode="0.00_ "/>
    <numFmt numFmtId="178" formatCode="_(* #,##0_);_(* \(#,##0\);_(* &quot;-&quot;??_);_(@_)"/>
    <numFmt numFmtId="179" formatCode="_-* #,##0.000_-;\-* #,##0.000_-;_-* &quot;-&quot;_-;_-@_-"/>
    <numFmt numFmtId="180" formatCode="_-* #,##0.00_-;\-* #,##0.00_-;_-* &quot;-&quot;_-;_-@_-"/>
    <numFmt numFmtId="181" formatCode="_-* #,##0.0000_-;\-* #,##0.0000_-;_-* &quot;-&quot;_-;_-@_-"/>
    <numFmt numFmtId="182" formatCode="#,##0.0"/>
    <numFmt numFmtId="183" formatCode="0.0"/>
    <numFmt numFmtId="184" formatCode="0.000"/>
    <numFmt numFmtId="185" formatCode="0.00_);[Red]\(0.00\)"/>
    <numFmt numFmtId="186" formatCode="#,##0_ "/>
    <numFmt numFmtId="187" formatCode="0.0000_);[Red]\(0.0000\)"/>
    <numFmt numFmtId="188" formatCode="_-* #,##0.0_-;\-* #,##0.0_-;_-* &quot;-&quot;??_-;_-@_-"/>
    <numFmt numFmtId="189" formatCode="mm&quot;월&quot;\ dd&quot;일&quot;"/>
    <numFmt numFmtId="190" formatCode="* #,##0;* \-#,##0;* &quot;-&quot;;@"/>
    <numFmt numFmtId="191" formatCode="_ * #,##0_ ;_ * \-#,##0_ ;_ * &quot;-&quot;_ ;_ @_ "/>
    <numFmt numFmtId="192" formatCode="_ * #,##0.00_ ;_ * \-#,##0.00_ ;_ * &quot;-&quot;??_ ;_ @_ "/>
    <numFmt numFmtId="193" formatCode="0_ "/>
    <numFmt numFmtId="194" formatCode="#,##0.000"/>
    <numFmt numFmtId="195" formatCode="_-* #,##0.00_-;&quot;₩&quot;\!\-* #,##0.00_-;_-* &quot;-&quot;??_-;_-@_-"/>
    <numFmt numFmtId="196" formatCode="_-* #,##0_-;&quot;₩&quot;\!\-* #,##0_-;_-* &quot;-&quot;_-;_-@_-"/>
    <numFmt numFmtId="197" formatCode="#.00"/>
    <numFmt numFmtId="198" formatCode="_-* #,##0.0_-;&quot;₩&quot;\!\-* #,##0.0_-;_-* &quot;-&quot;_-;_-@_-"/>
    <numFmt numFmtId="199" formatCode="#,##0;&quot;-&quot;#,##0"/>
    <numFmt numFmtId="200" formatCode="#,##0.0;[Red]#,##0.0;&quot; &quot;"/>
    <numFmt numFmtId="201" formatCode="0.0000%"/>
    <numFmt numFmtId="202" formatCode="#,##0.0000"/>
    <numFmt numFmtId="203" formatCode="#,##0&quot; 원&quot;"/>
    <numFmt numFmtId="204" formatCode="#,##0.00000"/>
    <numFmt numFmtId="205" formatCode="0.0%;[Red]\(0.0%\)"/>
    <numFmt numFmtId="206" formatCode="_(* #,##0_);_(* \(#,##0\);_(* &quot;-&quot;_);_(@_)"/>
    <numFmt numFmtId="207" formatCode="#,##0.00;[Red]#,##0.00;&quot; &quot;"/>
    <numFmt numFmtId="208" formatCode="&quot;$&quot;#,##0.00_);\(&quot;$&quot;#,##0.00\)"/>
    <numFmt numFmtId="209" formatCode="#,##0.00_);[Red]\(#,##0.00\)"/>
    <numFmt numFmtId="210" formatCode="_ &quot;₩&quot;* #,##0_ ;_ &quot;₩&quot;* \-#,##0_ ;_ &quot;₩&quot;* &quot;-&quot;_ ;_ @_ "/>
    <numFmt numFmtId="211" formatCode="_(&quot;$&quot;* #,##0_);_(&quot;$&quot;* \(#,##0\);_(&quot;$&quot;* &quot;-&quot;_);_(@_)"/>
    <numFmt numFmtId="212" formatCode="&quot;$&quot;#,##0_);[Red]\(&quot;$&quot;#,##0\)"/>
    <numFmt numFmtId="213" formatCode="_ &quot;₩&quot;* #,##0.00_ ;_ &quot;₩&quot;* \-#,##0.00_ ;_ &quot;₩&quot;* &quot;-&quot;??_ ;_ @_ "/>
    <numFmt numFmtId="214" formatCode="_(&quot;$&quot;* #,##0.00_);_(&quot;$&quot;* \(#,##0.00\);_(&quot;$&quot;* &quot;-&quot;??_);_(@_)"/>
    <numFmt numFmtId="215" formatCode="&quot;$&quot;#,##0.00_);[Red]\(&quot;$&quot;#,##0.00\)"/>
    <numFmt numFmtId="216" formatCode="%#.00"/>
    <numFmt numFmtId="217" formatCode="#,##0."/>
    <numFmt numFmtId="218" formatCode="d&quot;₩&quot;\!\.m&quot;₩&quot;\!\.yy&quot;₩&quot;\!\ h:mm"/>
    <numFmt numFmtId="219" formatCode="#,##0.00;[Red]\(#,##0.00\)"/>
    <numFmt numFmtId="220" formatCode="yyyy&quot;年&quot;&quot;₩&quot;&quot;₩&quot;\ mm&quot;月&quot;&quot;₩&quot;&quot;₩&quot;\ dd&quot;日&quot;"/>
    <numFmt numFmtId="221" formatCode="m\o\n\th\ d\,\ yyyy"/>
    <numFmt numFmtId="222" formatCode="0\ &quot;EA&quot;"/>
    <numFmt numFmtId="223" formatCode="\$#.00"/>
    <numFmt numFmtId="224" formatCode="\$#."/>
    <numFmt numFmtId="225" formatCode="General_)"/>
    <numFmt numFmtId="226" formatCode="&quot;Fr.&quot;\ #,##0;[Red]&quot;Fr.&quot;\ \-#,##0"/>
    <numFmt numFmtId="227" formatCode="&quot;Fr.&quot;\ #,##0.00;[Red]&quot;Fr.&quot;\ \-#,##0.00"/>
    <numFmt numFmtId="228" formatCode="#,##0.00&quot;?_);\(#,##0.00&quot;&quot;?&quot;\)"/>
    <numFmt numFmtId="229" formatCode="&quot;₩&quot;#,##0;&quot;₩&quot;&quot;₩&quot;\-#,##0"/>
    <numFmt numFmtId="230" formatCode="0.0_)"/>
    <numFmt numFmtId="231" formatCode="0\ &quot;t&quot;"/>
    <numFmt numFmtId="232" formatCode="#,##0\ &quot;DM&quot;;[Red]\-#,##0\ &quot;DM&quot;"/>
    <numFmt numFmtId="233" formatCode="#,##0.00\ &quot;DM&quot;;[Red]\-#,##0.00\ &quot;DM&quot;"/>
    <numFmt numFmtId="234" formatCode="&quot;₩&quot;#,##0;&quot;₩&quot;&quot;₩&quot;&quot;₩&quot;&quot;₩&quot;\-#,##0"/>
    <numFmt numFmtId="235" formatCode="_(&quot;RM&quot;* #,##0.00_);_(&quot;RM&quot;* \(#,##0.00\);_(&quot;RM&quot;* &quot;-&quot;??_);_(@_)"/>
    <numFmt numFmtId="236" formatCode="&quot;US$&quot;#,##0_);\(&quot;US$&quot;#,##0\)"/>
    <numFmt numFmtId="237" formatCode="&quot;₩&quot;\$#,##0.00_);[Red]&quot;₩&quot;\(&quot;₩&quot;\$#,##0.00&quot;₩&quot;\)"/>
    <numFmt numFmtId="238" formatCode="0.0%"/>
    <numFmt numFmtId="239" formatCode="@\ &quot;주임&quot;"/>
    <numFmt numFmtId="240" formatCode="0.0_);[Red]&quot;₩&quot;\!\(0.0&quot;₩&quot;\!\)"/>
    <numFmt numFmtId="241" formatCode="0.000_ "/>
    <numFmt numFmtId="242" formatCode="_-* #,##0;\-* #,##0;_-* &quot;-&quot;;_-@"/>
    <numFmt numFmtId="243" formatCode="#,##0;[Red]&quot;▲&quot;#,##0"/>
    <numFmt numFmtId="244" formatCode="&quot;  &quot;@"/>
    <numFmt numFmtId="245" formatCode="0.00\ &quot;)&quot;"/>
    <numFmt numFmtId="246" formatCode="0.00\ &quot;)]&quot;"/>
    <numFmt numFmtId="247" formatCode="&quot;₩&quot;#,##0;[Red]&quot;₩&quot;&quot;₩&quot;&quot;₩&quot;&quot;₩&quot;\-#,##0"/>
    <numFmt numFmtId="248" formatCode="0.000\ &quot;²&quot;"/>
    <numFmt numFmtId="249" formatCode="&quot;(&quot;\ 0.00"/>
    <numFmt numFmtId="250" formatCode="&quot;[(&quot;\ 0.00"/>
    <numFmt numFmtId="251" formatCode="&quot;US$&quot;#,##0_);[Red]\(&quot;US$&quot;#,##0\)"/>
    <numFmt numFmtId="252" formatCode="#,##0.00_ "/>
    <numFmt numFmtId="253" formatCode="#,##0&quot; &quot;;[Red]&quot;△&quot;#,##0&quot; &quot;"/>
    <numFmt numFmtId="254" formatCode="* #,##0&quot; &quot;;[Red]* &quot;△&quot;#,##0&quot; &quot;;* @"/>
    <numFmt numFmtId="255" formatCode="#,##0.####;[Red]&quot;△&quot;#,##0.####"/>
    <numFmt numFmtId="256" formatCode="#,##0.00##;[Red]&quot;△&quot;#,##0.00##"/>
    <numFmt numFmtId="257" formatCode="#,##0.0;\-#,##0.0"/>
    <numFmt numFmtId="258" formatCode="_ * #,##0_ ;_ * &quot;△&quot;#,##0_ ;_ * &quot;-&quot;_ ;_ @_ "/>
    <numFmt numFmtId="259" formatCode="&quot;₩&quot;#,##0.00;&quot;₩&quot;&quot;₩&quot;&quot;₩&quot;&quot;₩&quot;\-#,##0.00"/>
    <numFmt numFmtId="260" formatCode="_ * #,##0.00_ ;_ * &quot;₩&quot;\!\-#,##0.00_ ;_ * &quot;-&quot;??_ ;_ @_ "/>
    <numFmt numFmtId="261" formatCode="&quot;₩&quot;\!\$#,##0.00_);&quot;₩&quot;\!\(&quot;₩&quot;\!\$#,##0.00&quot;₩&quot;\!\)"/>
    <numFmt numFmtId="262" formatCode="_-&quot;₩&quot;* #,##0.00_-;\!\-&quot;₩&quot;* #,##0.00_-;_-&quot;₩&quot;* &quot;-&quot;??_-;_-@_-"/>
    <numFmt numFmtId="263" formatCode="_-* #,##0.0_-;&quot;₩&quot;\!\-* #,##0.0_-;_-* &quot;-&quot;??_-;_-@_-"/>
    <numFmt numFmtId="264" formatCode="_ &quot;₩&quot;* #,##0.00_ ;_ &quot;₩&quot;* &quot;₩&quot;&quot;₩&quot;&quot;₩&quot;&quot;₩&quot;&quot;₩&quot;\-#,##0.00_ ;_ &quot;₩&quot;* &quot;-&quot;??_ ;_ @_ "/>
    <numFmt numFmtId="265" formatCode="#,##0.00\ \ "/>
    <numFmt numFmtId="266" formatCode="#,##0.00\ "/>
    <numFmt numFmtId="267" formatCode="0\ \ \ \ "/>
    <numFmt numFmtId="268" formatCode="#,##0.00\ \ \ "/>
    <numFmt numFmtId="269" formatCode="?/?#"/>
    <numFmt numFmtId="270" formatCode="_-&quot;$&quot;* #,##0_-;\-&quot;$&quot;* #,##0_-;_-&quot;$&quot;* &quot;-&quot;_-;_-@_-"/>
    <numFmt numFmtId="271" formatCode="_-&quot;$&quot;* #,##0.00_-;\-&quot;$&quot;* #,##0.00_-;_-&quot;$&quot;* &quot;-&quot;??_-;_-@_-"/>
    <numFmt numFmtId="272" formatCode="_(* #,##0.00_);_(* \(#,##0.00\);_(* &quot;-&quot;??_);_(@_)"/>
    <numFmt numFmtId="273" formatCode="0.0000"/>
    <numFmt numFmtId="274" formatCode="#,##0,"/>
    <numFmt numFmtId="275" formatCode="_-* #,##0.0;\-* #,##0.0;_-* &quot;-&quot;.0;_-@"/>
    <numFmt numFmtId="276" formatCode="&quot;직&quot;&quot;원&quot;\ ##\ &quot;인&quot;"/>
    <numFmt numFmtId="277" formatCode="#,##0\ ;\-#,##0\ ;"/>
    <numFmt numFmtId="278" formatCode="#,##0;\-#,##0;"/>
    <numFmt numFmtId="279" formatCode="#,##0.0#####"/>
    <numFmt numFmtId="280" formatCode="0_);\(0\)"/>
    <numFmt numFmtId="281" formatCode="#,##0;[Red]&quot;-&quot;#,##0"/>
    <numFmt numFmtId="282" formatCode="0.000\ "/>
    <numFmt numFmtId="283" formatCode="&quot;제 &quot;####&quot; 호표&quot;"/>
    <numFmt numFmtId="284" formatCode="&quot;₩&quot;#,##0.00\ ;\(&quot;₩&quot;#,##0.00\)"/>
    <numFmt numFmtId="285" formatCode="&quot;₩&quot;#,##0;&quot;₩&quot;\-#,##0"/>
    <numFmt numFmtId="286" formatCode="&quot;?#,##0;\-&quot;&quot;?&quot;#,##0"/>
    <numFmt numFmtId="287" formatCode="&quot;₩&quot;&quot;₩&quot;\$#,##0.00_);[Red]&quot;₩&quot;&quot;₩&quot;\(&quot;₩&quot;&quot;₩&quot;\$#,##0.00&quot;₩&quot;&quot;₩&quot;\)"/>
    <numFmt numFmtId="288" formatCode="_ &quot;₩&quot;* #,##0.00_ ;_ &quot;₩&quot;* &quot;₩&quot;&quot;₩&quot;&quot;₩&quot;&quot;₩&quot;\-#,##0.00_ ;_ &quot;₩&quot;* &quot;-&quot;??_ ;_ @_ "/>
    <numFmt numFmtId="289" formatCode="\$#,##0\ ;\(\$#,##0\)"/>
    <numFmt numFmtId="290" formatCode="&quot;S&quot;\ #,##0;\-&quot;S&quot;\ #,##0"/>
    <numFmt numFmtId="291" formatCode="&quot;S&quot;\ #,##0.00;\-&quot;S&quot;\ #,##0.00"/>
    <numFmt numFmtId="292" formatCode="#,##0.000\ &quot;EA &quot;"/>
    <numFmt numFmtId="293" formatCode="_-[$€-2]* #,##0.00_-;&quot;₩&quot;\!\-[$€-2]* #,##0.00_-;_-[$€-2]* &quot;-&quot;??_-"/>
    <numFmt numFmtId="294" formatCode="#,##0.000\ &quot;㎏ &quot;"/>
    <numFmt numFmtId="295" formatCode="#,##0.000\ &quot;m  &quot;"/>
    <numFmt numFmtId="296" formatCode="#,##0.000\ &quot;㎡ &quot;"/>
    <numFmt numFmtId="297" formatCode="#,##0.000\ &quot;㎥ &quot;"/>
    <numFmt numFmtId="298" formatCode="&quot;₩&quot;#,##0;[Red]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\-#,##0"/>
    <numFmt numFmtId="299" formatCode="0.00000000"/>
    <numFmt numFmtId="300" formatCode="_ * #,##0_ ;_ * &quot;₩&quot;\!\-#,##0_ ;_ * &quot;-&quot;_ ;_ @_ "/>
    <numFmt numFmtId="301" formatCode="_ &quot;₩&quot;* #,##0.00_ ;_ &quot;₩&quot;* &quot;₩&quot;&quot;₩&quot;&quot;₩&quot;&quot;₩&quot;&quot;₩&quot;&quot;₩&quot;&quot;₩&quot;&quot;₩&quot;&quot;₩&quot;&quot;₩&quot;&quot;₩&quot;&quot;₩&quot;&quot;₩&quot;&quot;₩&quot;&quot;₩&quot;&quot;₩&quot;&quot;₩&quot;\-#,##0.00_ ;_ &quot;₩&quot;* &quot;-&quot;??_ ;_ @_ "/>
    <numFmt numFmtId="302" formatCode="_ * #,##0_ ;_ * &quot;₩&quot;&quot;₩&quot;&quot;₩&quot;&quot;₩&quot;&quot;₩&quot;&quot;₩&quot;&quot;₩&quot;&quot;₩&quot;&quot;₩&quot;&quot;₩&quot;&quot;₩&quot;&quot;₩&quot;&quot;₩&quot;&quot;₩&quot;&quot;₩&quot;&quot;₩&quot;&quot;₩&quot;\-#,##0_ ;_ * &quot;-&quot;_ ;_ @_ "/>
    <numFmt numFmtId="303" formatCode="_ * #,##0.00_ ;_ * &quot;₩&quot;&quot;₩&quot;&quot;₩&quot;&quot;₩&quot;&quot;₩&quot;&quot;₩&quot;&quot;₩&quot;&quot;₩&quot;&quot;₩&quot;&quot;₩&quot;&quot;₩&quot;&quot;₩&quot;&quot;₩&quot;&quot;₩&quot;&quot;₩&quot;&quot;₩&quot;&quot;₩&quot;\-#,##0.00_ ;_ * &quot;-&quot;??_ ;_ @_ "/>
    <numFmt numFmtId="304" formatCode="&quot;*&quot;#,##0\ &quot;일 (월)&quot;\ \ "/>
    <numFmt numFmtId="305" formatCode="&quot;?#,##0.00;\-&quot;&quot;?&quot;#,##0.00"/>
    <numFmt numFmtId="306" formatCode="\(#,##0.000\)"/>
    <numFmt numFmtId="307" formatCode="\(&quot;₩&quot;#,##0\)"/>
    <numFmt numFmtId="308" formatCode="0.00000"/>
    <numFmt numFmtId="309" formatCode="@&quot; LINE&quot;"/>
    <numFmt numFmtId="310" formatCode="#,##0.000_);[Red]\(#,##0.000\)"/>
    <numFmt numFmtId="311" formatCode="&quot;₩&quot;&quot;₩&quot;&quot;₩&quot;\$#,##0_);[Red]&quot;₩&quot;&quot;₩&quot;&quot;₩&quot;\(&quot;₩&quot;&quot;₩&quot;&quot;₩&quot;\$#,##0&quot;₩&quot;&quot;₩&quot;&quot;₩&quot;\)"/>
    <numFmt numFmtId="312" formatCode="dd&quot;₩&quot;\-mmm&quot;₩&quot;\-yy"/>
    <numFmt numFmtId="313" formatCode="dd&quot;₩&quot;\-mmm"/>
    <numFmt numFmtId="314" formatCode="_ * #,##0.00_ ;_ * &quot;₩&quot;\-#,##0.00_ ;_ * &quot;-&quot;??_ ;_ @_ "/>
    <numFmt numFmtId="315" formatCode="mm/dd/yyyy&quot;₩&quot;\ h:mm"/>
    <numFmt numFmtId="316" formatCode="#,##0&quot;칸&quot;"/>
    <numFmt numFmtId="317" formatCode="_ * #,##0.00_ ;_ * \-#,##0.00_ ;_ * &quot;-&quot;_ ;_ @_ "/>
    <numFmt numFmtId="318" formatCode="&quot;₩&quot;#,##0.00;&quot;₩&quot;\-#,##0.00"/>
    <numFmt numFmtId="319" formatCode="_ * #,##0.0000_ ;_ * \-#,##0.0000_ ;_ * &quot;-&quot;_ ;_ @_ "/>
    <numFmt numFmtId="320" formatCode="#,##0_ ;[Red]\-#,##0\ "/>
    <numFmt numFmtId="321" formatCode="_-* #,##0.00_-;&quot;₩&quot;&quot;₩&quot;\-* #,##0.00_-;_-* &quot;-&quot;??_-;_-@_-"/>
    <numFmt numFmtId="322" formatCode="_-&quot;₩&quot;* #,##0.00_-;&quot;₩&quot;&quot;₩&quot;\-&quot;₩&quot;* #,##0.00_-;_-&quot;₩&quot;* &quot;-&quot;??_-;_-@_-"/>
    <numFmt numFmtId="323" formatCode="\$&quot;_x000c_ _x0001_-)_x0008__x0004__x0000__x0000__x0005__x0002_&quot;;[Red]\(\$#,##0\)"/>
    <numFmt numFmtId="324" formatCode="* _-&quot;₩&quot;#,##0.00;* \-&quot;₩&quot;#,##0.00;* _-&quot;₩&quot;&quot;-&quot;??;@"/>
    <numFmt numFmtId="325" formatCode="\(&quot;$&quot;#,##0\);\(&quot;$&quot;#,##0\)"/>
    <numFmt numFmtId="326" formatCode="#,##0.0\ ;\(#,##0.0\);&quot;-&quot;\ "/>
    <numFmt numFmtId="327" formatCode="_-[$€-2]* #,##0.00_-;\-[$€-2]* #,##0.00_-;_-[$€-2]* &quot;-&quot;??_-"/>
    <numFmt numFmtId="328" formatCode="&quot;?#,##0;[Red]\-&quot;&quot;?&quot;#,##0"/>
    <numFmt numFmtId="329" formatCode="_(&quot;RM&quot;* #,##0_);_(&quot;RM&quot;* \(#,##0\);_(&quot;RM&quot;* &quot;-&quot;_);_(@_)"/>
    <numFmt numFmtId="330" formatCode="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\$#,##0;[Red]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"/>
    <numFmt numFmtId="331" formatCode="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\$#,##0;[Red]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"/>
    <numFmt numFmtId="332" formatCode="0.00;[Red]0.00"/>
    <numFmt numFmtId="333" formatCode="#,##0;\(#,##0\)"/>
    <numFmt numFmtId="334" formatCode="#,##0.0000000;[Red]\-#,##0.0000000"/>
    <numFmt numFmtId="335" formatCode="0.000000000"/>
    <numFmt numFmtId="336" formatCode="_ &quot;₩&quot;* #,##0.00_ ;_ &quot;₩&quot;* &quot;₩&quot;\!\-#,##0.00_ ;_ &quot;₩&quot;* &quot;-&quot;??_ ;_ @_ "/>
    <numFmt numFmtId="337" formatCode="#,###.000&quot;₩&quot;\!\ "/>
    <numFmt numFmtId="338" formatCode="&quot;₩&quot;#,##0.00;\!\-&quot;₩&quot;#,##0.00"/>
    <numFmt numFmtId="339" formatCode="#,##0.00\ &quot;F&quot;;\-#,##0.00\ &quot;F&quot;"/>
    <numFmt numFmtId="340" formatCode="0.0_);[Red]\(0.0\)"/>
    <numFmt numFmtId="341" formatCode="\(##,#00"/>
    <numFmt numFmtId="342" formatCode="yyyy&quot;年&quot;&quot;₩&quot;&quot;₩&quot;&quot;₩&quot;&quot;₩&quot;\ mm&quot;月&quot;&quot;₩&quot;&quot;₩&quot;&quot;₩&quot;&quot;₩&quot;\ dd&quot;日&quot;"/>
    <numFmt numFmtId="343" formatCode="#,##0.0000000;[Red]&quot;-&quot;#,##0.0000000"/>
    <numFmt numFmtId="344" formatCode="&quot;$&quot;#,##0.00;;"/>
    <numFmt numFmtId="345" formatCode="#,##0.000000000;[Red]&quot;-&quot;#,##0.000000000"/>
    <numFmt numFmtId="346" formatCode="_-* #,##0.00\ _B_F_-;\-* #,##0.00\ _B_F_-;_-* &quot;-&quot;??\ _B_F_-;_-@_-"/>
    <numFmt numFmtId="347" formatCode="&quot;$&quot;#,##0.00"/>
    <numFmt numFmtId="348" formatCode="&quot;STA.&quot;\ 0\+#00.00"/>
    <numFmt numFmtId="349" formatCode="General;\-General\,&quot;&quot;;@"/>
    <numFmt numFmtId="350" formatCode="#,###;\-#,###;&quot;&quot;;@"/>
    <numFmt numFmtId="351" formatCode="&quot;$&quot;#,##0.00_);[Red]&quot;₩&quot;&quot;₩&quot;&quot;₩&quot;\(&quot;$&quot;#,##0.00&quot;₩&quot;&quot;₩&quot;&quot;₩&quot;\)"/>
    <numFmt numFmtId="352" formatCode="_-* #,##0.00_-;&quot;₩&quot;&quot;₩&quot;&quot;₩&quot;&quot;₩&quot;\-* #,##0.00_-;_-* &quot;-&quot;??_-;_-@_-"/>
    <numFmt numFmtId="353" formatCode="yy&quot;/&quot;m&quot;/&quot;d"/>
    <numFmt numFmtId="354" formatCode="&quot;기준&quot;&quot;:&quot;#0.00&quot;회&quot;"/>
    <numFmt numFmtId="355" formatCode="_ &quot;₩&quot;* #,##0_ ;_ &quot;₩&quot;* &quot;₩&quot;&quot;₩&quot;&quot;₩&quot;\!\!\!\-#,##0_ ;_ &quot;₩&quot;* &quot;-&quot;_ ;_ @_ "/>
    <numFmt numFmtId="356" formatCode="_ * #,##0_ ;_ * &quot;₩&quot;&quot;₩&quot;&quot;₩&quot;\!\!\!\-#,##0_ ;_ * &quot;-&quot;_ ;_ @_ "/>
    <numFmt numFmtId="357" formatCode="_ * #,##0&quot;₩&quot;&quot;₩&quot;&quot;₩&quot;\!\!\!\ "/>
    <numFmt numFmtId="358" formatCode="#,##0.0000000_);\(#,##0.0000000\)"/>
    <numFmt numFmtId="359" formatCode="&quot;₩&quot;\!\$#,##0_);[Red]&quot;₩&quot;\!\(&quot;₩&quot;\!\$#,##0&quot;₩&quot;\!\)"/>
    <numFmt numFmtId="360" formatCode="_ * #,##0.00_ ;_ * &quot;₩&quot;&quot;₩&quot;&quot;₩&quot;&quot;₩&quot;&quot;₩&quot;&quot;₩&quot;&quot;₩&quot;\-#,##0.00_ ;_ * &quot;-&quot;??_ ;_ @_ "/>
    <numFmt numFmtId="361" formatCode="&quot;₩&quot;#,##0;[Red]&quot;₩&quot;&quot;₩&quot;&quot;₩&quot;&quot;₩&quot;&quot;₩&quot;&quot;₩&quot;&quot;₩&quot;&quot;₩&quot;\-#,##0"/>
    <numFmt numFmtId="362" formatCode="_-* #,##0.00_-;&quot;₩&quot;&quot;₩&quot;&quot;₩&quot;\-* #,##0.00_-;_-* &quot;-&quot;??_-;_-@_-"/>
    <numFmt numFmtId="363" formatCode="#,##0.00;[Red]&quot;-&quot;#,##0.00"/>
    <numFmt numFmtId="364" formatCode="_ &quot;₩&quot;* #,##0_ ;_ &quot;₩&quot;* &quot;₩&quot;&quot;₩&quot;&quot;₩&quot;&quot;₩&quot;&quot;₩&quot;&quot;₩&quot;&quot;₩&quot;&quot;₩&quot;&quot;₩&quot;&quot;₩&quot;&quot;₩&quot;&quot;₩&quot;&quot;₩&quot;\-#,##0_ ;_ &quot;₩&quot;* &quot;-&quot;_ ;_ @_ "/>
    <numFmt numFmtId="365" formatCode="0.0_);\(0.0\)"/>
    <numFmt numFmtId="366" formatCode="_-* #,##0.00\ &quot;F&quot;_-;\-* #,##0.00\ &quot;F&quot;_-;_-* &quot;-&quot;??\ &quot;F&quot;_-;_-@_-"/>
    <numFmt numFmtId="367" formatCode="&quot;SFr.&quot;#,##0.00;[Red]&quot;SFr.&quot;\-#,##0.00"/>
    <numFmt numFmtId="368" formatCode="&quot;₩&quot;&quot;₩&quot;&quot;₩&quot;&quot;₩&quot;&quot;₩&quot;&quot;₩&quot;&quot;₩&quot;&quot;₩&quot;&quot;₩&quot;\!\$#,##0_);&quot;₩&quot;&quot;₩&quot;&quot;₩&quot;&quot;₩&quot;&quot;₩&quot;&quot;₩&quot;&quot;₩&quot;&quot;₩&quot;&quot;₩&quot;\!\(&quot;₩&quot;&quot;₩&quot;&quot;₩&quot;&quot;₩&quot;&quot;₩&quot;&quot;₩&quot;&quot;₩&quot;&quot;₩&quot;&quot;₩&quot;\!\$#,##0&quot;₩&quot;&quot;₩&quot;&quot;₩&quot;&quot;₩&quot;&quot;₩&quot;&quot;₩&quot;&quot;₩&quot;&quot;₩&quot;&quot;₩&quot;\!\)"/>
    <numFmt numFmtId="369" formatCode="_ &quot;₩&quot;* #,##0_ ;_ &quot;₩&quot;* &quot;₩&quot;&quot;₩&quot;&quot;₩&quot;&quot;₩&quot;&quot;₩&quot;&quot;₩&quot;&quot;₩&quot;&quot;₩&quot;&quot;₩&quot;&quot;₩&quot;&quot;₩&quot;\!\-#,##0_ ;_ &quot;₩&quot;* &quot;-&quot;_ ;_ @_ "/>
    <numFmt numFmtId="370" formatCode="#,##0&quot; F&quot;_);[Red]\(#,##0&quot; F&quot;\)"/>
    <numFmt numFmtId="371" formatCode="_ &quot;₩&quot;* #,##0.00_ ;_ &quot;₩&quot;* &quot;₩&quot;&quot;₩&quot;&quot;₩&quot;&quot;₩&quot;&quot;₩&quot;&quot;₩&quot;&quot;₩&quot;&quot;₩&quot;&quot;₩&quot;&quot;₩&quot;&quot;₩&quot;\!\-#,##0.00_ ;_ &quot;₩&quot;* &quot;-&quot;??_ ;_ @_ "/>
    <numFmt numFmtId="372" formatCode="#&quot; / (&quot;"/>
    <numFmt numFmtId="373" formatCode="_-* #,##0\ &quot;DM&quot;_-;\-* #,##0\ &quot;DM&quot;_-;_-* &quot;-&quot;\ &quot;DM&quot;_-;_-@_-"/>
    <numFmt numFmtId="374" formatCode="_-* #,##0.00\ &quot;DM&quot;_-;\-* #,##0.00\ &quot;DM&quot;_-;_-* &quot;-&quot;??\ &quot;DM&quot;_-;_-@_-"/>
    <numFmt numFmtId="375" formatCode="_ &quot;SFr.&quot;* #,##0.00_ ;_ &quot;SFr.&quot;* \-#,##0.00_ ;_ &quot;SFr.&quot;* &quot;-&quot;??_ ;_ @_ "/>
    <numFmt numFmtId="376" formatCode="0.0%;[Red]&quot;₩&quot;\!\(0.0%&quot;₩&quot;\!\)"/>
    <numFmt numFmtId="377" formatCode="0.0_ "/>
    <numFmt numFmtId="378" formatCode="[DBNum4]&quot;일금&quot;[$-412]General&quot;원정&quot;"/>
  </numFmts>
  <fonts count="290">
    <font>
      <sz val="10"/>
      <color theme="1"/>
      <name val="굴림"/>
      <family val="3"/>
      <charset val="129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0"/>
      <color indexed="8"/>
      <name val="굴림"/>
      <family val="3"/>
      <charset val="129"/>
    </font>
    <font>
      <sz val="8"/>
      <name val="굴림"/>
      <family val="3"/>
      <charset val="129"/>
    </font>
    <font>
      <sz val="11"/>
      <name val="굴림"/>
      <family val="3"/>
      <charset val="129"/>
    </font>
    <font>
      <sz val="8"/>
      <name val="돋움"/>
      <family val="3"/>
      <charset val="129"/>
    </font>
    <font>
      <sz val="11"/>
      <name val="돋움"/>
      <family val="3"/>
      <charset val="129"/>
    </font>
    <font>
      <sz val="10"/>
      <name val="굴림"/>
      <family val="3"/>
      <charset val="129"/>
    </font>
    <font>
      <sz val="10"/>
      <color indexed="8"/>
      <name val="굴림"/>
      <family val="3"/>
      <charset val="129"/>
    </font>
    <font>
      <sz val="8"/>
      <name val="굴림체"/>
      <family val="3"/>
      <charset val="129"/>
    </font>
    <font>
      <sz val="9"/>
      <name val="돋움"/>
      <family val="3"/>
      <charset val="129"/>
    </font>
    <font>
      <sz val="9"/>
      <color indexed="8"/>
      <name val="굴림체"/>
      <family val="3"/>
      <charset val="129"/>
    </font>
    <font>
      <sz val="10"/>
      <name val="돋움"/>
      <family val="3"/>
      <charset val="129"/>
    </font>
    <font>
      <sz val="10"/>
      <name val="돋움체"/>
      <family val="3"/>
      <charset val="129"/>
    </font>
    <font>
      <sz val="9"/>
      <name val="굴림체"/>
      <family val="3"/>
      <charset val="129"/>
    </font>
    <font>
      <sz val="8"/>
      <name val="Arial"/>
      <family val="2"/>
    </font>
    <font>
      <sz val="11"/>
      <name val="굴림체"/>
      <family val="3"/>
      <charset val="129"/>
    </font>
    <font>
      <sz val="12"/>
      <name val="굴림체"/>
      <family val="3"/>
      <charset val="129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2"/>
      <name val="바탕체"/>
      <family val="1"/>
      <charset val="129"/>
    </font>
    <font>
      <sz val="10"/>
      <name val="Times New Roman"/>
      <family val="1"/>
    </font>
    <font>
      <sz val="10"/>
      <name val="MS Sans Serif"/>
      <family val="2"/>
    </font>
    <font>
      <sz val="10"/>
      <name val="바탕체"/>
      <family val="1"/>
      <charset val="129"/>
    </font>
    <font>
      <sz val="8"/>
      <color indexed="8"/>
      <name val="Arial"/>
      <family val="2"/>
    </font>
    <font>
      <sz val="10"/>
      <name val="Helv"/>
      <family val="2"/>
    </font>
    <font>
      <sz val="12"/>
      <name val="Times New Roman"/>
      <family val="1"/>
    </font>
    <font>
      <sz val="10"/>
      <name val="굴림체"/>
      <family val="3"/>
      <charset val="129"/>
    </font>
    <font>
      <sz val="10"/>
      <name val="Arial Narrow"/>
      <family val="2"/>
    </font>
    <font>
      <sz val="1"/>
      <color indexed="8"/>
      <name val="Courier"/>
      <family val="3"/>
    </font>
    <font>
      <sz val="9"/>
      <name val="Arial"/>
      <family val="2"/>
    </font>
    <font>
      <sz val="1"/>
      <color indexed="16"/>
      <name val="Courier"/>
      <family val="3"/>
    </font>
    <font>
      <sz val="9"/>
      <name val="돋움체"/>
      <family val="3"/>
      <charset val="129"/>
    </font>
    <font>
      <sz val="12"/>
      <name val="돋움"/>
      <family val="3"/>
      <charset val="129"/>
    </font>
    <font>
      <sz val="12"/>
      <name val="견명조"/>
      <family val="1"/>
      <charset val="129"/>
    </font>
    <font>
      <sz val="12"/>
      <name val="¹UAAA¼"/>
      <family val="2"/>
    </font>
    <font>
      <sz val="12"/>
      <name val="¹ÙÅÁÃ¼"/>
      <family val="3"/>
      <charset val="129"/>
    </font>
    <font>
      <sz val="11"/>
      <name val="μ¸¿o"/>
      <family val="3"/>
      <charset val="129"/>
    </font>
    <font>
      <u/>
      <sz val="12"/>
      <color indexed="36"/>
      <name val="바탕체"/>
      <family val="1"/>
      <charset val="129"/>
    </font>
    <font>
      <i/>
      <sz val="10"/>
      <color indexed="23"/>
      <name val="맑은 고딕"/>
      <family val="3"/>
      <charset val="129"/>
    </font>
    <font>
      <b/>
      <sz val="10"/>
      <color indexed="9"/>
      <name val="맑은 고딕"/>
      <family val="3"/>
      <charset val="129"/>
    </font>
    <font>
      <sz val="12"/>
      <name val="¹UAAA¼"/>
      <family val="1"/>
      <charset val="129"/>
    </font>
    <font>
      <sz val="10"/>
      <name val="μ¸¿oA¼"/>
      <family val="3"/>
      <charset val="129"/>
    </font>
    <font>
      <u/>
      <sz val="8.5"/>
      <color indexed="36"/>
      <name val="돋움"/>
      <family val="3"/>
      <charset val="129"/>
    </font>
    <font>
      <sz val="8"/>
      <name val="¹UAAA¼"/>
      <family val="1"/>
      <charset val="129"/>
    </font>
    <font>
      <sz val="12"/>
      <name val="System"/>
      <family val="2"/>
      <charset val="129"/>
    </font>
    <font>
      <sz val="10"/>
      <name val="Geneva"/>
      <family val="2"/>
    </font>
    <font>
      <sz val="12"/>
      <name val="명조"/>
      <family val="3"/>
      <charset val="129"/>
    </font>
    <font>
      <b/>
      <sz val="10"/>
      <name val="Helv"/>
      <family val="2"/>
    </font>
    <font>
      <u/>
      <sz val="10"/>
      <color indexed="12"/>
      <name val="Arial"/>
      <family val="2"/>
    </font>
    <font>
      <sz val="12"/>
      <name val="Arial"/>
      <family val="2"/>
    </font>
    <font>
      <sz val="10"/>
      <name val="MS Serif"/>
      <family val="1"/>
    </font>
    <font>
      <sz val="10"/>
      <color indexed="16"/>
      <name val="MS Serif"/>
      <family val="1"/>
    </font>
    <font>
      <b/>
      <sz val="13"/>
      <color indexed="56"/>
      <name val="맑은 고딕"/>
      <family val="3"/>
      <charset val="129"/>
    </font>
    <font>
      <b/>
      <sz val="12"/>
      <name val="Helv"/>
      <family val="2"/>
    </font>
    <font>
      <sz val="10"/>
      <color indexed="17"/>
      <name val="맑은 고딕"/>
      <family val="3"/>
      <charset val="129"/>
    </font>
    <font>
      <b/>
      <sz val="1"/>
      <color indexed="8"/>
      <name val="Courier"/>
      <family val="3"/>
    </font>
    <font>
      <sz val="10"/>
      <color indexed="12"/>
      <name val="Arial"/>
      <family val="2"/>
    </font>
    <font>
      <sz val="9"/>
      <name val="바탕체"/>
      <family val="1"/>
      <charset val="129"/>
    </font>
    <font>
      <b/>
      <i/>
      <sz val="12"/>
      <name val="Times New Roman"/>
      <family val="1"/>
    </font>
    <font>
      <b/>
      <sz val="11"/>
      <name val="Helv"/>
      <family val="2"/>
    </font>
    <font>
      <sz val="7"/>
      <name val="Small Fonts"/>
      <family val="2"/>
    </font>
    <font>
      <sz val="12"/>
      <name val="Helv"/>
      <family val="2"/>
    </font>
    <font>
      <u/>
      <sz val="12"/>
      <color indexed="12"/>
      <name val="바탕체"/>
      <family val="1"/>
      <charset val="129"/>
    </font>
    <font>
      <sz val="8"/>
      <name val="Helv"/>
      <family val="2"/>
    </font>
    <font>
      <b/>
      <sz val="8"/>
      <color indexed="8"/>
      <name val="Helv"/>
      <family val="2"/>
    </font>
    <font>
      <b/>
      <i/>
      <sz val="9"/>
      <name val="Times New Roman"/>
      <family val="1"/>
    </font>
    <font>
      <b/>
      <u/>
      <sz val="13"/>
      <name val="굴림체"/>
      <family val="3"/>
      <charset val="129"/>
    </font>
    <font>
      <sz val="8"/>
      <name val="바탕체"/>
      <family val="1"/>
      <charset val="129"/>
    </font>
    <font>
      <sz val="8"/>
      <color indexed="12"/>
      <name val="Arial"/>
      <family val="2"/>
    </font>
    <font>
      <u/>
      <sz val="10"/>
      <color indexed="36"/>
      <name val="Arial"/>
      <family val="2"/>
    </font>
    <font>
      <i/>
      <outline/>
      <shadow/>
      <u/>
      <sz val="1"/>
      <color indexed="24"/>
      <name val="Courier"/>
      <family val="3"/>
    </font>
    <font>
      <sz val="12"/>
      <name val="돋움체"/>
      <family val="3"/>
      <charset val="129"/>
    </font>
    <font>
      <u/>
      <sz val="10"/>
      <color indexed="14"/>
      <name val="MS Sans Serif"/>
      <family val="2"/>
    </font>
    <font>
      <sz val="14"/>
      <name val="뼥?ⓒ"/>
      <family val="3"/>
      <charset val="129"/>
    </font>
    <font>
      <sz val="16"/>
      <name val="굴림체"/>
      <family val="3"/>
      <charset val="129"/>
    </font>
    <font>
      <sz val="1"/>
      <color indexed="0"/>
      <name val="Courier"/>
      <family val="3"/>
    </font>
    <font>
      <b/>
      <sz val="16"/>
      <name val="굴림체"/>
      <family val="3"/>
      <charset val="129"/>
    </font>
    <font>
      <b/>
      <sz val="10"/>
      <name val="바탕체"/>
      <family val="1"/>
      <charset val="129"/>
    </font>
    <font>
      <b/>
      <sz val="18"/>
      <name val="바탕체"/>
      <family val="1"/>
      <charset val="129"/>
    </font>
    <font>
      <b/>
      <sz val="12"/>
      <name val="바탕체"/>
      <family val="1"/>
      <charset val="129"/>
    </font>
    <font>
      <sz val="9"/>
      <color indexed="10"/>
      <name val="바탕체"/>
      <family val="1"/>
      <charset val="129"/>
    </font>
    <font>
      <sz val="11"/>
      <color indexed="8"/>
      <name val="맑은 고딕"/>
      <family val="3"/>
      <charset val="129"/>
    </font>
    <font>
      <sz val="10"/>
      <name val="명조"/>
      <family val="3"/>
      <charset val="129"/>
    </font>
    <font>
      <b/>
      <sz val="10"/>
      <name val="MS Sans Serif"/>
      <family val="2"/>
    </font>
    <font>
      <sz val="10"/>
      <color indexed="8"/>
      <name val="맑은 고딕"/>
      <family val="3"/>
      <charset val="129"/>
    </font>
    <font>
      <b/>
      <sz val="16"/>
      <name val="돋움체"/>
      <family val="3"/>
      <charset val="129"/>
    </font>
    <font>
      <u/>
      <sz val="10"/>
      <color indexed="36"/>
      <name val="굴림체"/>
      <family val="3"/>
      <charset val="129"/>
    </font>
    <font>
      <sz val="11"/>
      <name val="뼻뮝"/>
      <family val="3"/>
      <charset val="129"/>
    </font>
    <font>
      <sz val="11"/>
      <name val="돋움체"/>
      <family val="3"/>
      <charset val="129"/>
    </font>
    <font>
      <b/>
      <u/>
      <sz val="16"/>
      <name val="굴림체"/>
      <family val="3"/>
      <charset val="129"/>
    </font>
    <font>
      <sz val="9.5"/>
      <name val="굴림"/>
      <family val="3"/>
      <charset val="129"/>
    </font>
    <font>
      <sz val="10"/>
      <color indexed="8"/>
      <name val="Arial"/>
      <family val="2"/>
    </font>
    <font>
      <i/>
      <sz val="12"/>
      <name val="굴림체"/>
      <family val="3"/>
      <charset val="129"/>
    </font>
    <font>
      <sz val="14"/>
      <name val="??"/>
      <family val="3"/>
    </font>
    <font>
      <sz val="12"/>
      <name val="????"/>
      <family val="1"/>
      <charset val="136"/>
    </font>
    <font>
      <sz val="12"/>
      <name val="Courier"/>
      <family val="3"/>
    </font>
    <font>
      <sz val="10"/>
      <name val="???"/>
      <family val="3"/>
    </font>
    <font>
      <sz val="12"/>
      <name val="|??¢¥¢¬¨Ï"/>
      <family val="1"/>
      <charset val="129"/>
    </font>
    <font>
      <sz val="8"/>
      <color indexed="8"/>
      <name val="Gulim"/>
      <family val="3"/>
    </font>
    <font>
      <u/>
      <sz val="7.5"/>
      <color indexed="36"/>
      <name val="Arial"/>
      <family val="2"/>
    </font>
    <font>
      <sz val="11"/>
      <name val="바탕체"/>
      <family val="1"/>
      <charset val="129"/>
    </font>
    <font>
      <sz val="10"/>
      <name val="Courier New"/>
      <family val="3"/>
    </font>
    <font>
      <sz val="12"/>
      <name val="µ¸¿òÃ¼"/>
      <family val="3"/>
      <charset val="129"/>
    </font>
    <font>
      <sz val="12"/>
      <name val="¹UAAA¼"/>
      <family val="1"/>
      <charset val="129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Univers (WN)"/>
      <family val="2"/>
    </font>
    <font>
      <sz val="10"/>
      <name val="VNI-Times"/>
      <family val="2"/>
    </font>
    <font>
      <sz val="10"/>
      <name val="VNI-Univer"/>
      <family val="2"/>
    </font>
    <font>
      <sz val="10"/>
      <name val="VNI-Helve-Condense"/>
      <family val="2"/>
    </font>
    <font>
      <sz val="9"/>
      <name val="ms sans serif"/>
      <family val="2"/>
    </font>
    <font>
      <sz val="11"/>
      <name val="돋움"/>
      <family val="3"/>
    </font>
    <font>
      <sz val="10"/>
      <name val="바탕"/>
      <family val="1"/>
      <charset val="129"/>
    </font>
    <font>
      <sz val="8"/>
      <name val="돋움체"/>
      <family val="3"/>
      <charset val="129"/>
    </font>
    <font>
      <sz val="10"/>
      <name val="궁서(English)"/>
      <family val="3"/>
      <charset val="129"/>
    </font>
    <font>
      <sz val="12"/>
      <name val="新細明體"/>
      <family val="1"/>
      <charset val="136"/>
    </font>
    <font>
      <b/>
      <sz val="10"/>
      <name val="돋움"/>
      <family val="3"/>
      <charset val="129"/>
    </font>
    <font>
      <sz val="10"/>
      <color theme="1"/>
      <name val="굴림"/>
      <family val="3"/>
      <charset val="129"/>
    </font>
    <font>
      <sz val="11"/>
      <color theme="1"/>
      <name val="맑은 고딕"/>
      <family val="3"/>
      <charset val="129"/>
      <scheme val="minor"/>
    </font>
    <font>
      <sz val="10"/>
      <name val="옛체"/>
      <family val="1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2"/>
      <color indexed="24"/>
      <name val="바탕체"/>
      <family val="1"/>
      <charset val="129"/>
    </font>
    <font>
      <b/>
      <sz val="18"/>
      <color indexed="24"/>
      <name val="바탕체"/>
      <family val="1"/>
      <charset val="129"/>
    </font>
    <font>
      <b/>
      <sz val="15"/>
      <color indexed="24"/>
      <name val="바탕체"/>
      <family val="1"/>
      <charset val="129"/>
    </font>
    <font>
      <sz val="12"/>
      <name val="궁서체"/>
      <family val="1"/>
      <charset val="129"/>
    </font>
    <font>
      <sz val="12"/>
      <name val="굴림"/>
      <family val="3"/>
      <charset val="129"/>
    </font>
    <font>
      <sz val="11"/>
      <color indexed="20"/>
      <name val="맑은 고딕"/>
      <family val="3"/>
      <charset val="129"/>
    </font>
    <font>
      <b/>
      <sz val="11"/>
      <name val="돋움"/>
      <family val="3"/>
      <charset val="129"/>
    </font>
    <font>
      <b/>
      <u/>
      <sz val="16"/>
      <name val="굴림"/>
      <family val="3"/>
      <charset val="129"/>
    </font>
    <font>
      <sz val="11"/>
      <color indexed="60"/>
      <name val="맑은 고딕"/>
      <family val="3"/>
      <charset val="129"/>
    </font>
    <font>
      <sz val="12"/>
      <name val="뼻뮝"/>
      <family val="3"/>
      <charset val="129"/>
    </font>
    <font>
      <sz val="10"/>
      <color indexed="10"/>
      <name val="돋움체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b/>
      <sz val="12"/>
      <color indexed="16"/>
      <name val="굴림체"/>
      <family val="3"/>
      <charset val="129"/>
    </font>
    <font>
      <sz val="9"/>
      <color indexed="8"/>
      <name val="Arial"/>
      <family val="2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0"/>
      <color indexed="10"/>
      <name val="돋움"/>
      <family val="3"/>
      <charset val="129"/>
    </font>
    <font>
      <sz val="12"/>
      <name val="견고딕"/>
      <family val="1"/>
      <charset val="129"/>
    </font>
    <font>
      <sz val="11"/>
      <color indexed="62"/>
      <name val="맑은 고딕"/>
      <family val="3"/>
      <charset val="129"/>
    </font>
    <font>
      <sz val="12"/>
      <color indexed="24"/>
      <name val="Helv"/>
      <family val="2"/>
    </font>
    <font>
      <b/>
      <sz val="15"/>
      <color indexed="56"/>
      <name val="맑은 고딕"/>
      <family val="3"/>
      <charset val="129"/>
    </font>
    <font>
      <sz val="18"/>
      <name val="돋움체"/>
      <family val="3"/>
      <charset val="129"/>
    </font>
    <font>
      <b/>
      <sz val="18"/>
      <color indexed="56"/>
      <name val="맑은 고딕"/>
      <family val="3"/>
      <charset val="129"/>
    </font>
    <font>
      <b/>
      <sz val="13"/>
      <name val="굴림체"/>
      <family val="3"/>
      <charset val="129"/>
    </font>
    <font>
      <b/>
      <sz val="11"/>
      <color indexed="56"/>
      <name val="맑은 고딕"/>
      <family val="3"/>
      <charset val="129"/>
    </font>
    <font>
      <sz val="17"/>
      <name val="바탕체"/>
      <family val="1"/>
      <charset val="129"/>
    </font>
    <font>
      <sz val="11"/>
      <color indexed="17"/>
      <name val="맑은 고딕"/>
      <family val="3"/>
      <charset val="129"/>
    </font>
    <font>
      <b/>
      <sz val="11"/>
      <color indexed="63"/>
      <name val="맑은 고딕"/>
      <family val="3"/>
      <charset val="129"/>
    </font>
    <font>
      <sz val="12"/>
      <name val="¹ÙÅÁÃ¼"/>
      <family val="1"/>
      <charset val="129"/>
    </font>
    <font>
      <sz val="12"/>
      <name val="¹UAAA¼"/>
      <family val="3"/>
      <charset val="129"/>
    </font>
    <font>
      <sz val="12"/>
      <color indexed="24"/>
      <name val="Arial"/>
      <family val="2"/>
    </font>
    <font>
      <u/>
      <sz val="8.5"/>
      <color indexed="36"/>
      <name val="바탕체"/>
      <family val="1"/>
      <charset val="129"/>
    </font>
    <font>
      <b/>
      <sz val="18"/>
      <name val="Arial"/>
      <family val="2"/>
    </font>
    <font>
      <b/>
      <sz val="1"/>
      <color indexed="16"/>
      <name val="Courier"/>
      <family val="3"/>
    </font>
    <font>
      <u/>
      <sz val="8.5"/>
      <color indexed="12"/>
      <name val="바탕체"/>
      <family val="1"/>
      <charset val="129"/>
    </font>
    <font>
      <b/>
      <sz val="8"/>
      <name val="Times New Roman"/>
      <family val="1"/>
    </font>
    <font>
      <b/>
      <i/>
      <sz val="18"/>
      <color indexed="39"/>
      <name val="돋움체"/>
      <family val="3"/>
      <charset val="129"/>
    </font>
    <font>
      <sz val="26"/>
      <name val="맑은 고딕"/>
      <family val="3"/>
      <charset val="129"/>
    </font>
    <font>
      <sz val="24"/>
      <name val="맑은 고딕"/>
      <family val="3"/>
      <charset val="129"/>
    </font>
    <font>
      <sz val="10"/>
      <color indexed="19"/>
      <name val="돋움체"/>
      <family val="3"/>
      <charset val="129"/>
    </font>
    <font>
      <sz val="12"/>
      <name val="ⓒoUAAA¨u"/>
      <family val="1"/>
      <charset val="129"/>
    </font>
    <font>
      <sz val="11"/>
      <name val="￥i￠￢￠?o"/>
      <family val="3"/>
      <charset val="129"/>
    </font>
    <font>
      <sz val="10"/>
      <name val="±¼¸²A¼"/>
      <family val="3"/>
      <charset val="129"/>
    </font>
    <font>
      <sz val="10"/>
      <name val="±¼¸²Ã¼"/>
      <family val="3"/>
      <charset val="129"/>
    </font>
    <font>
      <b/>
      <sz val="12"/>
      <name val="돋움체"/>
      <family val="3"/>
      <charset val="129"/>
    </font>
    <font>
      <sz val="10"/>
      <name val="한양신명조"/>
      <family val="1"/>
      <charset val="129"/>
    </font>
    <font>
      <sz val="7"/>
      <color indexed="8"/>
      <name val="굴림체"/>
      <family val="3"/>
      <charset val="129"/>
    </font>
    <font>
      <b/>
      <sz val="10"/>
      <name val="굴림체"/>
      <family val="3"/>
      <charset val="129"/>
    </font>
    <font>
      <sz val="10"/>
      <color indexed="12"/>
      <name val="돋움"/>
      <family val="3"/>
      <charset val="129"/>
    </font>
    <font>
      <sz val="9"/>
      <name val="맑은 고딕"/>
      <family val="3"/>
      <charset val="129"/>
    </font>
    <font>
      <sz val="12"/>
      <name val="¹????¼"/>
      <family val="1"/>
      <charset val="129"/>
    </font>
    <font>
      <sz val="8"/>
      <name val="Times New Roman"/>
      <family val="1"/>
    </font>
    <font>
      <b/>
      <sz val="12"/>
      <name val="Arial MT"/>
      <family val="2"/>
    </font>
    <font>
      <sz val="9"/>
      <name val="Times New Roman"/>
      <family val="1"/>
    </font>
    <font>
      <sz val="10"/>
      <color indexed="8"/>
      <name val="Impact"/>
      <family val="2"/>
    </font>
    <font>
      <sz val="12"/>
      <name val="Arial MT"/>
      <family val="2"/>
    </font>
    <font>
      <sz val="10"/>
      <color indexed="12"/>
      <name val="굴림체"/>
      <family val="3"/>
      <charset val="129"/>
    </font>
    <font>
      <u/>
      <sz val="11"/>
      <color indexed="36"/>
      <name val="돋움"/>
      <family val="3"/>
      <charset val="129"/>
    </font>
    <font>
      <sz val="12"/>
      <color indexed="8"/>
      <name val="돋움체"/>
      <family val="3"/>
      <charset val="129"/>
    </font>
    <font>
      <b/>
      <sz val="12"/>
      <color indexed="8"/>
      <name val="돋움체"/>
      <family val="3"/>
      <charset val="129"/>
    </font>
    <font>
      <i/>
      <sz val="1"/>
      <color indexed="8"/>
      <name val="Courier"/>
      <family val="3"/>
    </font>
    <font>
      <sz val="7"/>
      <name val="바탕체"/>
      <family val="1"/>
      <charset val="129"/>
    </font>
    <font>
      <sz val="11"/>
      <name val="Arial"/>
      <family val="2"/>
    </font>
    <font>
      <sz val="11"/>
      <name val="µ¸¿ò"/>
      <family val="1"/>
      <charset val="129"/>
    </font>
    <font>
      <b/>
      <sz val="18"/>
      <name val="(한)신중명조"/>
      <family val="1"/>
      <charset val="129"/>
    </font>
    <font>
      <b/>
      <sz val="11"/>
      <name val="Arial"/>
      <family val="2"/>
    </font>
    <font>
      <b/>
      <u/>
      <sz val="14"/>
      <name val="굴림체"/>
      <family val="3"/>
      <charset val="129"/>
    </font>
    <font>
      <sz val="11"/>
      <color indexed="9"/>
      <name val="돋움"/>
      <family val="3"/>
      <charset val="129"/>
    </font>
    <font>
      <sz val="10"/>
      <color indexed="8"/>
      <name val="돋움"/>
      <family val="3"/>
      <charset val="129"/>
    </font>
    <font>
      <b/>
      <sz val="8"/>
      <name val="Arial"/>
      <family val="2"/>
    </font>
    <font>
      <sz val="10"/>
      <color indexed="9"/>
      <name val="Arial"/>
      <family val="2"/>
    </font>
    <font>
      <b/>
      <sz val="11"/>
      <color indexed="16"/>
      <name val="Arial"/>
      <family val="2"/>
    </font>
    <font>
      <b/>
      <sz val="10"/>
      <color indexed="17"/>
      <name val="Arial"/>
      <family val="2"/>
    </font>
    <font>
      <b/>
      <sz val="9"/>
      <name val="Arial"/>
      <family val="2"/>
    </font>
    <font>
      <b/>
      <i/>
      <sz val="14"/>
      <name val="Times New Roman"/>
      <family val="1"/>
    </font>
    <font>
      <b/>
      <sz val="9"/>
      <color indexed="9"/>
      <name val="Arial"/>
      <family val="2"/>
    </font>
    <font>
      <b/>
      <sz val="10"/>
      <color indexed="16"/>
      <name val="Arial"/>
      <family val="2"/>
    </font>
    <font>
      <b/>
      <i/>
      <sz val="12"/>
      <color indexed="16"/>
      <name val="Times New Roman"/>
      <family val="1"/>
    </font>
    <font>
      <sz val="1"/>
      <color indexed="18"/>
      <name val="Courier"/>
      <family val="3"/>
    </font>
    <font>
      <b/>
      <sz val="16"/>
      <name val="Times New Roman"/>
      <family val="1"/>
    </font>
    <font>
      <b/>
      <sz val="12"/>
      <color indexed="16"/>
      <name val="Arial"/>
      <family val="2"/>
    </font>
    <font>
      <b/>
      <i/>
      <sz val="18"/>
      <color indexed="16"/>
      <name val="Times New Roman"/>
      <family val="1"/>
    </font>
    <font>
      <sz val="18"/>
      <color indexed="12"/>
      <name val="MS Sans Serif"/>
      <family val="2"/>
    </font>
    <font>
      <b/>
      <sz val="8"/>
      <color indexed="32"/>
      <name val="Arial"/>
      <family val="2"/>
    </font>
    <font>
      <sz val="9"/>
      <color indexed="8"/>
      <name val="돋움"/>
      <family val="3"/>
      <charset val="129"/>
    </font>
    <font>
      <sz val="8"/>
      <color indexed="8"/>
      <name val="돋움"/>
      <family val="3"/>
      <charset val="129"/>
    </font>
    <font>
      <u/>
      <sz val="11"/>
      <color indexed="12"/>
      <name val="돋움"/>
      <family val="3"/>
      <charset val="129"/>
    </font>
    <font>
      <sz val="9"/>
      <color indexed="8"/>
      <name val="굴림체"/>
      <family val="2"/>
      <charset val="129"/>
    </font>
    <font>
      <b/>
      <sz val="10"/>
      <color indexed="8"/>
      <name val="맑은 고딕"/>
      <family val="3"/>
      <charset val="129"/>
    </font>
    <font>
      <sz val="12"/>
      <name val="뼻뮝"/>
      <family val="1"/>
      <charset val="129"/>
    </font>
    <font>
      <sz val="11"/>
      <name val="HY울릉도L"/>
      <family val="1"/>
      <charset val="129"/>
    </font>
    <font>
      <sz val="12"/>
      <name val="COUR"/>
      <family val="3"/>
    </font>
    <font>
      <sz val="13"/>
      <name val="돋움체"/>
      <family val="3"/>
      <charset val="129"/>
    </font>
    <font>
      <sz val="14"/>
      <name val="¾©"/>
      <family val="3"/>
      <charset val="129"/>
    </font>
    <font>
      <sz val="12"/>
      <name val="¾©"/>
      <family val="3"/>
      <charset val="129"/>
    </font>
    <font>
      <b/>
      <sz val="22"/>
      <name val="바탕체"/>
      <family val="1"/>
      <charset val="129"/>
    </font>
    <font>
      <sz val="12"/>
      <name val="견명조"/>
      <family val="3"/>
      <charset val="255"/>
    </font>
    <font>
      <sz val="7"/>
      <color indexed="8"/>
      <name val="바탕체"/>
      <family val="1"/>
      <charset val="129"/>
    </font>
    <font>
      <sz val="12"/>
      <name val="©öUAAA¨ù"/>
      <family val="1"/>
      <charset val="129"/>
    </font>
    <font>
      <sz val="11"/>
      <name val="¡¾¨u￠￢ⓒ÷A¨u"/>
      <family val="3"/>
      <charset val="129"/>
    </font>
    <font>
      <sz val="12"/>
      <name val="¡¾¨ù¢¬©÷A¨ù"/>
      <family val="3"/>
      <charset val="129"/>
    </font>
    <font>
      <sz val="11"/>
      <name val="±¼¸²Ã¼"/>
      <family val="3"/>
      <charset val="129"/>
    </font>
    <font>
      <sz val="11"/>
      <name val="µ¸¿òÃ¼"/>
      <family val="3"/>
      <charset val="129"/>
    </font>
    <font>
      <b/>
      <u/>
      <sz val="16"/>
      <name val="돋움"/>
      <family val="3"/>
      <charset val="129"/>
    </font>
    <font>
      <sz val="8"/>
      <name val="맑은 고딕"/>
      <family val="2"/>
      <charset val="129"/>
      <scheme val="minor"/>
    </font>
    <font>
      <b/>
      <sz val="20"/>
      <color indexed="8"/>
      <name val="HY울릉도M"/>
      <family val="1"/>
      <charset val="129"/>
    </font>
    <font>
      <b/>
      <sz val="36"/>
      <color indexed="8"/>
      <name val="HY울릉도M"/>
      <family val="1"/>
      <charset val="129"/>
    </font>
    <font>
      <b/>
      <sz val="18"/>
      <color indexed="8"/>
      <name val="HY울릉도M"/>
      <family val="1"/>
      <charset val="129"/>
    </font>
    <font>
      <b/>
      <sz val="18"/>
      <name val="HY울릉도M"/>
      <family val="1"/>
      <charset val="129"/>
    </font>
    <font>
      <sz val="25"/>
      <name val="HY울릉도M"/>
      <family val="1"/>
      <charset val="129"/>
    </font>
    <font>
      <sz val="11"/>
      <name val="HY울릉도M"/>
      <family val="1"/>
      <charset val="129"/>
    </font>
    <font>
      <sz val="9"/>
      <name val="HY울릉도M"/>
      <family val="1"/>
      <charset val="129"/>
    </font>
    <font>
      <sz val="10"/>
      <name val="HY울릉도M"/>
      <family val="1"/>
      <charset val="129"/>
    </font>
    <font>
      <sz val="10"/>
      <color theme="1"/>
      <name val="HY울릉도M"/>
      <family val="1"/>
      <charset val="129"/>
    </font>
    <font>
      <sz val="11"/>
      <color theme="1"/>
      <name val="HY울릉도M"/>
      <family val="1"/>
      <charset val="129"/>
    </font>
    <font>
      <b/>
      <sz val="16"/>
      <name val="HY울릉도M"/>
      <family val="1"/>
      <charset val="129"/>
    </font>
    <font>
      <b/>
      <sz val="20"/>
      <name val="HY울릉도M"/>
      <family val="1"/>
      <charset val="129"/>
    </font>
    <font>
      <b/>
      <sz val="11"/>
      <name val="HY울릉도M"/>
      <family val="1"/>
      <charset val="129"/>
    </font>
    <font>
      <b/>
      <sz val="11"/>
      <color theme="1"/>
      <name val="HY울릉도M"/>
      <family val="1"/>
      <charset val="129"/>
    </font>
    <font>
      <b/>
      <sz val="8"/>
      <name val="HY울릉도M"/>
      <family val="1"/>
      <charset val="129"/>
    </font>
    <font>
      <b/>
      <sz val="10"/>
      <name val="HY울릉도M"/>
      <family val="1"/>
      <charset val="129"/>
    </font>
    <font>
      <b/>
      <sz val="9"/>
      <name val="HY울릉도M"/>
      <family val="1"/>
      <charset val="129"/>
    </font>
    <font>
      <b/>
      <sz val="9"/>
      <color theme="1"/>
      <name val="HY울릉도M"/>
      <family val="1"/>
      <charset val="129"/>
    </font>
    <font>
      <sz val="9"/>
      <color theme="1"/>
      <name val="HY울릉도M"/>
      <family val="1"/>
      <charset val="129"/>
    </font>
    <font>
      <sz val="8"/>
      <name val="HY울릉도M"/>
      <family val="1"/>
      <charset val="129"/>
    </font>
    <font>
      <b/>
      <sz val="8"/>
      <color rgb="FFFF0000"/>
      <name val="HY울릉도M"/>
      <family val="1"/>
      <charset val="129"/>
    </font>
    <font>
      <b/>
      <sz val="8"/>
      <color indexed="8"/>
      <name val="HY울릉도M"/>
      <family val="1"/>
      <charset val="129"/>
    </font>
    <font>
      <sz val="8"/>
      <color indexed="8"/>
      <name val="HY울릉도M"/>
      <family val="1"/>
      <charset val="129"/>
    </font>
    <font>
      <sz val="8"/>
      <color theme="1"/>
      <name val="HY울릉도M"/>
      <family val="1"/>
      <charset val="129"/>
    </font>
    <font>
      <sz val="8"/>
      <color rgb="FFFF0000"/>
      <name val="HY울릉도M"/>
      <family val="1"/>
      <charset val="129"/>
    </font>
    <font>
      <sz val="8"/>
      <color theme="3"/>
      <name val="HY울릉도M"/>
      <family val="1"/>
      <charset val="129"/>
    </font>
    <font>
      <b/>
      <sz val="8"/>
      <color theme="3"/>
      <name val="HY울릉도M"/>
      <family val="1"/>
      <charset val="129"/>
    </font>
    <font>
      <sz val="9"/>
      <color indexed="10"/>
      <name val="HY울릉도M"/>
      <family val="1"/>
      <charset val="129"/>
    </font>
    <font>
      <sz val="9"/>
      <name val="HY울릉도L"/>
      <family val="1"/>
      <charset val="129"/>
    </font>
    <font>
      <sz val="10"/>
      <name val="HY울릉도L"/>
      <family val="1"/>
      <charset val="129"/>
    </font>
    <font>
      <sz val="9"/>
      <color theme="1" tint="0.34998626667073579"/>
      <name val="HY울릉도M"/>
      <family val="1"/>
      <charset val="129"/>
    </font>
    <font>
      <sz val="9"/>
      <color indexed="9"/>
      <name val="HY울릉도M"/>
      <family val="1"/>
      <charset val="129"/>
    </font>
    <font>
      <sz val="9"/>
      <color indexed="10"/>
      <name val="HY울릉도L"/>
      <family val="1"/>
      <charset val="129"/>
    </font>
    <font>
      <sz val="9"/>
      <color theme="0"/>
      <name val="HY울릉도M"/>
      <family val="1"/>
      <charset val="129"/>
    </font>
    <font>
      <sz val="8"/>
      <color rgb="FF002060"/>
      <name val="HY울릉도M"/>
      <family val="1"/>
      <charset val="129"/>
    </font>
    <font>
      <b/>
      <sz val="9"/>
      <color theme="1"/>
      <name val="굴림"/>
      <family val="3"/>
      <charset val="129"/>
    </font>
    <font>
      <b/>
      <sz val="9"/>
      <name val="굴림"/>
      <family val="3"/>
      <charset val="129"/>
    </font>
    <font>
      <sz val="8"/>
      <color theme="3" tint="-0.499984740745262"/>
      <name val="HY울릉도M"/>
      <family val="1"/>
      <charset val="129"/>
    </font>
    <font>
      <sz val="8"/>
      <color theme="3" tint="-0.249977111117893"/>
      <name val="HY울릉도M"/>
      <family val="1"/>
      <charset val="129"/>
    </font>
    <font>
      <b/>
      <sz val="10"/>
      <name val="굴림"/>
      <family val="3"/>
      <charset val="129"/>
    </font>
    <font>
      <b/>
      <sz val="11"/>
      <name val="굴림"/>
      <family val="3"/>
      <charset val="129"/>
    </font>
    <font>
      <b/>
      <sz val="11"/>
      <color theme="1"/>
      <name val="굴림"/>
      <family val="3"/>
      <charset val="129"/>
    </font>
    <font>
      <b/>
      <sz val="8"/>
      <name val="굴림체"/>
      <family val="3"/>
      <charset val="129"/>
    </font>
    <font>
      <b/>
      <sz val="8"/>
      <name val="맑은 고딕"/>
      <family val="3"/>
      <charset val="129"/>
      <scheme val="minor"/>
    </font>
    <font>
      <sz val="8"/>
      <color indexed="8"/>
      <name val="맑은 고딕"/>
      <family val="3"/>
      <charset val="129"/>
    </font>
    <font>
      <sz val="8"/>
      <name val="맑은 고딕"/>
      <family val="3"/>
      <charset val="129"/>
      <scheme val="minor"/>
    </font>
    <font>
      <sz val="8"/>
      <color theme="1"/>
      <name val="맑은 고딕"/>
      <family val="3"/>
      <charset val="129"/>
      <scheme val="minor"/>
    </font>
    <font>
      <b/>
      <sz val="8"/>
      <color theme="1"/>
      <name val="맑은 고딕"/>
      <family val="3"/>
      <charset val="129"/>
      <scheme val="minor"/>
    </font>
    <font>
      <b/>
      <sz val="9"/>
      <name val="맑은 고딕"/>
      <family val="3"/>
      <charset val="129"/>
      <scheme val="minor"/>
    </font>
  </fonts>
  <fills count="49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13"/>
        <bgColor indexed="64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indexed="15"/>
      </patternFill>
    </fill>
    <fill>
      <patternFill patternType="solid">
        <fgColor indexed="22"/>
        <bgColor indexed="64"/>
      </patternFill>
    </fill>
    <fill>
      <patternFill patternType="solid">
        <fgColor indexed="20"/>
        <bgColor indexed="2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37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9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gray0625">
        <bgColor theme="5" tint="0.3999755851924192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</fills>
  <borders count="9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ck">
        <color indexed="51"/>
      </left>
      <right/>
      <top style="thick">
        <color indexed="51"/>
      </top>
      <bottom style="thick">
        <color indexed="51"/>
      </bottom>
      <diagonal/>
    </border>
    <border>
      <left style="thick">
        <color indexed="9"/>
      </left>
      <right/>
      <top style="thick">
        <color indexed="9"/>
      </top>
      <bottom style="thick">
        <color indexed="23"/>
      </bottom>
      <diagonal/>
    </border>
    <border>
      <left style="thin">
        <color indexed="23"/>
      </left>
      <right style="thin">
        <color indexed="9"/>
      </right>
      <top style="thin">
        <color indexed="23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3"/>
      </left>
      <right style="thin">
        <color indexed="9"/>
      </right>
      <top style="thin">
        <color indexed="9"/>
      </top>
      <bottom style="thin">
        <color indexed="23"/>
      </bottom>
      <diagonal/>
    </border>
    <border>
      <left style="thin">
        <color indexed="23"/>
      </left>
      <right style="thin">
        <color indexed="9"/>
      </right>
      <top style="thin">
        <color indexed="23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</borders>
  <cellStyleXfs count="27671">
    <xf numFmtId="0" fontId="0" fillId="0" borderId="0">
      <alignment vertical="center"/>
    </xf>
    <xf numFmtId="192" fontId="32" fillId="0" borderId="0" applyFont="0" applyFill="0" applyBorder="0" applyAlignment="0" applyProtection="0"/>
    <xf numFmtId="0" fontId="33" fillId="0" borderId="1">
      <alignment horizontal="center"/>
    </xf>
    <xf numFmtId="0" fontId="34" fillId="0" borderId="2">
      <alignment horizontal="centerContinuous" vertical="center"/>
    </xf>
    <xf numFmtId="3" fontId="31" fillId="0" borderId="0">
      <alignment vertical="center"/>
    </xf>
    <xf numFmtId="182" fontId="31" fillId="0" borderId="0">
      <alignment vertical="center"/>
    </xf>
    <xf numFmtId="4" fontId="31" fillId="0" borderId="0">
      <alignment vertical="center"/>
    </xf>
    <xf numFmtId="194" fontId="31" fillId="0" borderId="0">
      <alignment vertical="center"/>
    </xf>
    <xf numFmtId="3" fontId="31" fillId="0" borderId="0">
      <alignment vertical="center"/>
    </xf>
    <xf numFmtId="24" fontId="33" fillId="0" borderId="0" applyFont="0" applyFill="0" applyBorder="0" applyAlignment="0" applyProtection="0"/>
    <xf numFmtId="260" fontId="16" fillId="0" borderId="0" applyNumberFormat="0" applyFont="0" applyFill="0" applyBorder="0" applyAlignment="0" applyProtection="0"/>
    <xf numFmtId="252" fontId="16" fillId="0" borderId="0" applyNumberFormat="0" applyFont="0" applyFill="0" applyBorder="0" applyAlignment="0" applyProtection="0"/>
    <xf numFmtId="252" fontId="16" fillId="0" borderId="0" applyNumberFormat="0" applyFont="0" applyFill="0" applyBorder="0" applyAlignment="0" applyProtection="0"/>
    <xf numFmtId="0" fontId="33" fillId="0" borderId="0" applyNumberFormat="0" applyFont="0" applyFill="0" applyBorder="0" applyAlignment="0" applyProtection="0"/>
    <xf numFmtId="0" fontId="33" fillId="0" borderId="0" applyNumberFormat="0" applyFont="0" applyFill="0" applyBorder="0" applyAlignment="0" applyProtection="0"/>
    <xf numFmtId="0" fontId="33" fillId="0" borderId="0" applyNumberFormat="0" applyFont="0" applyFill="0" applyBorder="0" applyAlignment="0" applyProtection="0"/>
    <xf numFmtId="0" fontId="33" fillId="0" borderId="0" applyNumberFormat="0" applyFont="0" applyFill="0" applyBorder="0" applyAlignment="0" applyProtection="0"/>
    <xf numFmtId="40" fontId="33" fillId="0" borderId="0" applyFont="0" applyFill="0" applyBorder="0" applyAlignment="0" applyProtection="0"/>
    <xf numFmtId="183" fontId="35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104" fillId="0" borderId="0">
      <alignment vertical="center"/>
    </xf>
    <xf numFmtId="0" fontId="27" fillId="0" borderId="0">
      <alignment vertical="center"/>
    </xf>
    <xf numFmtId="40" fontId="33" fillId="0" borderId="0" applyFont="0" applyFill="0" applyBorder="0" applyAlignment="0" applyProtection="0"/>
    <xf numFmtId="0" fontId="94" fillId="0" borderId="0" applyFont="0" applyFill="0" applyBorder="0" applyAlignment="0" applyProtection="0"/>
    <xf numFmtId="0" fontId="31" fillId="0" borderId="0"/>
    <xf numFmtId="0" fontId="31" fillId="0" borderId="0"/>
    <xf numFmtId="0" fontId="35" fillId="0" borderId="0"/>
    <xf numFmtId="0" fontId="28" fillId="0" borderId="0" applyFont="0" applyFill="0" applyBorder="0" applyAlignment="0" applyProtection="0"/>
    <xf numFmtId="40" fontId="105" fillId="0" borderId="0" applyFont="0" applyFill="0" applyBorder="0" applyAlignment="0" applyProtection="0"/>
    <xf numFmtId="38" fontId="105" fillId="0" borderId="0" applyFont="0" applyFill="0" applyBorder="0" applyAlignment="0" applyProtection="0"/>
    <xf numFmtId="41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211" fontId="107" fillId="0" borderId="0" applyFont="0" applyFill="0" applyBorder="0" applyAlignment="0" applyProtection="0"/>
    <xf numFmtId="0" fontId="108" fillId="0" borderId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109" fillId="0" borderId="0"/>
    <xf numFmtId="0" fontId="28" fillId="0" borderId="0" applyNumberFormat="0" applyFill="0" applyBorder="0" applyAlignment="0" applyProtection="0"/>
    <xf numFmtId="0" fontId="28" fillId="0" borderId="0"/>
    <xf numFmtId="0" fontId="28" fillId="0" borderId="0" applyNumberFormat="0" applyFill="0" applyBorder="0" applyAlignment="0" applyProtection="0"/>
    <xf numFmtId="0" fontId="2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6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32" fillId="0" borderId="0"/>
    <xf numFmtId="0" fontId="16" fillId="0" borderId="0"/>
    <xf numFmtId="0" fontId="33" fillId="0" borderId="0"/>
    <xf numFmtId="0" fontId="28" fillId="0" borderId="0"/>
    <xf numFmtId="0" fontId="35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2" fillId="0" borderId="0"/>
    <xf numFmtId="0" fontId="28" fillId="0" borderId="0"/>
    <xf numFmtId="0" fontId="33" fillId="0" borderId="0"/>
    <xf numFmtId="0" fontId="33" fillId="0" borderId="0"/>
    <xf numFmtId="0" fontId="28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35" fillId="0" borderId="0"/>
    <xf numFmtId="0" fontId="35" fillId="0" borderId="0"/>
    <xf numFmtId="0" fontId="32" fillId="0" borderId="0"/>
    <xf numFmtId="0" fontId="35" fillId="0" borderId="0"/>
    <xf numFmtId="0" fontId="28" fillId="0" borderId="0"/>
    <xf numFmtId="0" fontId="31" fillId="0" borderId="0"/>
    <xf numFmtId="0" fontId="37" fillId="0" borderId="0"/>
    <xf numFmtId="0" fontId="3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5" fillId="0" borderId="0"/>
    <xf numFmtId="0" fontId="38" fillId="0" borderId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9" fontId="39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8" fillId="0" borderId="0"/>
    <xf numFmtId="0" fontId="3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3" fillId="0" borderId="0"/>
    <xf numFmtId="0" fontId="3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3" fillId="0" borderId="0"/>
    <xf numFmtId="0" fontId="32" fillId="0" borderId="0"/>
    <xf numFmtId="0" fontId="28" fillId="0" borderId="0"/>
    <xf numFmtId="0" fontId="33" fillId="0" borderId="0"/>
    <xf numFmtId="0" fontId="33" fillId="0" borderId="0"/>
    <xf numFmtId="0" fontId="28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8" fillId="0" borderId="0"/>
    <xf numFmtId="0" fontId="28" fillId="0" borderId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6" fillId="0" borderId="0"/>
    <xf numFmtId="0" fontId="35" fillId="0" borderId="0"/>
    <xf numFmtId="0" fontId="35" fillId="0" borderId="0"/>
    <xf numFmtId="0" fontId="110" fillId="0" borderId="0"/>
    <xf numFmtId="0" fontId="35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9" fontId="39" fillId="0" borderId="0" applyFont="0" applyFill="0" applyBorder="0" applyAlignment="0" applyProtection="0"/>
    <xf numFmtId="0" fontId="35" fillId="0" borderId="0"/>
    <xf numFmtId="0" fontId="35" fillId="0" borderId="0"/>
    <xf numFmtId="0" fontId="16" fillId="0" borderId="0"/>
    <xf numFmtId="0" fontId="16" fillId="0" borderId="0"/>
    <xf numFmtId="0" fontId="3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3" fillId="0" borderId="0"/>
    <xf numFmtId="0" fontId="28" fillId="0" borderId="0"/>
    <xf numFmtId="0" fontId="28" fillId="0" borderId="0"/>
    <xf numFmtId="0" fontId="16" fillId="0" borderId="0"/>
    <xf numFmtId="0" fontId="28" fillId="0" borderId="0"/>
    <xf numFmtId="9" fontId="39" fillId="0" borderId="0" applyFont="0" applyFill="0" applyBorder="0" applyAlignment="0" applyProtection="0"/>
    <xf numFmtId="0" fontId="28" fillId="0" borderId="0"/>
    <xf numFmtId="0" fontId="28" fillId="0" borderId="0"/>
    <xf numFmtId="0" fontId="35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8" fillId="0" borderId="0" applyFont="0" applyFill="0" applyBorder="0" applyAlignment="0" applyProtection="0"/>
    <xf numFmtId="9" fontId="39" fillId="0" borderId="0" applyFont="0" applyFill="0" applyBorder="0" applyAlignment="0" applyProtection="0"/>
    <xf numFmtId="0" fontId="28" fillId="0" borderId="0"/>
    <xf numFmtId="0" fontId="32" fillId="0" borderId="0"/>
    <xf numFmtId="0" fontId="32" fillId="0" borderId="0"/>
    <xf numFmtId="0" fontId="3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10" fillId="0" borderId="0"/>
    <xf numFmtId="0" fontId="38" fillId="0" borderId="0" applyFont="0" applyFill="0" applyBorder="0" applyAlignment="0" applyProtection="0"/>
    <xf numFmtId="0" fontId="16" fillId="0" borderId="0"/>
    <xf numFmtId="0" fontId="16" fillId="0" borderId="0"/>
    <xf numFmtId="43" fontId="39" fillId="0" borderId="0" applyFont="0" applyFill="0" applyBorder="0" applyAlignment="0" applyProtection="0"/>
    <xf numFmtId="19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195" fontId="39" fillId="0" borderId="0" applyFont="0" applyFill="0" applyBorder="0" applyAlignment="0" applyProtection="0"/>
    <xf numFmtId="195" fontId="39" fillId="0" borderId="0" applyFont="0" applyFill="0" applyBorder="0" applyAlignment="0" applyProtection="0"/>
    <xf numFmtId="0" fontId="31" fillId="0" borderId="0" applyFont="0" applyFill="0" applyBorder="0" applyAlignment="0" applyProtection="0"/>
    <xf numFmtId="41" fontId="39" fillId="0" borderId="0" applyFont="0" applyFill="0" applyBorder="0" applyAlignment="0" applyProtection="0"/>
    <xf numFmtId="195" fontId="39" fillId="0" borderId="0" applyFont="0" applyFill="0" applyBorder="0" applyAlignment="0" applyProtection="0"/>
    <xf numFmtId="196" fontId="39" fillId="0" borderId="0" applyFont="0" applyFill="0" applyBorder="0" applyAlignment="0" applyProtection="0"/>
    <xf numFmtId="41" fontId="39" fillId="0" borderId="0" applyFont="0" applyFill="0" applyBorder="0" applyAlignment="0" applyProtection="0"/>
    <xf numFmtId="196" fontId="39" fillId="0" borderId="0" applyFont="0" applyFill="0" applyBorder="0" applyAlignment="0" applyProtection="0"/>
    <xf numFmtId="196" fontId="39" fillId="0" borderId="0" applyFont="0" applyFill="0" applyBorder="0" applyAlignment="0" applyProtection="0"/>
    <xf numFmtId="196" fontId="39" fillId="0" borderId="0" applyFont="0" applyFill="0" applyBorder="0" applyAlignment="0" applyProtection="0"/>
    <xf numFmtId="41" fontId="39" fillId="0" borderId="0" applyFont="0" applyFill="0" applyBorder="0" applyAlignment="0" applyProtection="0"/>
    <xf numFmtId="41" fontId="39" fillId="0" borderId="0" applyFont="0" applyFill="0" applyBorder="0" applyAlignment="0" applyProtection="0"/>
    <xf numFmtId="41" fontId="39" fillId="0" borderId="0" applyFont="0" applyFill="0" applyBorder="0" applyAlignment="0" applyProtection="0"/>
    <xf numFmtId="41" fontId="39" fillId="0" borderId="0" applyFont="0" applyFill="0" applyBorder="0" applyAlignment="0" applyProtection="0"/>
    <xf numFmtId="196" fontId="39" fillId="0" borderId="0" applyFont="0" applyFill="0" applyBorder="0" applyAlignment="0" applyProtection="0"/>
    <xf numFmtId="196" fontId="39" fillId="0" borderId="0" applyFont="0" applyFill="0" applyBorder="0" applyAlignment="0" applyProtection="0"/>
    <xf numFmtId="196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195" fontId="39" fillId="0" borderId="0" applyFont="0" applyFill="0" applyBorder="0" applyAlignment="0" applyProtection="0"/>
    <xf numFmtId="195" fontId="39" fillId="0" borderId="0" applyFont="0" applyFill="0" applyBorder="0" applyAlignment="0" applyProtection="0"/>
    <xf numFmtId="195" fontId="39" fillId="0" borderId="0" applyFont="0" applyFill="0" applyBorder="0" applyAlignment="0" applyProtection="0"/>
    <xf numFmtId="0" fontId="28" fillId="0" borderId="0"/>
    <xf numFmtId="0" fontId="33" fillId="0" borderId="0"/>
    <xf numFmtId="0" fontId="3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8" fillId="0" borderId="0"/>
    <xf numFmtId="0" fontId="33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35" fillId="0" borderId="0"/>
    <xf numFmtId="0" fontId="35" fillId="0" borderId="0" applyFont="0" applyFill="0" applyBorder="0" applyAlignment="0" applyProtection="0"/>
    <xf numFmtId="9" fontId="39" fillId="0" borderId="0" applyFont="0" applyFill="0" applyBorder="0" applyAlignment="0" applyProtection="0"/>
    <xf numFmtId="0" fontId="36" fillId="0" borderId="0"/>
    <xf numFmtId="0" fontId="35" fillId="0" borderId="0"/>
    <xf numFmtId="0" fontId="32" fillId="0" borderId="0"/>
    <xf numFmtId="0" fontId="38" fillId="0" borderId="0"/>
    <xf numFmtId="0" fontId="28" fillId="0" borderId="0"/>
    <xf numFmtId="0" fontId="33" fillId="0" borderId="0"/>
    <xf numFmtId="0" fontId="32" fillId="0" borderId="0"/>
    <xf numFmtId="0" fontId="33" fillId="0" borderId="0"/>
    <xf numFmtId="0" fontId="28" fillId="0" borderId="0"/>
    <xf numFmtId="0" fontId="28" fillId="0" borderId="0"/>
    <xf numFmtId="0" fontId="28" fillId="0" borderId="0"/>
    <xf numFmtId="0" fontId="33" fillId="0" borderId="0"/>
    <xf numFmtId="0" fontId="33" fillId="0" borderId="0"/>
    <xf numFmtId="0" fontId="28" fillId="0" borderId="0"/>
    <xf numFmtId="0" fontId="33" fillId="0" borderId="0"/>
    <xf numFmtId="0" fontId="28" fillId="0" borderId="0"/>
    <xf numFmtId="0" fontId="33" fillId="0" borderId="0"/>
    <xf numFmtId="0" fontId="28" fillId="0" borderId="0"/>
    <xf numFmtId="0" fontId="33" fillId="0" borderId="0"/>
    <xf numFmtId="0" fontId="28" fillId="0" borderId="0"/>
    <xf numFmtId="0" fontId="32" fillId="0" borderId="0"/>
    <xf numFmtId="0" fontId="28" fillId="0" borderId="0"/>
    <xf numFmtId="0" fontId="28" fillId="0" borderId="0"/>
    <xf numFmtId="0" fontId="3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35" fillId="0" borderId="0"/>
    <xf numFmtId="0" fontId="35" fillId="0" borderId="0"/>
    <xf numFmtId="0" fontId="38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8" fillId="0" borderId="0"/>
    <xf numFmtId="0" fontId="28" fillId="0" borderId="0"/>
    <xf numFmtId="0" fontId="28" fillId="0" borderId="0"/>
    <xf numFmtId="0" fontId="35" fillId="0" borderId="0"/>
    <xf numFmtId="0" fontId="35" fillId="0" borderId="0"/>
    <xf numFmtId="0" fontId="28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03" fillId="0" borderId="0"/>
    <xf numFmtId="0" fontId="32" fillId="0" borderId="0"/>
    <xf numFmtId="0" fontId="35" fillId="0" borderId="0"/>
    <xf numFmtId="0" fontId="3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32" fillId="0" borderId="0"/>
    <xf numFmtId="0" fontId="28" fillId="0" borderId="0"/>
    <xf numFmtId="0" fontId="28" fillId="0" borderId="0"/>
    <xf numFmtId="0" fontId="40" fillId="0" borderId="0">
      <protection locked="0"/>
    </xf>
    <xf numFmtId="261" fontId="16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111" fillId="0" borderId="0" applyNumberFormat="0" applyFill="0" applyBorder="0" applyAlignment="0" applyProtection="0">
      <alignment vertical="top"/>
      <protection locked="0"/>
    </xf>
    <xf numFmtId="0" fontId="35" fillId="0" borderId="0"/>
    <xf numFmtId="189" fontId="35" fillId="0" borderId="0" applyFont="0" applyFill="0" applyBorder="0" applyProtection="0">
      <alignment vertical="center"/>
    </xf>
    <xf numFmtId="188" fontId="35" fillId="0" borderId="0">
      <alignment vertical="center"/>
    </xf>
    <xf numFmtId="176" fontId="35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1" fillId="0" borderId="0"/>
    <xf numFmtId="0" fontId="42" fillId="0" borderId="0">
      <protection locked="0"/>
    </xf>
    <xf numFmtId="197" fontId="40" fillId="0" borderId="0">
      <protection locked="0"/>
    </xf>
    <xf numFmtId="0" fontId="42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191" fontId="35" fillId="0" borderId="3">
      <alignment vertical="center"/>
    </xf>
    <xf numFmtId="9" fontId="34" fillId="0" borderId="0">
      <alignment vertical="center"/>
    </xf>
    <xf numFmtId="3" fontId="35" fillId="0" borderId="3"/>
    <xf numFmtId="0" fontId="34" fillId="0" borderId="0">
      <alignment vertical="center"/>
    </xf>
    <xf numFmtId="3" fontId="35" fillId="0" borderId="3"/>
    <xf numFmtId="3" fontId="35" fillId="0" borderId="3"/>
    <xf numFmtId="10" fontId="34" fillId="0" borderId="0">
      <alignment vertical="center"/>
    </xf>
    <xf numFmtId="3" fontId="35" fillId="0" borderId="3"/>
    <xf numFmtId="0" fontId="34" fillId="0" borderId="0">
      <alignment vertical="center"/>
    </xf>
    <xf numFmtId="198" fontId="16" fillId="0" borderId="0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12" fillId="0" borderId="3">
      <alignment vertical="center"/>
    </xf>
    <xf numFmtId="191" fontId="112" fillId="0" borderId="3">
      <alignment vertical="center"/>
    </xf>
    <xf numFmtId="191" fontId="112" fillId="0" borderId="3">
      <alignment vertical="center"/>
    </xf>
    <xf numFmtId="191" fontId="16" fillId="0" borderId="3">
      <alignment vertical="center"/>
    </xf>
    <xf numFmtId="191" fontId="28" fillId="0" borderId="3">
      <alignment vertical="center"/>
    </xf>
    <xf numFmtId="191" fontId="16" fillId="0" borderId="3">
      <alignment vertical="center"/>
    </xf>
    <xf numFmtId="199" fontId="35" fillId="0" borderId="0">
      <alignment vertical="center"/>
    </xf>
    <xf numFmtId="0" fontId="43" fillId="0" borderId="0">
      <alignment vertical="center"/>
    </xf>
    <xf numFmtId="192" fontId="41" fillId="0" borderId="0" applyFont="0" applyFill="0" applyBorder="0" applyAlignment="0" applyProtection="0"/>
    <xf numFmtId="200" fontId="35" fillId="0" borderId="0">
      <alignment vertical="center"/>
    </xf>
    <xf numFmtId="0" fontId="26" fillId="0" borderId="0">
      <alignment horizontal="center" vertical="center"/>
    </xf>
    <xf numFmtId="200" fontId="44" fillId="0" borderId="0">
      <alignment vertical="center"/>
    </xf>
    <xf numFmtId="3" fontId="35" fillId="0" borderId="4">
      <alignment horizontal="right" vertical="center"/>
    </xf>
    <xf numFmtId="3" fontId="35" fillId="0" borderId="4">
      <alignment horizontal="right" vertical="center"/>
    </xf>
    <xf numFmtId="201" fontId="35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35" fillId="0" borderId="0">
      <alignment vertical="center"/>
    </xf>
    <xf numFmtId="201" fontId="35" fillId="0" borderId="0">
      <alignment vertical="center"/>
    </xf>
    <xf numFmtId="201" fontId="35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35" fillId="0" borderId="0">
      <alignment vertical="center"/>
    </xf>
    <xf numFmtId="201" fontId="35" fillId="0" borderId="0">
      <alignment vertical="center"/>
    </xf>
    <xf numFmtId="201" fontId="35" fillId="0" borderId="0">
      <alignment vertical="center"/>
    </xf>
    <xf numFmtId="201" fontId="35" fillId="0" borderId="0">
      <alignment vertical="center"/>
    </xf>
    <xf numFmtId="201" fontId="35" fillId="0" borderId="0">
      <alignment vertical="center"/>
    </xf>
    <xf numFmtId="201" fontId="35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2" fontId="35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2" fontId="35" fillId="0" borderId="0">
      <alignment vertical="center"/>
    </xf>
    <xf numFmtId="202" fontId="35" fillId="0" borderId="0">
      <alignment vertical="center"/>
    </xf>
    <xf numFmtId="202" fontId="35" fillId="0" borderId="0">
      <alignment vertical="center"/>
    </xf>
    <xf numFmtId="202" fontId="35" fillId="0" borderId="0">
      <alignment vertical="center"/>
    </xf>
    <xf numFmtId="202" fontId="35" fillId="0" borderId="0">
      <alignment vertical="center"/>
    </xf>
    <xf numFmtId="202" fontId="35" fillId="0" borderId="0">
      <alignment vertical="center"/>
    </xf>
    <xf numFmtId="202" fontId="35" fillId="0" borderId="0">
      <alignment vertical="center"/>
    </xf>
    <xf numFmtId="202" fontId="35" fillId="0" borderId="0">
      <alignment vertical="center"/>
    </xf>
    <xf numFmtId="202" fontId="35" fillId="0" borderId="0">
      <alignment vertical="center"/>
    </xf>
    <xf numFmtId="202" fontId="35" fillId="0" borderId="0">
      <alignment vertical="center"/>
    </xf>
    <xf numFmtId="202" fontId="35" fillId="0" borderId="0">
      <alignment vertical="center"/>
    </xf>
    <xf numFmtId="202" fontId="35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0" fontId="26" fillId="0" borderId="0">
      <alignment vertical="center"/>
    </xf>
    <xf numFmtId="204" fontId="26" fillId="0" borderId="0">
      <alignment vertical="center"/>
    </xf>
    <xf numFmtId="204" fontId="26" fillId="0" borderId="0">
      <alignment vertical="center"/>
    </xf>
    <xf numFmtId="204" fontId="26" fillId="0" borderId="0">
      <alignment vertical="center"/>
    </xf>
    <xf numFmtId="203" fontId="16" fillId="0" borderId="0">
      <alignment vertical="center"/>
    </xf>
    <xf numFmtId="0" fontId="26" fillId="0" borderId="0">
      <alignment vertical="center"/>
    </xf>
    <xf numFmtId="204" fontId="26" fillId="0" borderId="0">
      <alignment vertical="center"/>
    </xf>
    <xf numFmtId="0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204" fontId="26" fillId="0" borderId="0">
      <alignment vertical="center"/>
    </xf>
    <xf numFmtId="204" fontId="26" fillId="0" borderId="0">
      <alignment vertical="center"/>
    </xf>
    <xf numFmtId="203" fontId="16" fillId="0" borderId="0">
      <alignment vertical="center"/>
    </xf>
    <xf numFmtId="0" fontId="26" fillId="0" borderId="0">
      <alignment vertical="center"/>
    </xf>
    <xf numFmtId="204" fontId="26" fillId="0" borderId="0">
      <alignment vertical="center"/>
    </xf>
    <xf numFmtId="204" fontId="26" fillId="0" borderId="0">
      <alignment vertical="center"/>
    </xf>
    <xf numFmtId="204" fontId="26" fillId="0" borderId="0">
      <alignment vertical="center"/>
    </xf>
    <xf numFmtId="0" fontId="26" fillId="0" borderId="0">
      <alignment vertical="center"/>
    </xf>
    <xf numFmtId="204" fontId="26" fillId="0" borderId="0">
      <alignment vertical="center"/>
    </xf>
    <xf numFmtId="0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204" fontId="26" fillId="0" borderId="0">
      <alignment vertical="center"/>
    </xf>
    <xf numFmtId="204" fontId="26" fillId="0" borderId="0">
      <alignment vertical="center"/>
    </xf>
    <xf numFmtId="202" fontId="35" fillId="0" borderId="0">
      <alignment vertical="center"/>
    </xf>
    <xf numFmtId="202" fontId="35" fillId="0" borderId="0">
      <alignment vertical="center"/>
    </xf>
    <xf numFmtId="202" fontId="35" fillId="0" borderId="0">
      <alignment vertical="center"/>
    </xf>
    <xf numFmtId="202" fontId="35" fillId="0" borderId="0">
      <alignment vertical="center"/>
    </xf>
    <xf numFmtId="202" fontId="35" fillId="0" borderId="0">
      <alignment vertical="center"/>
    </xf>
    <xf numFmtId="202" fontId="35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6" fontId="35" fillId="0" borderId="0">
      <alignment horizontal="center" vertical="center"/>
    </xf>
    <xf numFmtId="206" fontId="35" fillId="0" borderId="0">
      <alignment horizontal="center" vertical="center"/>
    </xf>
    <xf numFmtId="200" fontId="35" fillId="0" borderId="0">
      <alignment vertical="center"/>
    </xf>
    <xf numFmtId="3" fontId="113" fillId="0" borderId="4">
      <alignment horizontal="right" vertical="center"/>
    </xf>
    <xf numFmtId="200" fontId="35" fillId="0" borderId="0">
      <alignment vertical="center"/>
    </xf>
    <xf numFmtId="3" fontId="35" fillId="0" borderId="4">
      <alignment horizontal="right" vertical="center"/>
    </xf>
    <xf numFmtId="3" fontId="35" fillId="0" borderId="4">
      <alignment horizontal="right" vertical="center"/>
    </xf>
    <xf numFmtId="3" fontId="35" fillId="0" borderId="4">
      <alignment horizontal="right" vertical="center"/>
    </xf>
    <xf numFmtId="3" fontId="35" fillId="0" borderId="4">
      <alignment horizontal="right" vertical="center"/>
    </xf>
    <xf numFmtId="3" fontId="35" fillId="0" borderId="4">
      <alignment horizontal="right" vertical="center"/>
    </xf>
    <xf numFmtId="3" fontId="35" fillId="0" borderId="4">
      <alignment horizontal="right" vertical="center"/>
    </xf>
    <xf numFmtId="3" fontId="35" fillId="0" borderId="4">
      <alignment horizontal="right" vertical="center"/>
    </xf>
    <xf numFmtId="3" fontId="35" fillId="0" borderId="4">
      <alignment horizontal="right" vertical="center"/>
    </xf>
    <xf numFmtId="3" fontId="35" fillId="0" borderId="4">
      <alignment horizontal="right" vertical="center"/>
    </xf>
    <xf numFmtId="3" fontId="35" fillId="0" borderId="4">
      <alignment horizontal="right" vertical="center"/>
    </xf>
    <xf numFmtId="3" fontId="35" fillId="0" borderId="4">
      <alignment horizontal="right" vertical="center"/>
    </xf>
    <xf numFmtId="3" fontId="35" fillId="0" borderId="4">
      <alignment horizontal="right" vertical="center"/>
    </xf>
    <xf numFmtId="3" fontId="35" fillId="0" borderId="4">
      <alignment horizontal="right" vertical="center"/>
    </xf>
    <xf numFmtId="3" fontId="35" fillId="0" borderId="4">
      <alignment horizontal="right" vertical="center"/>
    </xf>
    <xf numFmtId="3" fontId="35" fillId="0" borderId="4">
      <alignment horizontal="right" vertical="center"/>
    </xf>
    <xf numFmtId="3" fontId="35" fillId="0" borderId="4">
      <alignment horizontal="right" vertical="center"/>
    </xf>
    <xf numFmtId="3" fontId="35" fillId="0" borderId="4">
      <alignment horizontal="right" vertical="center"/>
    </xf>
    <xf numFmtId="3" fontId="35" fillId="0" borderId="4">
      <alignment horizontal="right" vertical="center"/>
    </xf>
    <xf numFmtId="3" fontId="35" fillId="0" borderId="4">
      <alignment horizontal="right" vertical="center"/>
    </xf>
    <xf numFmtId="3" fontId="35" fillId="0" borderId="4">
      <alignment horizontal="right" vertical="center"/>
    </xf>
    <xf numFmtId="3" fontId="35" fillId="0" borderId="4">
      <alignment horizontal="right" vertical="center"/>
    </xf>
    <xf numFmtId="3" fontId="35" fillId="0" borderId="4">
      <alignment horizontal="right" vertical="center"/>
    </xf>
    <xf numFmtId="3" fontId="35" fillId="0" borderId="4">
      <alignment horizontal="right" vertical="center"/>
    </xf>
    <xf numFmtId="3" fontId="35" fillId="0" borderId="4">
      <alignment horizontal="right" vertical="center"/>
    </xf>
    <xf numFmtId="3" fontId="35" fillId="0" borderId="4">
      <alignment horizontal="right" vertical="center"/>
    </xf>
    <xf numFmtId="3" fontId="35" fillId="0" borderId="4">
      <alignment horizontal="right" vertical="center"/>
    </xf>
    <xf numFmtId="3" fontId="35" fillId="0" borderId="4">
      <alignment horizontal="right" vertical="center"/>
    </xf>
    <xf numFmtId="3" fontId="35" fillId="0" borderId="4">
      <alignment horizontal="right" vertical="center"/>
    </xf>
    <xf numFmtId="3" fontId="113" fillId="0" borderId="4">
      <alignment horizontal="right" vertical="center"/>
    </xf>
    <xf numFmtId="3" fontId="35" fillId="0" borderId="4">
      <alignment horizontal="right" vertical="center"/>
    </xf>
    <xf numFmtId="3" fontId="35" fillId="0" borderId="4">
      <alignment horizontal="right" vertical="center"/>
    </xf>
    <xf numFmtId="3" fontId="35" fillId="0" borderId="4">
      <alignment horizontal="right" vertical="center"/>
    </xf>
    <xf numFmtId="3" fontId="35" fillId="0" borderId="4">
      <alignment horizontal="right" vertical="center"/>
    </xf>
    <xf numFmtId="3" fontId="35" fillId="0" borderId="4">
      <alignment horizontal="right" vertical="center"/>
    </xf>
    <xf numFmtId="3" fontId="35" fillId="0" borderId="4">
      <alignment horizontal="right" vertical="center"/>
    </xf>
    <xf numFmtId="3" fontId="35" fillId="0" borderId="4">
      <alignment horizontal="right" vertical="center"/>
    </xf>
    <xf numFmtId="3" fontId="35" fillId="0" borderId="4">
      <alignment horizontal="right" vertical="center"/>
    </xf>
    <xf numFmtId="3" fontId="35" fillId="0" borderId="4">
      <alignment horizontal="right" vertical="center"/>
    </xf>
    <xf numFmtId="3" fontId="35" fillId="0" borderId="4">
      <alignment horizontal="right" vertical="center"/>
    </xf>
    <xf numFmtId="0" fontId="27" fillId="0" borderId="0"/>
    <xf numFmtId="200" fontId="44" fillId="0" borderId="0">
      <alignment vertical="center"/>
    </xf>
    <xf numFmtId="3" fontId="113" fillId="0" borderId="4">
      <alignment horizontal="right" vertical="center"/>
    </xf>
    <xf numFmtId="41" fontId="31" fillId="0" borderId="0">
      <alignment horizontal="center" vertical="center"/>
    </xf>
    <xf numFmtId="184" fontId="45" fillId="0" borderId="0">
      <alignment horizontal="center" vertical="center"/>
    </xf>
    <xf numFmtId="3" fontId="35" fillId="0" borderId="4">
      <alignment horizontal="right" vertical="center"/>
    </xf>
    <xf numFmtId="3" fontId="113" fillId="0" borderId="4">
      <alignment horizontal="right" vertical="center"/>
    </xf>
    <xf numFmtId="200" fontId="44" fillId="0" borderId="0">
      <alignment vertical="center"/>
    </xf>
    <xf numFmtId="0" fontId="27" fillId="0" borderId="0"/>
    <xf numFmtId="3" fontId="113" fillId="0" borderId="4">
      <alignment horizontal="right" vertical="center"/>
    </xf>
    <xf numFmtId="0" fontId="27" fillId="0" borderId="0"/>
    <xf numFmtId="0" fontId="27" fillId="0" borderId="0"/>
    <xf numFmtId="3" fontId="113" fillId="0" borderId="4">
      <alignment horizontal="right" vertical="center"/>
    </xf>
    <xf numFmtId="3" fontId="113" fillId="0" borderId="4">
      <alignment horizontal="right" vertical="center"/>
    </xf>
    <xf numFmtId="3" fontId="113" fillId="0" borderId="4">
      <alignment horizontal="right" vertical="center"/>
    </xf>
    <xf numFmtId="200" fontId="35" fillId="0" borderId="0">
      <alignment vertical="center"/>
    </xf>
    <xf numFmtId="3" fontId="35" fillId="0" borderId="4">
      <alignment horizontal="right" vertical="center"/>
    </xf>
    <xf numFmtId="3" fontId="35" fillId="0" borderId="4">
      <alignment horizontal="right" vertical="center"/>
    </xf>
    <xf numFmtId="0" fontId="27" fillId="0" borderId="0"/>
    <xf numFmtId="207" fontId="35" fillId="0" borderId="0">
      <alignment vertical="center"/>
    </xf>
    <xf numFmtId="0" fontId="16" fillId="0" borderId="0"/>
    <xf numFmtId="38" fontId="22" fillId="0" borderId="5">
      <alignment horizontal="right" vertical="center"/>
      <protection locked="0"/>
    </xf>
    <xf numFmtId="0" fontId="28" fillId="0" borderId="0" applyNumberFormat="0" applyFill="0" applyBorder="0" applyAlignment="0" applyProtection="0"/>
    <xf numFmtId="0" fontId="87" fillId="0" borderId="0">
      <protection locked="0"/>
    </xf>
    <xf numFmtId="192" fontId="41" fillId="0" borderId="0" applyFont="0" applyFill="0" applyBorder="0" applyAlignment="0" applyProtection="0"/>
    <xf numFmtId="0" fontId="31" fillId="0" borderId="6">
      <alignment horizontal="center"/>
    </xf>
    <xf numFmtId="2" fontId="35" fillId="0" borderId="4">
      <alignment horizontal="right" vertical="center"/>
    </xf>
    <xf numFmtId="2" fontId="35" fillId="0" borderId="4">
      <alignment horizontal="right" vertical="center"/>
    </xf>
    <xf numFmtId="2" fontId="35" fillId="0" borderId="4">
      <alignment horizontal="right" vertical="center"/>
    </xf>
    <xf numFmtId="2" fontId="35" fillId="0" borderId="4">
      <alignment horizontal="right" vertical="center"/>
    </xf>
    <xf numFmtId="2" fontId="35" fillId="0" borderId="4">
      <alignment horizontal="right" vertical="center"/>
    </xf>
    <xf numFmtId="2" fontId="35" fillId="0" borderId="4">
      <alignment horizontal="right" vertical="center"/>
    </xf>
    <xf numFmtId="2" fontId="35" fillId="0" borderId="4">
      <alignment horizontal="right" vertical="center"/>
    </xf>
    <xf numFmtId="2" fontId="35" fillId="0" borderId="4">
      <alignment horizontal="right" vertical="center"/>
    </xf>
    <xf numFmtId="2" fontId="35" fillId="0" borderId="4">
      <alignment horizontal="right" vertical="center"/>
    </xf>
    <xf numFmtId="2" fontId="35" fillId="0" borderId="4">
      <alignment horizontal="right" vertical="center"/>
    </xf>
    <xf numFmtId="2" fontId="35" fillId="0" borderId="4">
      <alignment horizontal="right" vertical="center"/>
    </xf>
    <xf numFmtId="2" fontId="35" fillId="0" borderId="4">
      <alignment horizontal="right" vertical="center"/>
    </xf>
    <xf numFmtId="2" fontId="35" fillId="0" borderId="4">
      <alignment horizontal="right" vertical="center"/>
    </xf>
    <xf numFmtId="2" fontId="35" fillId="0" borderId="4">
      <alignment horizontal="right" vertical="center"/>
    </xf>
    <xf numFmtId="2" fontId="35" fillId="0" borderId="4">
      <alignment horizontal="right" vertical="center"/>
    </xf>
    <xf numFmtId="2" fontId="35" fillId="0" borderId="4">
      <alignment horizontal="right" vertical="center"/>
    </xf>
    <xf numFmtId="2" fontId="35" fillId="0" borderId="4">
      <alignment horizontal="right" vertical="center"/>
    </xf>
    <xf numFmtId="2" fontId="35" fillId="0" borderId="4">
      <alignment horizontal="right" vertical="center"/>
    </xf>
    <xf numFmtId="2" fontId="35" fillId="0" borderId="4">
      <alignment horizontal="right" vertical="center"/>
    </xf>
    <xf numFmtId="2" fontId="35" fillId="0" borderId="4">
      <alignment horizontal="right" vertical="center"/>
    </xf>
    <xf numFmtId="2" fontId="35" fillId="0" borderId="4">
      <alignment horizontal="right" vertical="center"/>
    </xf>
    <xf numFmtId="2" fontId="35" fillId="0" borderId="4">
      <alignment horizontal="right" vertical="center"/>
    </xf>
    <xf numFmtId="2" fontId="35" fillId="0" borderId="4">
      <alignment horizontal="right" vertical="center"/>
    </xf>
    <xf numFmtId="2" fontId="35" fillId="0" borderId="4">
      <alignment horizontal="right" vertical="center"/>
    </xf>
    <xf numFmtId="2" fontId="35" fillId="0" borderId="4">
      <alignment horizontal="right" vertical="center"/>
    </xf>
    <xf numFmtId="2" fontId="35" fillId="0" borderId="4">
      <alignment horizontal="right" vertical="center"/>
    </xf>
    <xf numFmtId="2" fontId="35" fillId="0" borderId="4">
      <alignment horizontal="right" vertical="center"/>
    </xf>
    <xf numFmtId="2" fontId="35" fillId="0" borderId="4">
      <alignment horizontal="right" vertical="center"/>
    </xf>
    <xf numFmtId="2" fontId="35" fillId="0" borderId="4">
      <alignment horizontal="right" vertical="center"/>
    </xf>
    <xf numFmtId="2" fontId="35" fillId="0" borderId="4">
      <alignment horizontal="right" vertical="center"/>
    </xf>
    <xf numFmtId="2" fontId="113" fillId="0" borderId="4">
      <alignment horizontal="right" vertical="center"/>
    </xf>
    <xf numFmtId="2" fontId="35" fillId="0" borderId="4">
      <alignment horizontal="right" vertical="center"/>
    </xf>
    <xf numFmtId="2" fontId="35" fillId="0" borderId="4">
      <alignment horizontal="right" vertical="center"/>
    </xf>
    <xf numFmtId="2" fontId="35" fillId="0" borderId="4">
      <alignment horizontal="right" vertical="center"/>
    </xf>
    <xf numFmtId="2" fontId="35" fillId="0" borderId="4">
      <alignment horizontal="right" vertical="center"/>
    </xf>
    <xf numFmtId="2" fontId="35" fillId="0" borderId="4">
      <alignment horizontal="right" vertical="center"/>
    </xf>
    <xf numFmtId="2" fontId="35" fillId="0" borderId="4">
      <alignment horizontal="right" vertical="center"/>
    </xf>
    <xf numFmtId="2" fontId="35" fillId="0" borderId="4">
      <alignment horizontal="right" vertical="center"/>
    </xf>
    <xf numFmtId="2" fontId="35" fillId="0" borderId="4">
      <alignment horizontal="right" vertical="center"/>
    </xf>
    <xf numFmtId="2" fontId="35" fillId="0" borderId="4">
      <alignment horizontal="right" vertical="center"/>
    </xf>
    <xf numFmtId="207" fontId="35" fillId="0" borderId="0">
      <alignment vertical="center"/>
    </xf>
    <xf numFmtId="0" fontId="23" fillId="0" borderId="7">
      <alignment vertical="center"/>
    </xf>
    <xf numFmtId="192" fontId="41" fillId="0" borderId="0" applyFont="0" applyFill="0" applyBorder="0" applyAlignment="0" applyProtection="0"/>
    <xf numFmtId="0" fontId="40" fillId="0" borderId="0">
      <protection locked="0"/>
    </xf>
    <xf numFmtId="40" fontId="33" fillId="0" borderId="0" applyFont="0" applyFill="0" applyBorder="0" applyAlignment="0" applyProtection="0"/>
    <xf numFmtId="9" fontId="31" fillId="0" borderId="0">
      <protection locked="0"/>
    </xf>
    <xf numFmtId="0" fontId="61" fillId="0" borderId="0"/>
    <xf numFmtId="0" fontId="43" fillId="0" borderId="7">
      <alignment vertical="center"/>
    </xf>
    <xf numFmtId="207" fontId="43" fillId="0" borderId="7">
      <alignment vertical="center"/>
    </xf>
    <xf numFmtId="207" fontId="43" fillId="0" borderId="7">
      <alignment vertical="center"/>
    </xf>
    <xf numFmtId="207" fontId="43" fillId="0" borderId="7">
      <alignment vertical="center"/>
    </xf>
    <xf numFmtId="192" fontId="32" fillId="0" borderId="0" applyFont="0" applyFill="0" applyBorder="0" applyAlignment="0" applyProtection="0"/>
    <xf numFmtId="0" fontId="61" fillId="0" borderId="0"/>
    <xf numFmtId="0" fontId="28" fillId="0" borderId="0" applyFont="0" applyFill="0" applyBorder="0" applyAlignment="0" applyProtection="0"/>
    <xf numFmtId="0" fontId="40" fillId="0" borderId="0">
      <protection locked="0"/>
    </xf>
    <xf numFmtId="0" fontId="40" fillId="0" borderId="0">
      <protection locked="0"/>
    </xf>
    <xf numFmtId="208" fontId="27" fillId="2" borderId="8">
      <alignment horizontal="center" vertical="center"/>
    </xf>
    <xf numFmtId="0" fontId="40" fillId="0" borderId="0">
      <protection locked="0"/>
    </xf>
    <xf numFmtId="209" fontId="31" fillId="0" borderId="0">
      <protection locked="0"/>
    </xf>
    <xf numFmtId="0" fontId="87" fillId="0" borderId="0">
      <protection locked="0"/>
    </xf>
    <xf numFmtId="0" fontId="50" fillId="0" borderId="0" applyFont="0" applyFill="0" applyBorder="0" applyAlignment="0" applyProtection="0"/>
    <xf numFmtId="210" fontId="47" fillId="0" borderId="0" applyFont="0" applyFill="0" applyBorder="0" applyAlignment="0" applyProtection="0"/>
    <xf numFmtId="211" fontId="51" fillId="0" borderId="0" applyFont="0" applyFill="0" applyBorder="0" applyAlignment="0" applyProtection="0"/>
    <xf numFmtId="211" fontId="51" fillId="0" borderId="0" applyFont="0" applyFill="0" applyBorder="0" applyAlignment="0" applyProtection="0"/>
    <xf numFmtId="212" fontId="51" fillId="0" borderId="0" applyFont="0" applyFill="0" applyBorder="0" applyAlignment="0" applyProtection="0"/>
    <xf numFmtId="212" fontId="51" fillId="0" borderId="0" applyFont="0" applyFill="0" applyBorder="0" applyAlignment="0" applyProtection="0"/>
    <xf numFmtId="37" fontId="52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50" fillId="0" borderId="0" applyFont="0" applyFill="0" applyBorder="0" applyAlignment="0" applyProtection="0"/>
    <xf numFmtId="213" fontId="47" fillId="0" borderId="0" applyFont="0" applyFill="0" applyBorder="0" applyAlignment="0" applyProtection="0"/>
    <xf numFmtId="214" fontId="51" fillId="0" borderId="0" applyFont="0" applyFill="0" applyBorder="0" applyAlignment="0" applyProtection="0"/>
    <xf numFmtId="214" fontId="51" fillId="0" borderId="0" applyFont="0" applyFill="0" applyBorder="0" applyAlignment="0" applyProtection="0"/>
    <xf numFmtId="215" fontId="51" fillId="0" borderId="0" applyFont="0" applyFill="0" applyBorder="0" applyAlignment="0" applyProtection="0"/>
    <xf numFmtId="215" fontId="51" fillId="0" borderId="0" applyFont="0" applyFill="0" applyBorder="0" applyAlignment="0" applyProtection="0"/>
    <xf numFmtId="37" fontId="52" fillId="0" borderId="0" applyFont="0" applyFill="0" applyBorder="0" applyAlignment="0" applyProtection="0"/>
    <xf numFmtId="0" fontId="40" fillId="0" borderId="0">
      <protection locked="0"/>
    </xf>
    <xf numFmtId="0" fontId="42" fillId="0" borderId="0">
      <protection locked="0"/>
    </xf>
    <xf numFmtId="216" fontId="40" fillId="0" borderId="0">
      <protection locked="0"/>
    </xf>
    <xf numFmtId="0" fontId="33" fillId="0" borderId="0"/>
    <xf numFmtId="0" fontId="87" fillId="0" borderId="0">
      <protection locked="0"/>
    </xf>
    <xf numFmtId="0" fontId="87" fillId="0" borderId="0">
      <protection locked="0"/>
    </xf>
    <xf numFmtId="213" fontId="53" fillId="0" borderId="0" applyFont="0" applyFill="0" applyBorder="0" applyAlignment="0" applyProtection="0"/>
    <xf numFmtId="191" fontId="114" fillId="0" borderId="0" applyFont="0" applyFill="0" applyBorder="0" applyAlignment="0" applyProtection="0"/>
    <xf numFmtId="191" fontId="48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50" fillId="0" borderId="0" applyFont="0" applyFill="0" applyBorder="0" applyAlignment="0" applyProtection="0"/>
    <xf numFmtId="191" fontId="47" fillId="0" borderId="0" applyFont="0" applyFill="0" applyBorder="0" applyAlignment="0" applyProtection="0"/>
    <xf numFmtId="191" fontId="51" fillId="0" borderId="0" applyFont="0" applyFill="0" applyBorder="0" applyAlignment="0" applyProtection="0"/>
    <xf numFmtId="191" fontId="51" fillId="0" borderId="0" applyFont="0" applyFill="0" applyBorder="0" applyAlignment="0" applyProtection="0"/>
    <xf numFmtId="38" fontId="51" fillId="0" borderId="0" applyFont="0" applyFill="0" applyBorder="0" applyAlignment="0" applyProtection="0"/>
    <xf numFmtId="38" fontId="51" fillId="0" borderId="0" applyFont="0" applyFill="0" applyBorder="0" applyAlignment="0" applyProtection="0"/>
    <xf numFmtId="37" fontId="52" fillId="0" borderId="0" applyFont="0" applyFill="0" applyBorder="0" applyAlignment="0" applyProtection="0"/>
    <xf numFmtId="192" fontId="46" fillId="0" borderId="0" applyFont="0" applyFill="0" applyBorder="0" applyAlignment="0" applyProtection="0"/>
    <xf numFmtId="263" fontId="16" fillId="0" borderId="0" applyFont="0" applyFill="0" applyBorder="0" applyAlignment="0" applyProtection="0"/>
    <xf numFmtId="192" fontId="114" fillId="0" borderId="0" applyFont="0" applyFill="0" applyBorder="0" applyAlignment="0" applyProtection="0"/>
    <xf numFmtId="192" fontId="48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0" fillId="0" borderId="0" applyFont="0" applyFill="0" applyBorder="0" applyAlignment="0" applyProtection="0"/>
    <xf numFmtId="192" fontId="47" fillId="0" borderId="0" applyFont="0" applyFill="0" applyBorder="0" applyAlignment="0" applyProtection="0"/>
    <xf numFmtId="192" fontId="51" fillId="0" borderId="0" applyFont="0" applyFill="0" applyBorder="0" applyAlignment="0" applyProtection="0"/>
    <xf numFmtId="192" fontId="51" fillId="0" borderId="0" applyFont="0" applyFill="0" applyBorder="0" applyAlignment="0" applyProtection="0"/>
    <xf numFmtId="40" fontId="51" fillId="0" borderId="0" applyFont="0" applyFill="0" applyBorder="0" applyAlignment="0" applyProtection="0"/>
    <xf numFmtId="40" fontId="51" fillId="0" borderId="0" applyFont="0" applyFill="0" applyBorder="0" applyAlignment="0" applyProtection="0"/>
    <xf numFmtId="37" fontId="52" fillId="0" borderId="0" applyFont="0" applyFill="0" applyBorder="0" applyAlignment="0" applyProtection="0"/>
    <xf numFmtId="0" fontId="42" fillId="0" borderId="0">
      <protection locked="0"/>
    </xf>
    <xf numFmtId="4" fontId="40" fillId="0" borderId="0">
      <protection locked="0"/>
    </xf>
    <xf numFmtId="217" fontId="40" fillId="0" borderId="0">
      <protection locked="0"/>
    </xf>
    <xf numFmtId="58" fontId="16" fillId="0" borderId="0" applyFont="0" applyFill="0" applyBorder="0" applyAlignment="0" applyProtection="0"/>
    <xf numFmtId="0" fontId="41" fillId="0" borderId="0"/>
    <xf numFmtId="192" fontId="28" fillId="0" borderId="0" applyFont="0" applyFill="0" applyBorder="0" applyAlignment="0" applyProtection="0"/>
    <xf numFmtId="0" fontId="115" fillId="0" borderId="0"/>
    <xf numFmtId="0" fontId="40" fillId="0" borderId="0">
      <protection locked="0"/>
    </xf>
    <xf numFmtId="0" fontId="87" fillId="0" borderId="0">
      <protection locked="0"/>
    </xf>
    <xf numFmtId="0" fontId="55" fillId="0" borderId="0"/>
    <xf numFmtId="0" fontId="56" fillId="0" borderId="0"/>
    <xf numFmtId="0" fontId="56" fillId="0" borderId="0"/>
    <xf numFmtId="37" fontId="50" fillId="0" borderId="0"/>
    <xf numFmtId="37" fontId="49" fillId="0" borderId="0"/>
    <xf numFmtId="0" fontId="50" fillId="0" borderId="0"/>
    <xf numFmtId="0" fontId="49" fillId="0" borderId="0"/>
    <xf numFmtId="0" fontId="57" fillId="0" borderId="0"/>
    <xf numFmtId="0" fontId="51" fillId="0" borderId="0"/>
    <xf numFmtId="0" fontId="51" fillId="0" borderId="0"/>
    <xf numFmtId="0" fontId="35" fillId="0" borderId="0"/>
    <xf numFmtId="0" fontId="58" fillId="0" borderId="0" applyFill="0" applyBorder="0" applyAlignment="0"/>
    <xf numFmtId="0" fontId="59" fillId="0" borderId="0"/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40" fillId="0" borderId="9">
      <protection locked="0"/>
    </xf>
    <xf numFmtId="0" fontId="40" fillId="0" borderId="0">
      <protection locked="0"/>
    </xf>
    <xf numFmtId="0" fontId="42" fillId="0" borderId="0">
      <protection locked="0"/>
    </xf>
    <xf numFmtId="41" fontId="61" fillId="0" borderId="0" applyFont="0" applyFill="0" applyBorder="0" applyAlignment="0" applyProtection="0"/>
    <xf numFmtId="218" fontId="16" fillId="0" borderId="0"/>
    <xf numFmtId="192" fontId="28" fillId="0" borderId="0" applyFont="0" applyFill="0" applyBorder="0" applyAlignment="0" applyProtection="0"/>
    <xf numFmtId="3" fontId="38" fillId="0" borderId="0" applyFont="0" applyFill="0" applyBorder="0" applyAlignment="0" applyProtection="0"/>
    <xf numFmtId="40" fontId="33" fillId="0" borderId="0" applyFont="0" applyFill="0" applyBorder="0" applyAlignment="0" applyProtection="0"/>
    <xf numFmtId="0" fontId="62" fillId="0" borderId="0" applyNumberFormat="0" applyAlignment="0">
      <alignment horizontal="left"/>
    </xf>
    <xf numFmtId="0" fontId="31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61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31" fillId="0" borderId="3" applyFill="0" applyBorder="0" applyAlignment="0"/>
    <xf numFmtId="219" fontId="31" fillId="0" borderId="0" applyFont="0" applyFill="0" applyBorder="0" applyAlignment="0" applyProtection="0"/>
    <xf numFmtId="220" fontId="35" fillId="0" borderId="0" applyFont="0" applyFill="0" applyBorder="0" applyAlignment="0" applyProtection="0"/>
    <xf numFmtId="0" fontId="32" fillId="0" borderId="0"/>
    <xf numFmtId="221" fontId="40" fillId="0" borderId="0">
      <protection locked="0"/>
    </xf>
    <xf numFmtId="0" fontId="33" fillId="0" borderId="0" applyFont="0" applyFill="0" applyBorder="0" applyAlignment="0" applyProtection="0"/>
    <xf numFmtId="38" fontId="33" fillId="0" borderId="0" applyFont="0" applyFill="0" applyBorder="0" applyAlignment="0" applyProtection="0"/>
    <xf numFmtId="40" fontId="33" fillId="0" borderId="0" applyFont="0" applyFill="0" applyBorder="0" applyAlignment="0" applyProtection="0"/>
    <xf numFmtId="0" fontId="16" fillId="0" borderId="0"/>
    <xf numFmtId="222" fontId="41" fillId="0" borderId="0" applyFill="0" applyBorder="0">
      <alignment horizontal="centerContinuous"/>
    </xf>
    <xf numFmtId="223" fontId="40" fillId="0" borderId="0">
      <protection locked="0"/>
    </xf>
    <xf numFmtId="224" fontId="40" fillId="0" borderId="0">
      <protection locked="0"/>
    </xf>
    <xf numFmtId="0" fontId="63" fillId="0" borderId="0" applyNumberFormat="0" applyAlignment="0">
      <alignment horizontal="left"/>
    </xf>
    <xf numFmtId="0" fontId="16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197" fontId="40" fillId="0" borderId="0"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33" fillId="0" borderId="0" applyFont="0" applyFill="0" applyBorder="0" applyAlignment="0" applyProtection="0"/>
    <xf numFmtId="38" fontId="25" fillId="3" borderId="0" applyNumberFormat="0" applyBorder="0" applyAlignment="0" applyProtection="0"/>
    <xf numFmtId="3" fontId="33" fillId="0" borderId="10">
      <alignment horizontal="right" vertical="center"/>
    </xf>
    <xf numFmtId="4" fontId="33" fillId="0" borderId="10">
      <alignment horizontal="right" vertical="center"/>
    </xf>
    <xf numFmtId="0" fontId="116" fillId="0" borderId="0" applyAlignment="0">
      <alignment horizontal="right"/>
    </xf>
    <xf numFmtId="0" fontId="29" fillId="0" borderId="0"/>
    <xf numFmtId="0" fontId="117" fillId="0" borderId="0"/>
    <xf numFmtId="0" fontId="65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12">
      <alignment horizontal="left" vertical="center"/>
    </xf>
    <xf numFmtId="0" fontId="66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67" fillId="0" borderId="0">
      <protection locked="0"/>
    </xf>
    <xf numFmtId="0" fontId="67" fillId="0" borderId="0">
      <protection locked="0"/>
    </xf>
    <xf numFmtId="0" fontId="118" fillId="0" borderId="0" applyNumberFormat="0" applyFill="0" applyBorder="0" applyAlignment="0" applyProtection="0"/>
    <xf numFmtId="0" fontId="68" fillId="0" borderId="13" applyNumberFormat="0" applyFill="0" applyAlignment="0" applyProtection="0"/>
    <xf numFmtId="0" fontId="74" fillId="0" borderId="0" applyNumberFormat="0" applyFill="0" applyBorder="0" applyAlignment="0" applyProtection="0">
      <alignment vertical="top"/>
      <protection locked="0"/>
    </xf>
    <xf numFmtId="10" fontId="25" fillId="3" borderId="3" applyNumberFormat="0" applyBorder="0" applyAlignment="0" applyProtection="0"/>
    <xf numFmtId="0" fontId="69" fillId="0" borderId="14" applyNumberFormat="0" applyBorder="0" applyAlignment="0"/>
    <xf numFmtId="0" fontId="16" fillId="0" borderId="15">
      <protection locked="0"/>
    </xf>
    <xf numFmtId="264" fontId="16" fillId="0" borderId="0" applyFont="0" applyFill="0" applyBorder="0" applyAlignment="0" applyProtection="0"/>
    <xf numFmtId="225" fontId="70" fillId="0" borderId="0">
      <alignment horizontal="left"/>
    </xf>
    <xf numFmtId="38" fontId="33" fillId="0" borderId="0" applyFont="0" applyFill="0" applyBorder="0" applyAlignment="0" applyProtection="0"/>
    <xf numFmtId="40" fontId="3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71" fillId="0" borderId="15"/>
    <xf numFmtId="226" fontId="33" fillId="0" borderId="0" applyFont="0" applyFill="0" applyBorder="0" applyAlignment="0" applyProtection="0"/>
    <xf numFmtId="227" fontId="33" fillId="0" borderId="0" applyFont="0" applyFill="0" applyBorder="0" applyAlignment="0" applyProtection="0"/>
    <xf numFmtId="192" fontId="28" fillId="0" borderId="0" applyFont="0" applyFill="0" applyBorder="0" applyAlignment="0" applyProtection="0"/>
    <xf numFmtId="37" fontId="72" fillId="0" borderId="0"/>
    <xf numFmtId="0" fontId="28" fillId="0" borderId="0" applyNumberFormat="0" applyFill="0" applyBorder="0" applyAlignment="0" applyProtection="0"/>
    <xf numFmtId="228" fontId="31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35" fillId="0" borderId="0"/>
    <xf numFmtId="0" fontId="28" fillId="0" borderId="0" applyFont="0" applyFill="0" applyBorder="0" applyAlignment="0" applyProtection="0"/>
    <xf numFmtId="40" fontId="33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/>
    <xf numFmtId="181" fontId="23" fillId="0" borderId="0">
      <alignment vertical="center"/>
    </xf>
    <xf numFmtId="0" fontId="41" fillId="0" borderId="0"/>
    <xf numFmtId="0" fontId="42" fillId="0" borderId="0">
      <protection locked="0"/>
    </xf>
    <xf numFmtId="10" fontId="28" fillId="0" borderId="0" applyFont="0" applyFill="0" applyBorder="0" applyAlignment="0" applyProtection="0"/>
    <xf numFmtId="192" fontId="41" fillId="0" borderId="0" applyFont="0" applyFill="0" applyBorder="0" applyAlignment="0" applyProtection="0"/>
    <xf numFmtId="192" fontId="41" fillId="0" borderId="0" applyFont="0" applyFill="0" applyBorder="0" applyAlignment="0" applyProtection="0"/>
    <xf numFmtId="30" fontId="75" fillId="0" borderId="0" applyNumberFormat="0" applyFill="0" applyBorder="0" applyAlignment="0" applyProtection="0">
      <alignment horizontal="left"/>
    </xf>
    <xf numFmtId="229" fontId="16" fillId="0" borderId="0" applyFont="0" applyFill="0" applyBorder="0" applyAlignment="0" applyProtection="0"/>
    <xf numFmtId="192" fontId="28" fillId="0" borderId="0" applyFont="0" applyFill="0" applyBorder="0" applyAlignment="0" applyProtection="0"/>
    <xf numFmtId="185" fontId="35" fillId="0" borderId="0">
      <alignment vertical="center"/>
    </xf>
    <xf numFmtId="185" fontId="35" fillId="0" borderId="0">
      <alignment vertical="distributed"/>
    </xf>
    <xf numFmtId="0" fontId="71" fillId="0" borderId="0"/>
    <xf numFmtId="40" fontId="76" fillId="0" borderId="0" applyBorder="0">
      <alignment horizontal="right"/>
    </xf>
    <xf numFmtId="265" fontId="119" fillId="0" borderId="2">
      <alignment horizontal="right" vertical="center"/>
    </xf>
    <xf numFmtId="40" fontId="33" fillId="0" borderId="0" applyFont="0" applyFill="0" applyBorder="0" applyAlignment="0" applyProtection="0"/>
    <xf numFmtId="230" fontId="77" fillId="0" borderId="0">
      <alignment horizontal="center"/>
    </xf>
    <xf numFmtId="266" fontId="120" fillId="0" borderId="2">
      <alignment horizontal="center"/>
    </xf>
    <xf numFmtId="0" fontId="115" fillId="0" borderId="0"/>
    <xf numFmtId="0" fontId="115" fillId="0" borderId="0"/>
    <xf numFmtId="49" fontId="57" fillId="0" borderId="0" applyFill="0" applyBorder="0" applyProtection="0">
      <alignment horizontal="centerContinuous" vertical="center"/>
    </xf>
    <xf numFmtId="0" fontId="78" fillId="0" borderId="0" applyFill="0" applyBorder="0" applyProtection="0">
      <alignment horizontal="centerContinuous" vertical="center"/>
    </xf>
    <xf numFmtId="0" fontId="27" fillId="3" borderId="0" applyFill="0" applyBorder="0" applyProtection="0">
      <alignment horizontal="center" vertical="center"/>
    </xf>
    <xf numFmtId="231" fontId="41" fillId="0" borderId="0" applyFill="0" applyBorder="0">
      <alignment horizontal="centerContinuous"/>
    </xf>
    <xf numFmtId="0" fontId="40" fillId="0" borderId="16">
      <protection locked="0"/>
    </xf>
    <xf numFmtId="0" fontId="79" fillId="0" borderId="6">
      <alignment horizontal="left"/>
    </xf>
    <xf numFmtId="37" fontId="25" fillId="4" borderId="0" applyNumberFormat="0" applyBorder="0" applyAlignment="0" applyProtection="0"/>
    <xf numFmtId="37" fontId="25" fillId="0" borderId="0"/>
    <xf numFmtId="3" fontId="80" fillId="0" borderId="13" applyProtection="0"/>
    <xf numFmtId="267" fontId="121" fillId="0" borderId="0"/>
    <xf numFmtId="268" fontId="121" fillId="0" borderId="3"/>
    <xf numFmtId="232" fontId="33" fillId="0" borderId="0" applyFont="0" applyFill="0" applyBorder="0" applyAlignment="0" applyProtection="0"/>
    <xf numFmtId="233" fontId="33" fillId="0" borderId="0" applyFont="0" applyFill="0" applyBorder="0" applyAlignment="0" applyProtection="0"/>
    <xf numFmtId="0" fontId="81" fillId="0" borderId="0" applyNumberFormat="0" applyFill="0" applyBorder="0" applyAlignment="0" applyProtection="0">
      <alignment vertical="top"/>
      <protection locked="0"/>
    </xf>
    <xf numFmtId="0" fontId="82" fillId="0" borderId="0">
      <protection locked="0"/>
    </xf>
    <xf numFmtId="38" fontId="27" fillId="0" borderId="0"/>
    <xf numFmtId="0" fontId="23" fillId="0" borderId="0" applyBorder="0">
      <alignment horizontal="right" vertical="center"/>
    </xf>
    <xf numFmtId="0" fontId="23" fillId="0" borderId="0" applyBorder="0">
      <alignment horizontal="right" vertical="center"/>
    </xf>
    <xf numFmtId="234" fontId="31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19" fillId="0" borderId="0"/>
    <xf numFmtId="0" fontId="35" fillId="0" borderId="0">
      <alignment vertical="center"/>
    </xf>
    <xf numFmtId="37" fontId="83" fillId="0" borderId="17">
      <alignment horizontal="center" vertical="center"/>
    </xf>
    <xf numFmtId="37" fontId="83" fillId="0" borderId="4" applyAlignment="0"/>
    <xf numFmtId="213" fontId="16" fillId="0" borderId="0"/>
    <xf numFmtId="213" fontId="16" fillId="0" borderId="0"/>
    <xf numFmtId="213" fontId="16" fillId="0" borderId="0"/>
    <xf numFmtId="213" fontId="16" fillId="0" borderId="0"/>
    <xf numFmtId="213" fontId="16" fillId="0" borderId="0"/>
    <xf numFmtId="213" fontId="16" fillId="0" borderId="0"/>
    <xf numFmtId="213" fontId="16" fillId="0" borderId="0"/>
    <xf numFmtId="213" fontId="16" fillId="0" borderId="0"/>
    <xf numFmtId="213" fontId="16" fillId="0" borderId="0"/>
    <xf numFmtId="213" fontId="16" fillId="0" borderId="0"/>
    <xf numFmtId="213" fontId="16" fillId="0" borderId="0"/>
    <xf numFmtId="0" fontId="19" fillId="0" borderId="0"/>
    <xf numFmtId="0" fontId="35" fillId="0" borderId="0"/>
    <xf numFmtId="0" fontId="21" fillId="0" borderId="0" applyFont="0" applyBorder="0" applyAlignment="0">
      <alignment horizontal="left" vertical="center"/>
    </xf>
    <xf numFmtId="0" fontId="16" fillId="0" borderId="0">
      <protection locked="0"/>
    </xf>
    <xf numFmtId="0" fontId="40" fillId="0" borderId="0">
      <protection locked="0"/>
    </xf>
    <xf numFmtId="3" fontId="33" fillId="0" borderId="18">
      <alignment horizontal="center"/>
    </xf>
    <xf numFmtId="0" fontId="28" fillId="0" borderId="19">
      <alignment vertical="center"/>
    </xf>
    <xf numFmtId="3" fontId="15" fillId="0" borderId="20" applyNumberFormat="0" applyFill="0" applyBorder="0" applyProtection="0">
      <alignment horizontal="center" vertical="center"/>
    </xf>
    <xf numFmtId="0" fontId="31" fillId="5" borderId="0">
      <alignment horizontal="left"/>
    </xf>
    <xf numFmtId="0" fontId="40" fillId="0" borderId="0">
      <protection locked="0"/>
    </xf>
    <xf numFmtId="0" fontId="84" fillId="0" borderId="0" applyNumberFormat="0" applyFill="0" applyBorder="0" applyAlignment="0" applyProtection="0"/>
    <xf numFmtId="40" fontId="85" fillId="0" borderId="0" applyFont="0" applyFill="0" applyBorder="0" applyAlignment="0" applyProtection="0"/>
    <xf numFmtId="38" fontId="85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91" fontId="35" fillId="0" borderId="10">
      <alignment vertical="center"/>
    </xf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35" fillId="0" borderId="0" applyNumberFormat="0" applyFont="0" applyFill="0" applyBorder="0" applyProtection="0">
      <alignment horizontal="distributed" vertical="center" justifyLastLine="1"/>
    </xf>
    <xf numFmtId="10" fontId="86" fillId="0" borderId="0">
      <alignment vertical="center"/>
    </xf>
    <xf numFmtId="0" fontId="87" fillId="0" borderId="0">
      <protection locked="0"/>
    </xf>
    <xf numFmtId="0" fontId="87" fillId="0" borderId="0">
      <protection locked="0"/>
    </xf>
    <xf numFmtId="10" fontId="86" fillId="0" borderId="0">
      <alignment vertical="center"/>
    </xf>
    <xf numFmtId="0" fontId="87" fillId="0" borderId="0">
      <protection locked="0"/>
    </xf>
    <xf numFmtId="0" fontId="87" fillId="0" borderId="0">
      <protection locked="0"/>
    </xf>
    <xf numFmtId="235" fontId="35" fillId="0" borderId="0" applyFont="0" applyFill="0" applyBorder="0" applyProtection="0">
      <alignment horizontal="center" vertical="center"/>
    </xf>
    <xf numFmtId="236" fontId="35" fillId="0" borderId="0" applyFont="0" applyFill="0" applyBorder="0" applyProtection="0">
      <alignment horizontal="center" vertical="center"/>
    </xf>
    <xf numFmtId="9" fontId="26" fillId="3" borderId="0" applyFill="0" applyBorder="0" applyProtection="0">
      <alignment horizontal="right"/>
    </xf>
    <xf numFmtId="10" fontId="26" fillId="0" borderId="0" applyFill="0" applyBorder="0" applyProtection="0">
      <alignment horizontal="right"/>
    </xf>
    <xf numFmtId="9" fontId="88" fillId="0" borderId="0" applyFont="0" applyFill="0" applyBorder="0" applyAlignment="0" applyProtection="0"/>
    <xf numFmtId="9" fontId="29" fillId="0" borderId="0" applyFont="0" applyFill="0" applyBorder="0" applyAlignment="0" applyProtection="0"/>
    <xf numFmtId="237" fontId="35" fillId="0" borderId="0" applyFont="0" applyFill="0" applyBorder="0" applyAlignment="0" applyProtection="0"/>
    <xf numFmtId="238" fontId="35" fillId="0" borderId="0" applyFont="0" applyFill="0" applyBorder="0" applyAlignment="0" applyProtection="0"/>
    <xf numFmtId="269" fontId="122" fillId="0" borderId="20" applyFont="0" applyFill="0" applyAlignment="0" applyProtection="0">
      <alignment horizontal="center" vertical="center"/>
    </xf>
    <xf numFmtId="0" fontId="41" fillId="0" borderId="0"/>
    <xf numFmtId="191" fontId="83" fillId="0" borderId="21">
      <alignment vertical="center"/>
    </xf>
    <xf numFmtId="239" fontId="16" fillId="0" borderId="22" applyBorder="0"/>
    <xf numFmtId="0" fontId="123" fillId="0" borderId="0"/>
    <xf numFmtId="0" fontId="24" fillId="0" borderId="0" applyNumberFormat="0" applyFont="0" applyFill="0" applyBorder="0" applyProtection="0">
      <alignment horizontal="centerContinuous" vertical="center"/>
    </xf>
    <xf numFmtId="0" fontId="69" fillId="0" borderId="0" applyNumberFormat="0" applyFont="0" applyFill="0" applyBorder="0" applyProtection="0">
      <alignment horizontal="centerContinuous" vertical="center"/>
    </xf>
    <xf numFmtId="0" fontId="69" fillId="0" borderId="0" applyNumberFormat="0" applyFont="0" applyFill="0" applyBorder="0" applyProtection="0">
      <alignment horizontal="centerContinuous" vertical="center"/>
    </xf>
    <xf numFmtId="0" fontId="35" fillId="0" borderId="0" applyNumberFormat="0" applyFont="0" applyFill="0" applyBorder="0" applyProtection="0">
      <alignment horizontal="centerContinuous" vertical="center"/>
    </xf>
    <xf numFmtId="193" fontId="69" fillId="0" borderId="0" applyNumberFormat="0" applyFont="0" applyFill="0" applyBorder="0" applyProtection="0">
      <alignment horizontal="centerContinuous" vertical="center"/>
    </xf>
    <xf numFmtId="186" fontId="124" fillId="0" borderId="5">
      <alignment vertical="center"/>
    </xf>
    <xf numFmtId="3" fontId="23" fillId="0" borderId="3"/>
    <xf numFmtId="0" fontId="23" fillId="0" borderId="3"/>
    <xf numFmtId="3" fontId="23" fillId="0" borderId="23"/>
    <xf numFmtId="3" fontId="23" fillId="0" borderId="24"/>
    <xf numFmtId="0" fontId="89" fillId="0" borderId="3"/>
    <xf numFmtId="0" fontId="90" fillId="0" borderId="0">
      <alignment horizontal="center"/>
    </xf>
    <xf numFmtId="0" fontId="91" fillId="0" borderId="25">
      <alignment horizontal="center"/>
    </xf>
    <xf numFmtId="240" fontId="38" fillId="0" borderId="0">
      <alignment horizontal="center" vertical="center"/>
      <protection locked="0"/>
    </xf>
    <xf numFmtId="193" fontId="24" fillId="0" borderId="26" applyFont="0" applyFill="0" applyBorder="0" applyAlignment="0" applyProtection="0">
      <alignment vertical="center"/>
    </xf>
    <xf numFmtId="241" fontId="24" fillId="0" borderId="26" applyFont="0" applyFill="0" applyBorder="0" applyAlignment="0" applyProtection="0">
      <alignment vertical="center"/>
    </xf>
    <xf numFmtId="0" fontId="125" fillId="0" borderId="0">
      <alignment vertical="center"/>
    </xf>
    <xf numFmtId="242" fontId="86" fillId="0" borderId="0">
      <alignment vertical="center"/>
    </xf>
    <xf numFmtId="191" fontId="88" fillId="0" borderId="21">
      <alignment vertical="center"/>
    </xf>
    <xf numFmtId="0" fontId="92" fillId="0" borderId="3" applyFont="0" applyFill="0" applyBorder="0" applyAlignment="0" applyProtection="0">
      <alignment horizontal="centerContinuous" vertical="center"/>
    </xf>
    <xf numFmtId="243" fontId="16" fillId="0" borderId="0">
      <alignment vertical="center"/>
    </xf>
    <xf numFmtId="183" fontId="69" fillId="0" borderId="0" applyFont="0" applyFill="0" applyBorder="0" applyAlignment="0" applyProtection="0">
      <alignment horizontal="centerContinuous" vertical="center"/>
    </xf>
    <xf numFmtId="184" fontId="69" fillId="0" borderId="0" applyFont="0" applyFill="0" applyBorder="0" applyAlignment="0" applyProtection="0">
      <alignment vertical="center"/>
    </xf>
    <xf numFmtId="41" fontId="18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/>
    <xf numFmtId="41" fontId="88" fillId="0" borderId="0" applyFont="0" applyFill="0" applyBorder="0" applyAlignment="0" applyProtection="0"/>
    <xf numFmtId="41" fontId="88" fillId="0" borderId="0" applyFont="0" applyFill="0" applyBorder="0" applyAlignment="0" applyProtection="0"/>
    <xf numFmtId="41" fontId="88" fillId="0" borderId="0" applyFont="0" applyFill="0" applyBorder="0" applyAlignment="0" applyProtection="0"/>
    <xf numFmtId="41" fontId="88" fillId="0" borderId="0" applyFont="0" applyFill="0" applyBorder="0" applyAlignment="0" applyProtection="0"/>
    <xf numFmtId="41" fontId="88" fillId="0" borderId="0" applyFont="0" applyFill="0" applyBorder="0" applyAlignment="0" applyProtection="0"/>
    <xf numFmtId="41" fontId="93" fillId="0" borderId="0" applyFont="0" applyFill="0" applyBorder="0" applyAlignment="0" applyProtection="0">
      <alignment vertical="center"/>
    </xf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90" fontId="29" fillId="0" borderId="0" applyFont="0" applyFill="0" applyBorder="0" applyAlignment="0" applyProtection="0"/>
    <xf numFmtId="41" fontId="16" fillId="0" borderId="0" applyFont="0" applyFill="0" applyBorder="0" applyAlignment="0" applyProtection="0">
      <alignment vertical="center"/>
    </xf>
    <xf numFmtId="41" fontId="93" fillId="0" borderId="0" applyFont="0" applyFill="0" applyBorder="0" applyAlignment="0" applyProtection="0">
      <alignment vertical="center"/>
    </xf>
    <xf numFmtId="41" fontId="16" fillId="0" borderId="0" applyFont="0" applyFill="0" applyBorder="0" applyAlignment="0" applyProtection="0"/>
    <xf numFmtId="41" fontId="16" fillId="0" borderId="0" applyFont="0" applyFill="0" applyBorder="0" applyAlignment="0" applyProtection="0">
      <alignment vertical="center"/>
    </xf>
    <xf numFmtId="0" fontId="38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2" fillId="0" borderId="0"/>
    <xf numFmtId="0" fontId="36" fillId="0" borderId="0"/>
    <xf numFmtId="0" fontId="35" fillId="0" borderId="0"/>
    <xf numFmtId="0" fontId="36" fillId="0" borderId="0"/>
    <xf numFmtId="0" fontId="31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4" fillId="0" borderId="27"/>
    <xf numFmtId="244" fontId="33" fillId="0" borderId="3" applyBorder="0">
      <alignment vertical="center"/>
    </xf>
    <xf numFmtId="245" fontId="20" fillId="0" borderId="0" applyFill="0" applyBorder="0">
      <alignment horizontal="centerContinuous"/>
    </xf>
    <xf numFmtId="246" fontId="20" fillId="0" borderId="0" applyFill="0" applyBorder="0">
      <alignment horizontal="centerContinuous"/>
    </xf>
    <xf numFmtId="199" fontId="126" fillId="0" borderId="0" applyFont="0" applyFill="0" applyBorder="0" applyAlignment="0" applyProtection="0"/>
    <xf numFmtId="0" fontId="95" fillId="0" borderId="0">
      <alignment vertical="center"/>
    </xf>
    <xf numFmtId="0" fontId="96" fillId="0" borderId="0">
      <alignment horizontal="center" vertical="center"/>
    </xf>
    <xf numFmtId="3" fontId="16" fillId="0" borderId="3"/>
    <xf numFmtId="0" fontId="24" fillId="0" borderId="0" applyNumberFormat="0" applyFont="0" applyFill="0" applyBorder="0" applyProtection="0">
      <alignment vertical="center"/>
    </xf>
    <xf numFmtId="0" fontId="127" fillId="0" borderId="0"/>
    <xf numFmtId="4" fontId="40" fillId="0" borderId="0">
      <protection locked="0"/>
    </xf>
    <xf numFmtId="247" fontId="31" fillId="0" borderId="0">
      <protection locked="0"/>
    </xf>
    <xf numFmtId="0" fontId="41" fillId="0" borderId="0"/>
    <xf numFmtId="248" fontId="41" fillId="0" borderId="0" applyFill="0" applyBorder="0">
      <alignment horizontal="centerContinuous"/>
    </xf>
    <xf numFmtId="0" fontId="31" fillId="0" borderId="3">
      <alignment horizontal="distributed" vertical="center"/>
    </xf>
    <xf numFmtId="0" fontId="31" fillId="0" borderId="22">
      <alignment horizontal="distributed" vertical="top"/>
    </xf>
    <xf numFmtId="0" fontId="31" fillId="0" borderId="28">
      <alignment horizontal="distributed"/>
    </xf>
    <xf numFmtId="191" fontId="97" fillId="0" borderId="0">
      <alignment vertical="center"/>
    </xf>
    <xf numFmtId="249" fontId="20" fillId="0" borderId="0" applyFill="0" applyBorder="0">
      <alignment horizontal="centerContinuous"/>
    </xf>
    <xf numFmtId="250" fontId="20" fillId="0" borderId="0" applyFill="0" applyBorder="0">
      <alignment horizontal="centerContinuous"/>
    </xf>
    <xf numFmtId="0" fontId="41" fillId="0" borderId="0"/>
    <xf numFmtId="0" fontId="31" fillId="0" borderId="0"/>
    <xf numFmtId="1" fontId="98" fillId="3" borderId="0" applyNumberFormat="0" applyFont="0" applyFill="0" applyBorder="0" applyAlignment="0">
      <alignment vertical="center"/>
    </xf>
    <xf numFmtId="41" fontId="127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251" fontId="35" fillId="0" borderId="0" applyFont="0" applyFill="0" applyBorder="0" applyProtection="0">
      <alignment vertical="center"/>
    </xf>
    <xf numFmtId="38" fontId="35" fillId="0" borderId="0" applyFont="0" applyFill="0" applyBorder="0" applyProtection="0">
      <alignment vertical="center"/>
    </xf>
    <xf numFmtId="41" fontId="16" fillId="0" borderId="0" applyFont="0" applyFill="0" applyBorder="0" applyAlignment="0" applyProtection="0"/>
    <xf numFmtId="191" fontId="35" fillId="0" borderId="0" applyNumberFormat="0" applyFont="0" applyFill="0" applyBorder="0" applyProtection="0">
      <alignment vertical="center"/>
    </xf>
    <xf numFmtId="191" fontId="38" fillId="0" borderId="29">
      <alignment vertical="center"/>
    </xf>
    <xf numFmtId="0" fontId="28" fillId="0" borderId="3"/>
    <xf numFmtId="252" fontId="26" fillId="3" borderId="0" applyFill="0" applyBorder="0" applyProtection="0">
      <alignment horizontal="right"/>
    </xf>
    <xf numFmtId="38" fontId="35" fillId="0" borderId="0" applyFont="0" applyFill="0" applyBorder="0" applyAlignment="0" applyProtection="0">
      <alignment vertical="center"/>
    </xf>
    <xf numFmtId="186" fontId="35" fillId="0" borderId="0" applyFont="0" applyFill="0" applyBorder="0" applyAlignment="0" applyProtection="0">
      <alignment vertical="center"/>
    </xf>
    <xf numFmtId="38" fontId="35" fillId="0" borderId="0" applyFill="0" applyBorder="0" applyAlignment="0" applyProtection="0">
      <alignment vertical="center"/>
    </xf>
    <xf numFmtId="242" fontId="99" fillId="0" borderId="0" applyFont="0" applyFill="0" applyBorder="0" applyAlignment="0" applyProtection="0"/>
    <xf numFmtId="253" fontId="35" fillId="0" borderId="0" applyFont="0" applyFill="0" applyBorder="0" applyAlignment="0" applyProtection="0"/>
    <xf numFmtId="254" fontId="35" fillId="0" borderId="0" applyFont="0" applyFill="0" applyBorder="0" applyAlignment="0" applyProtection="0"/>
    <xf numFmtId="179" fontId="100" fillId="0" borderId="3">
      <alignment vertical="center"/>
    </xf>
    <xf numFmtId="255" fontId="35" fillId="0" borderId="0" applyFont="0" applyFill="0" applyBorder="0" applyAlignment="0" applyProtection="0"/>
    <xf numFmtId="256" fontId="35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16" fillId="0" borderId="0" applyNumberFormat="0" applyProtection="0">
      <alignment horizontal="center"/>
    </xf>
    <xf numFmtId="191" fontId="35" fillId="0" borderId="0" applyFont="0" applyFill="0" applyBorder="0" applyAlignment="0" applyProtection="0"/>
    <xf numFmtId="0" fontId="101" fillId="0" borderId="0">
      <alignment horizontal="center" vertical="center"/>
    </xf>
    <xf numFmtId="210" fontId="31" fillId="0" borderId="0" applyFont="0" applyFill="0" applyBorder="0" applyAlignment="0" applyProtection="0"/>
    <xf numFmtId="2" fontId="102" fillId="0" borderId="5" applyNumberFormat="0" applyFont="0" applyFill="0" applyAlignment="0" applyProtection="0">
      <alignment vertical="center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42" fontId="12" fillId="0" borderId="0" applyFont="0" applyFill="0" applyBorder="0" applyAlignment="0" applyProtection="0">
      <alignment vertical="center"/>
    </xf>
    <xf numFmtId="0" fontId="31" fillId="0" borderId="0" applyFont="0" applyFill="0" applyBorder="0" applyAlignment="0" applyProtection="0"/>
    <xf numFmtId="257" fontId="16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16" fillId="0" borderId="0">
      <alignment vertical="center"/>
    </xf>
    <xf numFmtId="0" fontId="130" fillId="0" borderId="0">
      <alignment vertical="center"/>
    </xf>
    <xf numFmtId="0" fontId="16" fillId="0" borderId="0">
      <alignment vertical="center"/>
    </xf>
    <xf numFmtId="0" fontId="28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30" fillId="0" borderId="0">
      <alignment vertical="center"/>
    </xf>
    <xf numFmtId="0" fontId="16" fillId="0" borderId="0">
      <alignment vertical="center"/>
    </xf>
    <xf numFmtId="0" fontId="28" fillId="0" borderId="0"/>
    <xf numFmtId="0" fontId="16" fillId="0" borderId="0"/>
    <xf numFmtId="0" fontId="129" fillId="0" borderId="0">
      <alignment vertical="center"/>
    </xf>
    <xf numFmtId="0" fontId="16" fillId="0" borderId="0"/>
    <xf numFmtId="0" fontId="16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/>
    <xf numFmtId="0" fontId="16" fillId="0" borderId="0"/>
    <xf numFmtId="0" fontId="16" fillId="0" borderId="0"/>
    <xf numFmtId="0" fontId="31" fillId="0" borderId="5">
      <alignment vertical="center" wrapText="1"/>
    </xf>
    <xf numFmtId="0" fontId="23" fillId="0" borderId="0">
      <alignment vertical="center"/>
    </xf>
    <xf numFmtId="0" fontId="38" fillId="0" borderId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40" fillId="0" borderId="9">
      <protection locked="0"/>
    </xf>
    <xf numFmtId="270" fontId="127" fillId="0" borderId="0" applyFont="0" applyFill="0" applyBorder="0" applyAlignment="0" applyProtection="0"/>
    <xf numFmtId="271" fontId="127" fillId="0" borderId="0" applyFont="0" applyFill="0" applyBorder="0" applyAlignment="0" applyProtection="0"/>
    <xf numFmtId="258" fontId="16" fillId="0" borderId="0">
      <protection locked="0"/>
    </xf>
    <xf numFmtId="259" fontId="31" fillId="0" borderId="0">
      <protection locked="0"/>
    </xf>
    <xf numFmtId="0" fontId="11" fillId="0" borderId="0">
      <alignment vertical="center"/>
    </xf>
    <xf numFmtId="0" fontId="129" fillId="0" borderId="0">
      <alignment vertical="center"/>
    </xf>
    <xf numFmtId="0" fontId="28" fillId="0" borderId="0"/>
    <xf numFmtId="0" fontId="30" fillId="0" borderId="11" applyNumberFormat="0" applyAlignment="0" applyProtection="0">
      <alignment horizontal="left" vertical="center"/>
    </xf>
    <xf numFmtId="0" fontId="16" fillId="0" borderId="0"/>
    <xf numFmtId="3" fontId="83" fillId="0" borderId="3"/>
    <xf numFmtId="183" fontId="16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16" fillId="0" borderId="0"/>
    <xf numFmtId="0" fontId="28" fillId="0" borderId="0"/>
    <xf numFmtId="0" fontId="12" fillId="0" borderId="0">
      <alignment vertical="center"/>
    </xf>
    <xf numFmtId="0" fontId="28" fillId="0" borderId="0"/>
    <xf numFmtId="0" fontId="28" fillId="0" borderId="0"/>
    <xf numFmtId="0" fontId="28" fillId="0" borderId="0"/>
    <xf numFmtId="0" fontId="28" fillId="0" borderId="0"/>
    <xf numFmtId="0" fontId="38" fillId="0" borderId="0" applyFont="0" applyFill="0" applyBorder="0" applyAlignment="0" applyProtection="0"/>
    <xf numFmtId="0" fontId="31" fillId="0" borderId="0"/>
    <xf numFmtId="0" fontId="16" fillId="0" borderId="0"/>
    <xf numFmtId="0" fontId="16" fillId="0" borderId="0"/>
    <xf numFmtId="0" fontId="16" fillId="0" borderId="0"/>
    <xf numFmtId="0" fontId="3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38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8" fillId="0" borderId="0" applyFont="0" applyFill="0" applyBorder="0" applyAlignment="0" applyProtection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16" fillId="0" borderId="0"/>
    <xf numFmtId="0" fontId="28" fillId="0" borderId="0"/>
    <xf numFmtId="0" fontId="16" fillId="0" borderId="0"/>
    <xf numFmtId="0" fontId="28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16" fillId="0" borderId="0"/>
    <xf numFmtId="0" fontId="28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31" fillId="0" borderId="0"/>
    <xf numFmtId="0" fontId="31" fillId="0" borderId="0"/>
    <xf numFmtId="0" fontId="28" fillId="0" borderId="0"/>
    <xf numFmtId="0" fontId="10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38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16" fillId="0" borderId="0"/>
    <xf numFmtId="0" fontId="16" fillId="0" borderId="0"/>
    <xf numFmtId="0" fontId="38" fillId="0" borderId="0" applyFont="0" applyFill="0" applyBorder="0" applyAlignment="0" applyProtection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38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16" fillId="0" borderId="0"/>
    <xf numFmtId="0" fontId="16" fillId="0" borderId="0"/>
    <xf numFmtId="0" fontId="31" fillId="0" borderId="0"/>
    <xf numFmtId="0" fontId="38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89" fontId="16" fillId="0" borderId="0" applyFont="0" applyFill="0" applyBorder="0" applyProtection="0">
      <alignment vertical="center"/>
    </xf>
    <xf numFmtId="0" fontId="16" fillId="0" borderId="0"/>
    <xf numFmtId="188" fontId="16" fillId="0" borderId="0">
      <alignment vertical="center"/>
    </xf>
    <xf numFmtId="0" fontId="16" fillId="0" borderId="0"/>
    <xf numFmtId="176" fontId="16" fillId="0" borderId="0" applyFont="0" applyFill="0" applyBorder="0" applyAlignment="0" applyProtection="0">
      <alignment vertical="center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91" fontId="112" fillId="0" borderId="3">
      <alignment vertical="center"/>
    </xf>
    <xf numFmtId="0" fontId="16" fillId="0" borderId="0"/>
    <xf numFmtId="0" fontId="16" fillId="0" borderId="0"/>
    <xf numFmtId="3" fontId="83" fillId="0" borderId="3"/>
    <xf numFmtId="0" fontId="16" fillId="0" borderId="0"/>
    <xf numFmtId="0" fontId="16" fillId="0" borderId="0"/>
    <xf numFmtId="0" fontId="16" fillId="0" borderId="0"/>
    <xf numFmtId="3" fontId="83" fillId="0" borderId="3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99" fontId="31" fillId="0" borderId="0">
      <alignment vertical="center"/>
    </xf>
    <xf numFmtId="0" fontId="16" fillId="0" borderId="0"/>
    <xf numFmtId="0" fontId="16" fillId="0" borderId="0"/>
    <xf numFmtId="3" fontId="113" fillId="0" borderId="4">
      <alignment horizontal="right" vertical="center"/>
    </xf>
    <xf numFmtId="200" fontId="44" fillId="0" borderId="0">
      <alignment vertical="center"/>
    </xf>
    <xf numFmtId="0" fontId="16" fillId="0" borderId="0"/>
    <xf numFmtId="0" fontId="16" fillId="0" borderId="0"/>
    <xf numFmtId="0" fontId="16" fillId="0" borderId="0"/>
    <xf numFmtId="3" fontId="113" fillId="0" borderId="4">
      <alignment horizontal="right" vertical="center"/>
    </xf>
    <xf numFmtId="3" fontId="113" fillId="0" borderId="4">
      <alignment horizontal="right" vertical="center"/>
    </xf>
    <xf numFmtId="200" fontId="44" fillId="0" borderId="0">
      <alignment vertical="center"/>
    </xf>
    <xf numFmtId="200" fontId="44" fillId="0" borderId="0">
      <alignment vertical="center"/>
    </xf>
    <xf numFmtId="0" fontId="26" fillId="0" borderId="0">
      <alignment horizontal="center" vertical="center"/>
    </xf>
    <xf numFmtId="0" fontId="26" fillId="0" borderId="0">
      <alignment horizontal="center" vertical="center"/>
    </xf>
    <xf numFmtId="3" fontId="113" fillId="0" borderId="4">
      <alignment horizontal="right" vertical="center"/>
    </xf>
    <xf numFmtId="3" fontId="113" fillId="0" borderId="4">
      <alignment horizontal="right" vertical="center"/>
    </xf>
    <xf numFmtId="3" fontId="113" fillId="0" borderId="4">
      <alignment horizontal="right" vertical="center"/>
    </xf>
    <xf numFmtId="3" fontId="113" fillId="0" borderId="4">
      <alignment horizontal="right" vertical="center"/>
    </xf>
    <xf numFmtId="3" fontId="113" fillId="0" borderId="4">
      <alignment horizontal="right" vertical="center"/>
    </xf>
    <xf numFmtId="3" fontId="113" fillId="0" borderId="4">
      <alignment horizontal="right" vertical="center"/>
    </xf>
    <xf numFmtId="3" fontId="113" fillId="0" borderId="4">
      <alignment horizontal="right" vertical="center"/>
    </xf>
    <xf numFmtId="3" fontId="113" fillId="0" borderId="4">
      <alignment horizontal="right" vertical="center"/>
    </xf>
    <xf numFmtId="3" fontId="113" fillId="0" borderId="4">
      <alignment horizontal="right" vertical="center"/>
    </xf>
    <xf numFmtId="3" fontId="113" fillId="0" borderId="4">
      <alignment horizontal="right" vertical="center"/>
    </xf>
    <xf numFmtId="3" fontId="113" fillId="0" borderId="4">
      <alignment horizontal="right" vertical="center"/>
    </xf>
    <xf numFmtId="3" fontId="113" fillId="0" borderId="4">
      <alignment horizontal="right" vertical="center"/>
    </xf>
    <xf numFmtId="3" fontId="113" fillId="0" borderId="4">
      <alignment horizontal="right" vertical="center"/>
    </xf>
    <xf numFmtId="3" fontId="113" fillId="0" borderId="4">
      <alignment horizontal="right" vertical="center"/>
    </xf>
    <xf numFmtId="3" fontId="113" fillId="0" borderId="4">
      <alignment horizontal="right" vertical="center"/>
    </xf>
    <xf numFmtId="3" fontId="113" fillId="0" borderId="4">
      <alignment horizontal="right" vertical="center"/>
    </xf>
    <xf numFmtId="3" fontId="113" fillId="0" borderId="4">
      <alignment horizontal="right" vertical="center"/>
    </xf>
    <xf numFmtId="3" fontId="113" fillId="0" borderId="4">
      <alignment horizontal="right" vertical="center"/>
    </xf>
    <xf numFmtId="3" fontId="113" fillId="0" borderId="4">
      <alignment horizontal="right" vertical="center"/>
    </xf>
    <xf numFmtId="3" fontId="113" fillId="0" borderId="4">
      <alignment horizontal="right" vertical="center"/>
    </xf>
    <xf numFmtId="3" fontId="113" fillId="0" borderId="4">
      <alignment horizontal="right" vertical="center"/>
    </xf>
    <xf numFmtId="3" fontId="113" fillId="0" borderId="4">
      <alignment horizontal="right" vertical="center"/>
    </xf>
    <xf numFmtId="3" fontId="113" fillId="0" borderId="4">
      <alignment horizontal="right" vertical="center"/>
    </xf>
    <xf numFmtId="3" fontId="113" fillId="0" borderId="4">
      <alignment horizontal="right" vertical="center"/>
    </xf>
    <xf numFmtId="3" fontId="113" fillId="0" borderId="4">
      <alignment horizontal="right" vertical="center"/>
    </xf>
    <xf numFmtId="3" fontId="113" fillId="0" borderId="4">
      <alignment horizontal="right" vertical="center"/>
    </xf>
    <xf numFmtId="3" fontId="113" fillId="0" borderId="4">
      <alignment horizontal="right" vertical="center"/>
    </xf>
    <xf numFmtId="3" fontId="113" fillId="0" borderId="4">
      <alignment horizontal="right" vertical="center"/>
    </xf>
    <xf numFmtId="3" fontId="113" fillId="0" borderId="4">
      <alignment horizontal="right" vertical="center"/>
    </xf>
    <xf numFmtId="3" fontId="113" fillId="0" borderId="4">
      <alignment horizontal="right" vertical="center"/>
    </xf>
    <xf numFmtId="3" fontId="113" fillId="0" borderId="4">
      <alignment horizontal="right" vertical="center"/>
    </xf>
    <xf numFmtId="3" fontId="113" fillId="0" borderId="4">
      <alignment horizontal="right" vertical="center"/>
    </xf>
    <xf numFmtId="3" fontId="113" fillId="0" borderId="4">
      <alignment horizontal="right" vertical="center"/>
    </xf>
    <xf numFmtId="3" fontId="113" fillId="0" borderId="4">
      <alignment horizontal="right" vertical="center"/>
    </xf>
    <xf numFmtId="3" fontId="113" fillId="0" borderId="4">
      <alignment horizontal="right" vertical="center"/>
    </xf>
    <xf numFmtId="3" fontId="113" fillId="0" borderId="4">
      <alignment horizontal="right" vertical="center"/>
    </xf>
    <xf numFmtId="3" fontId="113" fillId="0" borderId="4">
      <alignment horizontal="right" vertical="center"/>
    </xf>
    <xf numFmtId="3" fontId="113" fillId="0" borderId="4">
      <alignment horizontal="right" vertical="center"/>
    </xf>
    <xf numFmtId="200" fontId="44" fillId="0" borderId="0">
      <alignment vertical="center"/>
    </xf>
    <xf numFmtId="200" fontId="44" fillId="0" borderId="0">
      <alignment vertical="center"/>
    </xf>
    <xf numFmtId="273" fontId="31" fillId="0" borderId="0">
      <alignment horizontal="center" vertical="center"/>
    </xf>
    <xf numFmtId="274" fontId="16" fillId="0" borderId="0">
      <alignment horizontal="center" vertical="center"/>
    </xf>
    <xf numFmtId="274" fontId="16" fillId="0" borderId="0">
      <alignment horizontal="center" vertical="center"/>
    </xf>
    <xf numFmtId="274" fontId="16" fillId="0" borderId="0">
      <alignment horizontal="center" vertical="center"/>
    </xf>
    <xf numFmtId="273" fontId="31" fillId="0" borderId="0">
      <alignment horizontal="center" vertical="center"/>
    </xf>
    <xf numFmtId="206" fontId="31" fillId="0" borderId="0">
      <alignment horizontal="center" vertical="center"/>
    </xf>
    <xf numFmtId="206" fontId="31" fillId="0" borderId="0">
      <alignment horizontal="center" vertical="center"/>
    </xf>
    <xf numFmtId="206" fontId="31" fillId="0" borderId="0">
      <alignment horizontal="center" vertical="center"/>
    </xf>
    <xf numFmtId="206" fontId="31" fillId="0" borderId="0">
      <alignment horizontal="center" vertical="center"/>
    </xf>
    <xf numFmtId="206" fontId="31" fillId="0" borderId="0">
      <alignment horizontal="center" vertical="center"/>
    </xf>
    <xf numFmtId="206" fontId="31" fillId="0" borderId="0">
      <alignment horizontal="center" vertical="center"/>
    </xf>
    <xf numFmtId="206" fontId="31" fillId="0" borderId="0">
      <alignment horizontal="center" vertical="center"/>
    </xf>
    <xf numFmtId="274" fontId="16" fillId="0" borderId="0">
      <alignment horizontal="center" vertical="center"/>
    </xf>
    <xf numFmtId="274" fontId="16" fillId="0" borderId="0">
      <alignment horizontal="center" vertical="center"/>
    </xf>
    <xf numFmtId="206" fontId="31" fillId="0" borderId="0">
      <alignment horizontal="center" vertical="center"/>
    </xf>
    <xf numFmtId="206" fontId="31" fillId="0" borderId="0">
      <alignment horizontal="center" vertical="center"/>
    </xf>
    <xf numFmtId="206" fontId="31" fillId="0" borderId="0">
      <alignment horizontal="center" vertical="center"/>
    </xf>
    <xf numFmtId="206" fontId="31" fillId="0" borderId="0">
      <alignment horizontal="center" vertical="center"/>
    </xf>
    <xf numFmtId="206" fontId="31" fillId="0" borderId="0">
      <alignment horizontal="center" vertical="center"/>
    </xf>
    <xf numFmtId="274" fontId="16" fillId="0" borderId="0">
      <alignment horizontal="center" vertical="center"/>
    </xf>
    <xf numFmtId="274" fontId="16" fillId="0" borderId="0">
      <alignment horizontal="center" vertical="center"/>
    </xf>
    <xf numFmtId="206" fontId="31" fillId="0" borderId="0">
      <alignment horizontal="center" vertical="center"/>
    </xf>
    <xf numFmtId="184" fontId="45" fillId="0" borderId="0">
      <alignment horizontal="center" vertical="center"/>
    </xf>
    <xf numFmtId="206" fontId="31" fillId="0" borderId="0">
      <alignment horizontal="center" vertical="center"/>
    </xf>
    <xf numFmtId="274" fontId="16" fillId="0" borderId="0">
      <alignment horizontal="center" vertical="center"/>
    </xf>
    <xf numFmtId="274" fontId="16" fillId="0" borderId="0">
      <alignment horizontal="center" vertical="center"/>
    </xf>
    <xf numFmtId="206" fontId="31" fillId="0" borderId="0">
      <alignment horizontal="center" vertical="center"/>
    </xf>
    <xf numFmtId="200" fontId="44" fillId="0" borderId="0">
      <alignment vertical="center"/>
    </xf>
    <xf numFmtId="208" fontId="16" fillId="0" borderId="0">
      <alignment vertical="center"/>
    </xf>
    <xf numFmtId="208" fontId="16" fillId="0" borderId="0">
      <alignment vertical="center"/>
    </xf>
    <xf numFmtId="208" fontId="16" fillId="0" borderId="0">
      <alignment vertical="center"/>
    </xf>
    <xf numFmtId="208" fontId="16" fillId="0" borderId="0">
      <alignment vertical="center"/>
    </xf>
    <xf numFmtId="200" fontId="44" fillId="0" borderId="0">
      <alignment vertical="center"/>
    </xf>
    <xf numFmtId="200" fontId="44" fillId="0" borderId="0">
      <alignment vertical="center"/>
    </xf>
    <xf numFmtId="200" fontId="44" fillId="0" borderId="0">
      <alignment vertical="center"/>
    </xf>
    <xf numFmtId="200" fontId="44" fillId="0" borderId="0">
      <alignment vertical="center"/>
    </xf>
    <xf numFmtId="0" fontId="26" fillId="0" borderId="0">
      <alignment horizontal="center" vertical="center"/>
    </xf>
    <xf numFmtId="200" fontId="44" fillId="0" borderId="0">
      <alignment vertical="center"/>
    </xf>
    <xf numFmtId="275" fontId="16" fillId="0" borderId="0">
      <alignment vertical="center"/>
    </xf>
    <xf numFmtId="275" fontId="16" fillId="0" borderId="0">
      <alignment vertical="center"/>
    </xf>
    <xf numFmtId="275" fontId="16" fillId="0" borderId="0">
      <alignment vertical="center"/>
    </xf>
    <xf numFmtId="275" fontId="16" fillId="0" borderId="0">
      <alignment vertical="center"/>
    </xf>
    <xf numFmtId="275" fontId="16" fillId="0" borderId="0">
      <alignment vertical="center"/>
    </xf>
    <xf numFmtId="275" fontId="16" fillId="0" borderId="0">
      <alignment vertical="center"/>
    </xf>
    <xf numFmtId="275" fontId="16" fillId="0" borderId="0">
      <alignment vertical="center"/>
    </xf>
    <xf numFmtId="275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275" fontId="16" fillId="0" borderId="0">
      <alignment vertical="center"/>
    </xf>
    <xf numFmtId="275" fontId="16" fillId="0" borderId="0">
      <alignment vertical="center"/>
    </xf>
    <xf numFmtId="275" fontId="16" fillId="0" borderId="0">
      <alignment vertical="center"/>
    </xf>
    <xf numFmtId="275" fontId="16" fillId="0" borderId="0">
      <alignment vertical="center"/>
    </xf>
    <xf numFmtId="275" fontId="16" fillId="0" borderId="0">
      <alignment vertical="center"/>
    </xf>
    <xf numFmtId="275" fontId="16" fillId="0" borderId="0">
      <alignment vertical="center"/>
    </xf>
    <xf numFmtId="275" fontId="16" fillId="0" borderId="0">
      <alignment vertical="center"/>
    </xf>
    <xf numFmtId="275" fontId="16" fillId="0" borderId="0">
      <alignment vertical="center"/>
    </xf>
    <xf numFmtId="275" fontId="16" fillId="0" borderId="0">
      <alignment vertical="center"/>
    </xf>
    <xf numFmtId="275" fontId="16" fillId="0" borderId="0">
      <alignment vertical="center"/>
    </xf>
    <xf numFmtId="275" fontId="16" fillId="0" borderId="0">
      <alignment vertical="center"/>
    </xf>
    <xf numFmtId="275" fontId="16" fillId="0" borderId="0">
      <alignment vertical="center"/>
    </xf>
    <xf numFmtId="3" fontId="113" fillId="0" borderId="4">
      <alignment horizontal="right" vertical="center"/>
    </xf>
    <xf numFmtId="0" fontId="16" fillId="0" borderId="0"/>
    <xf numFmtId="3" fontId="113" fillId="0" borderId="4">
      <alignment horizontal="right" vertical="center"/>
    </xf>
    <xf numFmtId="0" fontId="16" fillId="0" borderId="0"/>
    <xf numFmtId="3" fontId="113" fillId="0" borderId="4">
      <alignment horizontal="right" vertical="center"/>
    </xf>
    <xf numFmtId="0" fontId="16" fillId="0" borderId="0"/>
    <xf numFmtId="201" fontId="16" fillId="0" borderId="0">
      <alignment vertical="center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201" fontId="16" fillId="0" borderId="0">
      <alignment vertical="center"/>
    </xf>
    <xf numFmtId="0" fontId="16" fillId="0" borderId="0"/>
    <xf numFmtId="0" fontId="16" fillId="0" borderId="0"/>
    <xf numFmtId="0" fontId="16" fillId="0" borderId="0"/>
    <xf numFmtId="0" fontId="16" fillId="0" borderId="0"/>
    <xf numFmtId="201" fontId="16" fillId="0" borderId="0">
      <alignment vertical="center"/>
    </xf>
    <xf numFmtId="0" fontId="16" fillId="0" borderId="0"/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0" fontId="16" fillId="0" borderId="0"/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0" fontId="12" fillId="0" borderId="0">
      <alignment vertical="center"/>
    </xf>
    <xf numFmtId="201" fontId="16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0" fontId="12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2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2" fontId="16" fillId="0" borderId="0">
      <alignment vertical="center"/>
    </xf>
    <xf numFmtId="203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5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0" fontId="12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3" fontId="16" fillId="0" borderId="0">
      <alignment vertical="center"/>
    </xf>
    <xf numFmtId="208" fontId="16" fillId="0" borderId="0">
      <alignment vertical="center"/>
    </xf>
    <xf numFmtId="208" fontId="16" fillId="0" borderId="0">
      <alignment vertical="center"/>
    </xf>
    <xf numFmtId="208" fontId="16" fillId="0" borderId="0">
      <alignment vertical="center"/>
    </xf>
    <xf numFmtId="208" fontId="16" fillId="0" borderId="0">
      <alignment vertical="center"/>
    </xf>
    <xf numFmtId="203" fontId="16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203" fontId="16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203" fontId="16" fillId="0" borderId="0">
      <alignment vertical="center"/>
    </xf>
    <xf numFmtId="0" fontId="12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2" fontId="16" fillId="0" borderId="0">
      <alignment vertical="center"/>
    </xf>
    <xf numFmtId="203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76" fontId="16" fillId="0" borderId="0">
      <alignment vertical="center"/>
    </xf>
    <xf numFmtId="276" fontId="16" fillId="0" borderId="0">
      <alignment vertical="center"/>
    </xf>
    <xf numFmtId="276" fontId="16" fillId="0" borderId="0">
      <alignment vertical="center"/>
    </xf>
    <xf numFmtId="276" fontId="16" fillId="0" borderId="0">
      <alignment vertical="center"/>
    </xf>
    <xf numFmtId="276" fontId="16" fillId="0" borderId="0">
      <alignment vertical="center"/>
    </xf>
    <xf numFmtId="276" fontId="16" fillId="0" borderId="0">
      <alignment vertical="center"/>
    </xf>
    <xf numFmtId="276" fontId="16" fillId="0" borderId="0">
      <alignment vertical="center"/>
    </xf>
    <xf numFmtId="276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276" fontId="16" fillId="0" borderId="0">
      <alignment vertical="center"/>
    </xf>
    <xf numFmtId="276" fontId="16" fillId="0" borderId="0">
      <alignment vertical="center"/>
    </xf>
    <xf numFmtId="276" fontId="16" fillId="0" borderId="0">
      <alignment vertical="center"/>
    </xf>
    <xf numFmtId="276" fontId="16" fillId="0" borderId="0">
      <alignment vertical="center"/>
    </xf>
    <xf numFmtId="276" fontId="16" fillId="0" borderId="0">
      <alignment vertical="center"/>
    </xf>
    <xf numFmtId="276" fontId="16" fillId="0" borderId="0">
      <alignment vertical="center"/>
    </xf>
    <xf numFmtId="276" fontId="16" fillId="0" borderId="0">
      <alignment vertical="center"/>
    </xf>
    <xf numFmtId="276" fontId="16" fillId="0" borderId="0">
      <alignment vertical="center"/>
    </xf>
    <xf numFmtId="276" fontId="16" fillId="0" borderId="0">
      <alignment vertical="center"/>
    </xf>
    <xf numFmtId="276" fontId="16" fillId="0" borderId="0">
      <alignment vertical="center"/>
    </xf>
    <xf numFmtId="276" fontId="16" fillId="0" borderId="0">
      <alignment vertical="center"/>
    </xf>
    <xf numFmtId="276" fontId="16" fillId="0" borderId="0">
      <alignment vertical="center"/>
    </xf>
    <xf numFmtId="276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276" fontId="16" fillId="0" borderId="0">
      <alignment vertical="center"/>
    </xf>
    <xf numFmtId="204" fontId="26" fillId="0" borderId="0">
      <alignment vertical="center"/>
    </xf>
    <xf numFmtId="276" fontId="16" fillId="0" borderId="0">
      <alignment vertical="center"/>
    </xf>
    <xf numFmtId="276" fontId="16" fillId="0" borderId="0">
      <alignment vertical="center"/>
    </xf>
    <xf numFmtId="276" fontId="16" fillId="0" borderId="0">
      <alignment vertical="center"/>
    </xf>
    <xf numFmtId="276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276" fontId="16" fillId="0" borderId="0">
      <alignment vertical="center"/>
    </xf>
    <xf numFmtId="276" fontId="16" fillId="0" borderId="0">
      <alignment vertical="center"/>
    </xf>
    <xf numFmtId="276" fontId="16" fillId="0" borderId="0">
      <alignment vertical="center"/>
    </xf>
    <xf numFmtId="276" fontId="16" fillId="0" borderId="0">
      <alignment vertical="center"/>
    </xf>
    <xf numFmtId="276" fontId="16" fillId="0" borderId="0">
      <alignment vertical="center"/>
    </xf>
    <xf numFmtId="276" fontId="16" fillId="0" borderId="0">
      <alignment vertical="center"/>
    </xf>
    <xf numFmtId="276" fontId="16" fillId="0" borderId="0">
      <alignment vertical="center"/>
    </xf>
    <xf numFmtId="276" fontId="16" fillId="0" borderId="0">
      <alignment vertical="center"/>
    </xf>
    <xf numFmtId="276" fontId="16" fillId="0" borderId="0">
      <alignment vertical="center"/>
    </xf>
    <xf numFmtId="276" fontId="16" fillId="0" borderId="0">
      <alignment vertical="center"/>
    </xf>
    <xf numFmtId="276" fontId="16" fillId="0" borderId="0">
      <alignment vertical="center"/>
    </xf>
    <xf numFmtId="276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0" fontId="131" fillId="0" borderId="0"/>
    <xf numFmtId="207" fontId="23" fillId="0" borderId="0">
      <alignment vertical="center"/>
    </xf>
    <xf numFmtId="2" fontId="113" fillId="0" borderId="4">
      <alignment horizontal="right" vertical="center"/>
    </xf>
    <xf numFmtId="2" fontId="113" fillId="0" borderId="4">
      <alignment horizontal="right" vertical="center"/>
    </xf>
    <xf numFmtId="2" fontId="113" fillId="0" borderId="4">
      <alignment horizontal="right" vertical="center"/>
    </xf>
    <xf numFmtId="2" fontId="113" fillId="0" borderId="4">
      <alignment horizontal="right" vertical="center"/>
    </xf>
    <xf numFmtId="2" fontId="113" fillId="0" borderId="4">
      <alignment horizontal="right" vertical="center"/>
    </xf>
    <xf numFmtId="2" fontId="113" fillId="0" borderId="4">
      <alignment horizontal="right" vertical="center"/>
    </xf>
    <xf numFmtId="2" fontId="113" fillId="0" borderId="4">
      <alignment horizontal="right" vertical="center"/>
    </xf>
    <xf numFmtId="2" fontId="113" fillId="0" borderId="4">
      <alignment horizontal="right" vertical="center"/>
    </xf>
    <xf numFmtId="2" fontId="113" fillId="0" borderId="4">
      <alignment horizontal="right" vertical="center"/>
    </xf>
    <xf numFmtId="2" fontId="113" fillId="0" borderId="4">
      <alignment horizontal="right" vertical="center"/>
    </xf>
    <xf numFmtId="2" fontId="113" fillId="0" borderId="4">
      <alignment horizontal="right" vertical="center"/>
    </xf>
    <xf numFmtId="2" fontId="113" fillId="0" borderId="4">
      <alignment horizontal="right" vertical="center"/>
    </xf>
    <xf numFmtId="2" fontId="113" fillId="0" borderId="4">
      <alignment horizontal="right" vertical="center"/>
    </xf>
    <xf numFmtId="2" fontId="113" fillId="0" borderId="4">
      <alignment horizontal="right" vertical="center"/>
    </xf>
    <xf numFmtId="2" fontId="113" fillId="0" borderId="4">
      <alignment horizontal="right" vertical="center"/>
    </xf>
    <xf numFmtId="2" fontId="113" fillId="0" borderId="4">
      <alignment horizontal="right" vertical="center"/>
    </xf>
    <xf numFmtId="2" fontId="113" fillId="0" borderId="4">
      <alignment horizontal="right" vertical="center"/>
    </xf>
    <xf numFmtId="2" fontId="113" fillId="0" borderId="4">
      <alignment horizontal="right" vertical="center"/>
    </xf>
    <xf numFmtId="2" fontId="113" fillId="0" borderId="4">
      <alignment horizontal="right" vertical="center"/>
    </xf>
    <xf numFmtId="2" fontId="113" fillId="0" borderId="4">
      <alignment horizontal="right" vertical="center"/>
    </xf>
    <xf numFmtId="2" fontId="113" fillId="0" borderId="4">
      <alignment horizontal="right" vertical="center"/>
    </xf>
    <xf numFmtId="2" fontId="113" fillId="0" borderId="4">
      <alignment horizontal="right" vertical="center"/>
    </xf>
    <xf numFmtId="0" fontId="12" fillId="0" borderId="0">
      <alignment vertical="center"/>
    </xf>
    <xf numFmtId="2" fontId="113" fillId="0" borderId="4">
      <alignment horizontal="right" vertical="center"/>
    </xf>
    <xf numFmtId="2" fontId="113" fillId="0" borderId="4">
      <alignment horizontal="right" vertical="center"/>
    </xf>
    <xf numFmtId="0" fontId="12" fillId="0" borderId="0">
      <alignment vertical="center"/>
    </xf>
    <xf numFmtId="2" fontId="113" fillId="0" borderId="4">
      <alignment horizontal="right" vertical="center"/>
    </xf>
    <xf numFmtId="0" fontId="12" fillId="0" borderId="0">
      <alignment vertical="center"/>
    </xf>
    <xf numFmtId="2" fontId="113" fillId="0" borderId="4">
      <alignment horizontal="right" vertical="center"/>
    </xf>
    <xf numFmtId="2" fontId="113" fillId="0" borderId="4">
      <alignment horizontal="right" vertical="center"/>
    </xf>
    <xf numFmtId="2" fontId="113" fillId="0" borderId="4">
      <alignment horizontal="right" vertical="center"/>
    </xf>
    <xf numFmtId="2" fontId="113" fillId="0" borderId="4">
      <alignment horizontal="right" vertical="center"/>
    </xf>
    <xf numFmtId="2" fontId="113" fillId="0" borderId="4">
      <alignment horizontal="right" vertical="center"/>
    </xf>
    <xf numFmtId="2" fontId="113" fillId="0" borderId="4">
      <alignment horizontal="right" vertical="center"/>
    </xf>
    <xf numFmtId="2" fontId="113" fillId="0" borderId="4">
      <alignment horizontal="right" vertical="center"/>
    </xf>
    <xf numFmtId="2" fontId="113" fillId="0" borderId="4">
      <alignment horizontal="right" vertical="center"/>
    </xf>
    <xf numFmtId="2" fontId="113" fillId="0" borderId="4">
      <alignment horizontal="right" vertical="center"/>
    </xf>
    <xf numFmtId="2" fontId="113" fillId="0" borderId="4">
      <alignment horizontal="right" vertical="center"/>
    </xf>
    <xf numFmtId="2" fontId="113" fillId="0" borderId="4">
      <alignment horizontal="right" vertical="center"/>
    </xf>
    <xf numFmtId="2" fontId="113" fillId="0" borderId="4">
      <alignment horizontal="right" vertical="center"/>
    </xf>
    <xf numFmtId="2" fontId="113" fillId="0" borderId="4">
      <alignment horizontal="right" vertical="center"/>
    </xf>
    <xf numFmtId="2" fontId="113" fillId="0" borderId="4">
      <alignment horizontal="right" vertical="center"/>
    </xf>
    <xf numFmtId="0" fontId="12" fillId="0" borderId="0">
      <alignment vertical="center"/>
    </xf>
    <xf numFmtId="2" fontId="113" fillId="0" borderId="4">
      <alignment horizontal="right" vertical="center"/>
    </xf>
    <xf numFmtId="2" fontId="113" fillId="0" borderId="4">
      <alignment horizontal="right" vertical="center"/>
    </xf>
    <xf numFmtId="0" fontId="93" fillId="7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10" borderId="0" applyNumberFormat="0" applyBorder="0" applyAlignment="0" applyProtection="0">
      <alignment vertical="center"/>
    </xf>
    <xf numFmtId="0" fontId="93" fillId="11" borderId="0" applyNumberFormat="0" applyBorder="0" applyAlignment="0" applyProtection="0">
      <alignment vertical="center"/>
    </xf>
    <xf numFmtId="0" fontId="93" fillId="12" borderId="0" applyNumberFormat="0" applyBorder="0" applyAlignment="0" applyProtection="0">
      <alignment vertical="center"/>
    </xf>
    <xf numFmtId="207" fontId="2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93" fillId="13" borderId="0" applyNumberFormat="0" applyBorder="0" applyAlignment="0" applyProtection="0">
      <alignment vertical="center"/>
    </xf>
    <xf numFmtId="0" fontId="93" fillId="14" borderId="0" applyNumberFormat="0" applyBorder="0" applyAlignment="0" applyProtection="0">
      <alignment vertical="center"/>
    </xf>
    <xf numFmtId="0" fontId="93" fillId="15" borderId="0" applyNumberFormat="0" applyBorder="0" applyAlignment="0" applyProtection="0">
      <alignment vertical="center"/>
    </xf>
    <xf numFmtId="0" fontId="93" fillId="10" borderId="0" applyNumberFormat="0" applyBorder="0" applyAlignment="0" applyProtection="0">
      <alignment vertical="center"/>
    </xf>
    <xf numFmtId="0" fontId="93" fillId="13" borderId="0" applyNumberFormat="0" applyBorder="0" applyAlignment="0" applyProtection="0">
      <alignment vertical="center"/>
    </xf>
    <xf numFmtId="0" fontId="93" fillId="16" borderId="0" applyNumberFormat="0" applyBorder="0" applyAlignment="0" applyProtection="0">
      <alignment vertical="center"/>
    </xf>
    <xf numFmtId="0" fontId="132" fillId="17" borderId="0" applyNumberFormat="0" applyBorder="0" applyAlignment="0" applyProtection="0">
      <alignment vertical="center"/>
    </xf>
    <xf numFmtId="0" fontId="132" fillId="14" borderId="0" applyNumberFormat="0" applyBorder="0" applyAlignment="0" applyProtection="0">
      <alignment vertical="center"/>
    </xf>
    <xf numFmtId="0" fontId="132" fillId="15" borderId="0" applyNumberFormat="0" applyBorder="0" applyAlignment="0" applyProtection="0">
      <alignment vertical="center"/>
    </xf>
    <xf numFmtId="0" fontId="132" fillId="18" borderId="0" applyNumberFormat="0" applyBorder="0" applyAlignment="0" applyProtection="0">
      <alignment vertical="center"/>
    </xf>
    <xf numFmtId="0" fontId="132" fillId="19" borderId="0" applyNumberFormat="0" applyBorder="0" applyAlignment="0" applyProtection="0">
      <alignment vertical="center"/>
    </xf>
    <xf numFmtId="0" fontId="132" fillId="20" borderId="0" applyNumberFormat="0" applyBorder="0" applyAlignment="0" applyProtection="0">
      <alignment vertical="center"/>
    </xf>
    <xf numFmtId="49" fontId="34" fillId="0" borderId="3">
      <alignment horizontal="center" vertical="center"/>
    </xf>
    <xf numFmtId="0" fontId="132" fillId="21" borderId="0" applyNumberFormat="0" applyBorder="0" applyAlignment="0" applyProtection="0">
      <alignment vertical="center"/>
    </xf>
    <xf numFmtId="0" fontId="132" fillId="22" borderId="0" applyNumberFormat="0" applyBorder="0" applyAlignment="0" applyProtection="0">
      <alignment vertical="center"/>
    </xf>
    <xf numFmtId="0" fontId="132" fillId="23" borderId="0" applyNumberFormat="0" applyBorder="0" applyAlignment="0" applyProtection="0">
      <alignment vertical="center"/>
    </xf>
    <xf numFmtId="0" fontId="132" fillId="18" borderId="0" applyNumberFormat="0" applyBorder="0" applyAlignment="0" applyProtection="0">
      <alignment vertical="center"/>
    </xf>
    <xf numFmtId="0" fontId="132" fillId="19" borderId="0" applyNumberFormat="0" applyBorder="0" applyAlignment="0" applyProtection="0">
      <alignment vertical="center"/>
    </xf>
    <xf numFmtId="0" fontId="132" fillId="24" borderId="0" applyNumberFormat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4" fillId="25" borderId="40" applyNumberFormat="0" applyAlignment="0" applyProtection="0">
      <alignment vertical="center"/>
    </xf>
    <xf numFmtId="2" fontId="135" fillId="0" borderId="0" applyFon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58" fillId="0" borderId="0"/>
    <xf numFmtId="0" fontId="23" fillId="0" borderId="0">
      <alignment vertical="center"/>
    </xf>
    <xf numFmtId="0" fontId="138" fillId="0" borderId="5">
      <alignment horizontal="center" vertical="center"/>
    </xf>
    <xf numFmtId="9" fontId="139" fillId="0" borderId="0" applyNumberFormat="0" applyFill="0" applyBorder="0" applyAlignment="0" applyProtection="0"/>
    <xf numFmtId="0" fontId="140" fillId="8" borderId="0" applyNumberFormat="0" applyBorder="0" applyAlignment="0" applyProtection="0">
      <alignment vertical="center"/>
    </xf>
    <xf numFmtId="0" fontId="135" fillId="0" borderId="0" applyFont="0" applyFill="0" applyBorder="0" applyAlignment="0" applyProtection="0"/>
    <xf numFmtId="49" fontId="16" fillId="0" borderId="0" applyFont="0" applyFill="0" applyBorder="0" applyAlignment="0" applyProtection="0"/>
    <xf numFmtId="277" fontId="100" fillId="0" borderId="5" applyFill="0" applyBorder="0" applyProtection="0">
      <alignment horizontal="center" vertical="center" shrinkToFit="1"/>
    </xf>
    <xf numFmtId="278" fontId="43" fillId="0" borderId="5" applyFill="0" applyAlignment="0" applyProtection="0">
      <alignment vertical="center"/>
    </xf>
    <xf numFmtId="279" fontId="43" fillId="0" borderId="5" applyFill="0" applyBorder="0" applyProtection="0">
      <alignment vertical="center" shrinkToFit="1"/>
    </xf>
    <xf numFmtId="0" fontId="141" fillId="0" borderId="19">
      <alignment vertical="center"/>
    </xf>
    <xf numFmtId="0" fontId="135" fillId="0" borderId="0" applyFont="0" applyFill="0" applyBorder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191" fontId="38" fillId="0" borderId="10">
      <alignment vertical="center"/>
    </xf>
    <xf numFmtId="0" fontId="31" fillId="26" borderId="41" applyNumberFormat="0" applyFont="0" applyAlignment="0" applyProtection="0">
      <alignment vertical="center"/>
    </xf>
    <xf numFmtId="0" fontId="16" fillId="27" borderId="0" applyNumberFormat="0" applyFont="0" applyBorder="0" applyAlignment="0" applyProtection="0"/>
    <xf numFmtId="0" fontId="23" fillId="0" borderId="0" applyNumberFormat="0" applyFont="0" applyFill="0" applyBorder="0" applyProtection="0">
      <alignment horizontal="distributed" vertical="center" justifyLastLine="1"/>
    </xf>
    <xf numFmtId="10" fontId="43" fillId="0" borderId="0">
      <alignment vertical="center"/>
    </xf>
    <xf numFmtId="10" fontId="43" fillId="0" borderId="0">
      <alignment vertical="center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10" fontId="43" fillId="0" borderId="0">
      <alignment vertical="center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10" fontId="43" fillId="0" borderId="0">
      <alignment vertical="center"/>
    </xf>
    <xf numFmtId="0" fontId="87" fillId="0" borderId="0">
      <protection locked="0"/>
    </xf>
    <xf numFmtId="235" fontId="31" fillId="0" borderId="0" applyFont="0" applyFill="0" applyBorder="0" applyProtection="0">
      <alignment horizontal="center" vertical="center"/>
    </xf>
    <xf numFmtId="236" fontId="31" fillId="0" borderId="0" applyFont="0" applyFill="0" applyBorder="0" applyProtection="0">
      <alignment horizontal="center" vertical="center"/>
    </xf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280" fontId="16" fillId="0" borderId="0" applyFont="0" applyFill="0" applyBorder="0" applyAlignment="0" applyProtection="0"/>
    <xf numFmtId="238" fontId="23" fillId="0" borderId="0" applyFont="0" applyFill="0" applyBorder="0" applyAlignment="0" applyProtection="0"/>
    <xf numFmtId="0" fontId="100" fillId="0" borderId="0" applyFont="0" applyFill="0" applyBorder="0" applyProtection="0">
      <alignment horizontal="center" vertical="center"/>
    </xf>
    <xf numFmtId="0" fontId="100" fillId="0" borderId="0" applyFont="0" applyFill="0" applyBorder="0" applyProtection="0">
      <alignment horizontal="center" vertical="center"/>
    </xf>
    <xf numFmtId="0" fontId="142" fillId="0" borderId="0" applyNumberFormat="0" applyFill="0" applyBorder="0" applyProtection="0">
      <alignment horizontal="centerContinuous"/>
    </xf>
    <xf numFmtId="0" fontId="143" fillId="28" borderId="0" applyNumberFormat="0" applyBorder="0" applyAlignment="0" applyProtection="0">
      <alignment vertical="center"/>
    </xf>
    <xf numFmtId="0" fontId="144" fillId="0" borderId="0"/>
    <xf numFmtId="191" fontId="145" fillId="0" borderId="21">
      <alignment vertical="center"/>
    </xf>
    <xf numFmtId="193" fontId="69" fillId="0" borderId="0" applyNumberFormat="0" applyFont="0" applyFill="0" applyBorder="0" applyProtection="0">
      <alignment horizontal="centerContinuous"/>
    </xf>
    <xf numFmtId="0" fontId="23" fillId="0" borderId="0" applyNumberFormat="0" applyFont="0" applyFill="0" applyBorder="0" applyProtection="0">
      <alignment horizontal="centerContinuous" vertical="center"/>
    </xf>
    <xf numFmtId="0" fontId="146" fillId="0" borderId="0" applyNumberFormat="0" applyFill="0" applyBorder="0" applyAlignment="0" applyProtection="0">
      <alignment vertical="center"/>
    </xf>
    <xf numFmtId="0" fontId="147" fillId="29" borderId="42" applyNumberFormat="0" applyAlignment="0" applyProtection="0">
      <alignment vertical="center"/>
    </xf>
    <xf numFmtId="242" fontId="43" fillId="0" borderId="0">
      <alignment vertical="center"/>
    </xf>
    <xf numFmtId="191" fontId="22" fillId="0" borderId="21">
      <alignment vertical="center"/>
    </xf>
    <xf numFmtId="281" fontId="148" fillId="0" borderId="0">
      <alignment vertical="center"/>
    </xf>
    <xf numFmtId="282" fontId="38" fillId="0" borderId="0" applyFont="0" applyFill="0" applyBorder="0" applyAlignment="0" applyProtection="0">
      <alignment vertical="center"/>
    </xf>
    <xf numFmtId="282" fontId="69" fillId="0" borderId="5" applyFont="0" applyFill="0" applyBorder="0" applyProtection="0">
      <alignment horizontal="right" vertical="center"/>
      <protection locked="0"/>
    </xf>
    <xf numFmtId="41" fontId="16" fillId="0" borderId="0" applyFont="0" applyFill="0" applyBorder="0" applyAlignment="0" applyProtection="0"/>
    <xf numFmtId="41" fontId="16" fillId="0" borderId="0" applyFont="0" applyFill="0" applyBorder="0" applyAlignment="0" applyProtection="0">
      <alignment vertical="center"/>
    </xf>
    <xf numFmtId="190" fontId="29" fillId="0" borderId="0" applyFont="0" applyFill="0" applyBorder="0" applyAlignment="0" applyProtection="0"/>
    <xf numFmtId="272" fontId="149" fillId="0" borderId="0"/>
    <xf numFmtId="191" fontId="31" fillId="0" borderId="0" applyFont="0" applyFill="0" applyBorder="0" applyAlignment="0" applyProtection="0"/>
    <xf numFmtId="0" fontId="150" fillId="0" borderId="43" applyNumberFormat="0" applyFill="0" applyAlignment="0" applyProtection="0">
      <alignment vertical="center"/>
    </xf>
    <xf numFmtId="0" fontId="34" fillId="0" borderId="0"/>
    <xf numFmtId="244" fontId="34" fillId="0" borderId="3" applyBorder="0">
      <alignment vertical="center"/>
    </xf>
    <xf numFmtId="0" fontId="151" fillId="0" borderId="44" applyNumberFormat="0" applyFill="0" applyAlignment="0" applyProtection="0">
      <alignment vertical="center"/>
    </xf>
    <xf numFmtId="180" fontId="152" fillId="0" borderId="5" applyNumberFormat="0" applyFont="0" applyFill="0" applyAlignment="0" applyProtection="0">
      <alignment horizontal="center" vertical="center"/>
    </xf>
    <xf numFmtId="0" fontId="153" fillId="0" borderId="0">
      <alignment horizontal="center" vertical="center"/>
    </xf>
    <xf numFmtId="0" fontId="112" fillId="0" borderId="0" applyNumberFormat="0" applyBorder="0" applyAlignment="0">
      <alignment horizontal="centerContinuous" vertical="center"/>
    </xf>
    <xf numFmtId="278" fontId="23" fillId="0" borderId="0" applyFill="0" applyBorder="0" applyProtection="0">
      <alignment vertical="center"/>
    </xf>
    <xf numFmtId="283" fontId="23" fillId="0" borderId="5" applyFont="0" applyFill="0" applyBorder="0" applyProtection="0">
      <alignment horizontal="center" vertical="center"/>
    </xf>
    <xf numFmtId="0" fontId="154" fillId="12" borderId="40" applyNumberFormat="0" applyAlignment="0" applyProtection="0">
      <alignment vertical="center"/>
    </xf>
    <xf numFmtId="4" fontId="135" fillId="0" borderId="0" applyFont="0" applyFill="0" applyBorder="0" applyAlignment="0" applyProtection="0"/>
    <xf numFmtId="3" fontId="155" fillId="0" borderId="0" applyFont="0" applyFill="0" applyBorder="0" applyAlignment="0" applyProtection="0"/>
    <xf numFmtId="0" fontId="58" fillId="30" borderId="0"/>
    <xf numFmtId="0" fontId="156" fillId="0" borderId="45" applyNumberFormat="0" applyFill="0" applyAlignment="0" applyProtection="0">
      <alignment vertical="center"/>
    </xf>
    <xf numFmtId="0" fontId="31" fillId="0" borderId="0">
      <alignment vertical="center"/>
    </xf>
    <xf numFmtId="0" fontId="157" fillId="0" borderId="0">
      <alignment horizontal="centerContinuous" vertical="center"/>
    </xf>
    <xf numFmtId="0" fontId="158" fillId="0" borderId="0" applyNumberFormat="0" applyFill="0" applyBorder="0" applyAlignment="0" applyProtection="0">
      <alignment vertical="center"/>
    </xf>
    <xf numFmtId="0" fontId="159" fillId="0" borderId="0">
      <alignment vertical="center"/>
    </xf>
    <xf numFmtId="0" fontId="160" fillId="0" borderId="46" applyNumberFormat="0" applyFill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31" fillId="0" borderId="0"/>
    <xf numFmtId="0" fontId="161" fillId="0" borderId="0"/>
    <xf numFmtId="0" fontId="162" fillId="9" borderId="0" applyNumberFormat="0" applyBorder="0" applyAlignment="0" applyProtection="0">
      <alignment vertical="center"/>
    </xf>
    <xf numFmtId="0" fontId="163" fillId="25" borderId="47" applyNumberFormat="0" applyAlignment="0" applyProtection="0">
      <alignment vertical="center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43" fontId="16" fillId="0" borderId="0" applyFont="0" applyFill="0" applyBorder="0" applyAlignment="0" applyProtection="0"/>
    <xf numFmtId="251" fontId="31" fillId="0" borderId="0" applyFont="0" applyFill="0" applyBorder="0" applyProtection="0">
      <alignment vertical="center"/>
    </xf>
    <xf numFmtId="38" fontId="23" fillId="0" borderId="0" applyFont="0" applyFill="0" applyBorder="0" applyProtection="0">
      <alignment vertical="center"/>
    </xf>
    <xf numFmtId="182" fontId="31" fillId="3" borderId="0" applyFill="0" applyBorder="0" applyProtection="0">
      <alignment horizontal="right"/>
    </xf>
    <xf numFmtId="192" fontId="38" fillId="0" borderId="34"/>
    <xf numFmtId="38" fontId="23" fillId="0" borderId="0" applyFont="0" applyFill="0" applyBorder="0" applyAlignment="0" applyProtection="0">
      <alignment vertical="center"/>
    </xf>
    <xf numFmtId="186" fontId="23" fillId="0" borderId="0" applyFont="0" applyFill="0" applyBorder="0" applyAlignment="0" applyProtection="0">
      <alignment vertical="center"/>
    </xf>
    <xf numFmtId="38" fontId="23" fillId="0" borderId="0" applyFill="0" applyBorder="0" applyAlignment="0" applyProtection="0">
      <alignment vertical="center"/>
    </xf>
    <xf numFmtId="242" fontId="100" fillId="0" borderId="0" applyFont="0" applyFill="0" applyBorder="0" applyAlignment="0" applyProtection="0"/>
    <xf numFmtId="253" fontId="33" fillId="0" borderId="0" applyFont="0" applyFill="0" applyBorder="0" applyAlignment="0" applyProtection="0"/>
    <xf numFmtId="254" fontId="33" fillId="0" borderId="0" applyFont="0" applyFill="0" applyBorder="0" applyAlignment="0" applyProtection="0"/>
    <xf numFmtId="255" fontId="33" fillId="0" borderId="0" applyFont="0" applyFill="0" applyBorder="0" applyAlignment="0" applyProtection="0"/>
    <xf numFmtId="256" fontId="33" fillId="0" borderId="0" applyFont="0" applyFill="0" applyBorder="0" applyAlignment="0" applyProtection="0"/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10" fontId="135" fillId="0" borderId="0" applyFont="0" applyFill="0" applyBorder="0" applyAlignment="0" applyProtection="0"/>
    <xf numFmtId="0" fontId="22" fillId="0" borderId="5">
      <alignment horizontal="center" vertical="center"/>
    </xf>
    <xf numFmtId="0" fontId="22" fillId="0" borderId="5">
      <alignment horizontal="left" vertical="center"/>
    </xf>
    <xf numFmtId="0" fontId="22" fillId="0" borderId="5">
      <alignment vertical="center" textRotation="255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3" fillId="0" borderId="28">
      <alignment horizontal="distributed"/>
    </xf>
    <xf numFmtId="0" fontId="83" fillId="0" borderId="48">
      <alignment horizontal="distributed" vertical="center"/>
    </xf>
    <xf numFmtId="0" fontId="83" fillId="0" borderId="49">
      <alignment horizontal="distributed" vertical="top"/>
    </xf>
    <xf numFmtId="0" fontId="31" fillId="0" borderId="0"/>
    <xf numFmtId="0" fontId="16" fillId="0" borderId="0"/>
    <xf numFmtId="0" fontId="16" fillId="0" borderId="0"/>
    <xf numFmtId="0" fontId="12" fillId="0" borderId="0">
      <alignment vertical="center"/>
    </xf>
    <xf numFmtId="0" fontId="129" fillId="0" borderId="0">
      <alignment vertical="center"/>
    </xf>
    <xf numFmtId="0" fontId="28" fillId="0" borderId="0"/>
    <xf numFmtId="0" fontId="28" fillId="0" borderId="0"/>
    <xf numFmtId="0" fontId="38" fillId="0" borderId="0"/>
    <xf numFmtId="0" fontId="16" fillId="0" borderId="0"/>
    <xf numFmtId="0" fontId="16" fillId="0" borderId="0"/>
    <xf numFmtId="0" fontId="135" fillId="0" borderId="9" applyNumberFormat="0" applyFont="0" applyFill="0" applyAlignment="0" applyProtection="0"/>
    <xf numFmtId="0" fontId="16" fillId="0" borderId="0"/>
    <xf numFmtId="0" fontId="40" fillId="0" borderId="0">
      <protection locked="0"/>
    </xf>
    <xf numFmtId="0" fontId="40" fillId="0" borderId="0">
      <protection locked="0"/>
    </xf>
    <xf numFmtId="284" fontId="135" fillId="0" borderId="0" applyFont="0" applyFill="0" applyBorder="0" applyAlignment="0" applyProtection="0"/>
    <xf numFmtId="0" fontId="40" fillId="0" borderId="0">
      <protection locked="0"/>
    </xf>
    <xf numFmtId="285" fontId="135" fillId="0" borderId="0" applyFont="0" applyFill="0" applyBorder="0" applyAlignment="0" applyProtection="0"/>
    <xf numFmtId="0" fontId="12" fillId="0" borderId="0">
      <alignment vertical="center"/>
    </xf>
    <xf numFmtId="0" fontId="16" fillId="0" borderId="0">
      <protection locked="0"/>
    </xf>
    <xf numFmtId="210" fontId="164" fillId="0" borderId="0" applyFont="0" applyFill="0" applyBorder="0" applyAlignment="0" applyProtection="0"/>
    <xf numFmtId="213" fontId="164" fillId="0" borderId="0" applyFont="0" applyFill="0" applyBorder="0" applyAlignment="0" applyProtection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191" fontId="164" fillId="0" borderId="0" applyFont="0" applyFill="0" applyBorder="0" applyAlignment="0" applyProtection="0"/>
    <xf numFmtId="192" fontId="164" fillId="0" borderId="0" applyFont="0" applyFill="0" applyBorder="0" applyAlignment="0" applyProtection="0"/>
    <xf numFmtId="37" fontId="165" fillId="0" borderId="0"/>
    <xf numFmtId="0" fontId="164" fillId="0" borderId="0"/>
    <xf numFmtId="0" fontId="16" fillId="0" borderId="0" applyFill="0" applyBorder="0" applyAlignment="0"/>
    <xf numFmtId="38" fontId="28" fillId="0" borderId="0" applyFont="0" applyFill="0" applyBorder="0" applyAlignment="0" applyProtection="0"/>
    <xf numFmtId="286" fontId="16" fillId="0" borderId="0"/>
    <xf numFmtId="3" fontId="28" fillId="0" borderId="0" applyFont="0" applyFill="0" applyBorder="0" applyAlignment="0" applyProtection="0"/>
    <xf numFmtId="287" fontId="16" fillId="0" borderId="0" applyFont="0" applyFill="0" applyBorder="0" applyAlignment="0" applyProtection="0"/>
    <xf numFmtId="212" fontId="28" fillId="0" borderId="0" applyFont="0" applyFill="0" applyBorder="0" applyAlignment="0" applyProtection="0"/>
    <xf numFmtId="0" fontId="42" fillId="0" borderId="0">
      <protection locked="0"/>
    </xf>
    <xf numFmtId="288" fontId="16" fillId="0" borderId="0"/>
    <xf numFmtId="289" fontId="28" fillId="0" borderId="0" applyFont="0" applyFill="0" applyBorder="0" applyAlignment="0" applyProtection="0"/>
    <xf numFmtId="290" fontId="16" fillId="0" borderId="0"/>
    <xf numFmtId="0" fontId="42" fillId="0" borderId="0">
      <protection locked="0"/>
    </xf>
    <xf numFmtId="291" fontId="16" fillId="0" borderId="0"/>
    <xf numFmtId="292" fontId="34" fillId="0" borderId="3">
      <alignment vertical="center"/>
    </xf>
    <xf numFmtId="293" fontId="2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42" fillId="0" borderId="0">
      <protection locked="0"/>
    </xf>
    <xf numFmtId="0" fontId="167" fillId="0" borderId="0" applyNumberFormat="0" applyFill="0" applyBorder="0" applyAlignment="0" applyProtection="0">
      <alignment vertical="top"/>
      <protection locked="0"/>
    </xf>
    <xf numFmtId="38" fontId="25" fillId="31" borderId="0" applyNumberFormat="0" applyBorder="0" applyAlignment="0" applyProtection="0"/>
    <xf numFmtId="3" fontId="34" fillId="0" borderId="10">
      <alignment horizontal="right" vertical="center"/>
    </xf>
    <xf numFmtId="4" fontId="34" fillId="0" borderId="10">
      <alignment horizontal="right" vertical="center"/>
    </xf>
    <xf numFmtId="0" fontId="168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69" fillId="0" borderId="0">
      <protection locked="0"/>
    </xf>
    <xf numFmtId="0" fontId="169" fillId="0" borderId="0">
      <protection locked="0"/>
    </xf>
    <xf numFmtId="0" fontId="170" fillId="0" borderId="0" applyNumberFormat="0" applyFill="0" applyBorder="0" applyAlignment="0" applyProtection="0">
      <alignment vertical="top"/>
      <protection locked="0"/>
    </xf>
    <xf numFmtId="10" fontId="25" fillId="6" borderId="3" applyNumberFormat="0" applyBorder="0" applyAlignment="0" applyProtection="0"/>
    <xf numFmtId="294" fontId="34" fillId="0" borderId="3">
      <alignment vertical="center"/>
    </xf>
    <xf numFmtId="295" fontId="34" fillId="0" borderId="3">
      <alignment horizontal="right" vertical="center"/>
    </xf>
    <xf numFmtId="296" fontId="34" fillId="0" borderId="3">
      <alignment vertical="center"/>
    </xf>
    <xf numFmtId="297" fontId="34" fillId="0" borderId="3">
      <alignment vertical="center"/>
    </xf>
    <xf numFmtId="0" fontId="31" fillId="0" borderId="0"/>
    <xf numFmtId="298" fontId="16" fillId="0" borderId="0"/>
    <xf numFmtId="192" fontId="23" fillId="0" borderId="0">
      <alignment vertical="center"/>
    </xf>
    <xf numFmtId="0" fontId="31" fillId="0" borderId="0"/>
    <xf numFmtId="185" fontId="23" fillId="0" borderId="0">
      <alignment vertical="center"/>
    </xf>
    <xf numFmtId="185" fontId="23" fillId="0" borderId="0">
      <alignment vertical="distributed"/>
    </xf>
    <xf numFmtId="0" fontId="33" fillId="0" borderId="0"/>
    <xf numFmtId="0" fontId="171" fillId="0" borderId="0">
      <alignment horizontal="center" vertical="center"/>
    </xf>
    <xf numFmtId="0" fontId="52" fillId="0" borderId="0"/>
    <xf numFmtId="0" fontId="52" fillId="0" borderId="0"/>
    <xf numFmtId="0" fontId="165" fillId="0" borderId="0"/>
    <xf numFmtId="0" fontId="165" fillId="0" borderId="0"/>
    <xf numFmtId="0" fontId="165" fillId="0" borderId="0"/>
    <xf numFmtId="0" fontId="52" fillId="0" borderId="0"/>
    <xf numFmtId="0" fontId="52" fillId="0" borderId="0"/>
    <xf numFmtId="0" fontId="165" fillId="0" borderId="0"/>
    <xf numFmtId="0" fontId="165" fillId="0" borderId="0"/>
    <xf numFmtId="0" fontId="165" fillId="0" borderId="0"/>
    <xf numFmtId="49" fontId="172" fillId="0" borderId="0" applyFill="0" applyBorder="0" applyProtection="0">
      <alignment horizontal="centerContinuous" vertical="center"/>
    </xf>
    <xf numFmtId="49" fontId="172" fillId="0" borderId="0" applyFill="0" applyBorder="0" applyProtection="0">
      <alignment horizontal="centerContinuous" vertical="center"/>
    </xf>
    <xf numFmtId="0" fontId="42" fillId="0" borderId="16">
      <protection locked="0"/>
    </xf>
    <xf numFmtId="41" fontId="16" fillId="0" borderId="0" applyFont="0" applyFill="0" applyBorder="0" applyAlignment="0" applyProtection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41" fontId="16" fillId="0" borderId="0" applyFont="0" applyFill="0" applyBorder="0" applyAlignment="0" applyProtection="0">
      <alignment vertical="center"/>
    </xf>
    <xf numFmtId="9" fontId="149" fillId="0" borderId="0"/>
    <xf numFmtId="272" fontId="149" fillId="0" borderId="0"/>
    <xf numFmtId="0" fontId="149" fillId="0" borderId="0"/>
    <xf numFmtId="0" fontId="182" fillId="0" borderId="0"/>
    <xf numFmtId="0" fontId="182" fillId="0" borderId="0"/>
    <xf numFmtId="0" fontId="21" fillId="0" borderId="0"/>
    <xf numFmtId="0" fontId="182" fillId="0" borderId="0"/>
    <xf numFmtId="0" fontId="21" fillId="0" borderId="0"/>
    <xf numFmtId="0" fontId="21" fillId="0" borderId="0"/>
    <xf numFmtId="0" fontId="21" fillId="0" borderId="0"/>
    <xf numFmtId="0" fontId="182" fillId="0" borderId="0"/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182" fillId="0" borderId="0"/>
    <xf numFmtId="0" fontId="182" fillId="0" borderId="0"/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16" fillId="0" borderId="0"/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42" fontId="130" fillId="0" borderId="0" applyFont="0" applyFill="0" applyBorder="0" applyAlignment="0" applyProtection="0">
      <alignment vertical="center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191" fontId="31" fillId="0" borderId="1">
      <alignment horizontal="center" vertical="center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180" fillId="31" borderId="0" applyNumberFormat="0" applyFont="0" applyFill="0" applyBorder="0" applyAlignment="0">
      <alignment vertical="center"/>
    </xf>
    <xf numFmtId="1" fontId="83" fillId="3" borderId="0" applyNumberFormat="0" applyFont="0" applyFill="0" applyBorder="0" applyAlignment="0">
      <alignment vertical="center"/>
    </xf>
    <xf numFmtId="0" fontId="58" fillId="0" borderId="0"/>
    <xf numFmtId="187" fontId="16" fillId="0" borderId="0" applyFont="0" applyFill="0" applyBorder="0" applyAlignment="0" applyProtection="0"/>
    <xf numFmtId="0" fontId="31" fillId="0" borderId="0" applyFont="0" applyFill="0" applyBorder="0" applyAlignment="0" applyProtection="0"/>
    <xf numFmtId="211" fontId="28" fillId="0" borderId="0" applyFont="0" applyFill="0" applyBorder="0" applyAlignment="0" applyProtection="0"/>
    <xf numFmtId="306" fontId="31" fillId="0" borderId="0" applyFont="0" applyFill="0" applyBorder="0" applyAlignment="0" applyProtection="0"/>
    <xf numFmtId="0" fontId="16" fillId="0" borderId="0" applyFont="0" applyFill="0" applyBorder="0" applyAlignment="0" applyProtection="0"/>
    <xf numFmtId="305" fontId="31" fillId="0" borderId="0" applyFont="0" applyFill="0" applyBorder="0" applyAlignment="0" applyProtection="0"/>
    <xf numFmtId="304" fontId="16" fillId="0" borderId="0" applyFont="0" applyFill="0" applyBorder="0" applyAlignment="0" applyProtection="0"/>
    <xf numFmtId="199" fontId="126" fillId="0" borderId="0" applyFont="0" applyFill="0" applyBorder="0" applyAlignment="0" applyProtection="0"/>
    <xf numFmtId="199" fontId="126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181" fillId="0" borderId="3">
      <alignment vertical="center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2" fillId="0" borderId="0"/>
    <xf numFmtId="10" fontId="43" fillId="0" borderId="0">
      <alignment vertical="center"/>
    </xf>
    <xf numFmtId="10" fontId="43" fillId="0" borderId="0">
      <alignment vertical="center"/>
    </xf>
    <xf numFmtId="0" fontId="87" fillId="0" borderId="0">
      <protection locked="0"/>
    </xf>
    <xf numFmtId="10" fontId="43" fillId="0" borderId="0">
      <alignment vertical="center"/>
    </xf>
    <xf numFmtId="10" fontId="43" fillId="0" borderId="0">
      <alignment vertical="center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91" fillId="0" borderId="0" applyNumberFormat="0" applyFill="0" applyBorder="0" applyAlignment="0" applyProtection="0"/>
    <xf numFmtId="0" fontId="33" fillId="0" borderId="0"/>
    <xf numFmtId="0" fontId="28" fillId="0" borderId="0"/>
    <xf numFmtId="0" fontId="180" fillId="31" borderId="0" applyNumberFormat="0" applyFont="0" applyFill="0" applyBorder="0" applyAlignment="0">
      <alignment vertical="center"/>
    </xf>
    <xf numFmtId="295" fontId="34" fillId="0" borderId="3">
      <alignment horizontal="right" vertical="center"/>
    </xf>
    <xf numFmtId="0" fontId="34" fillId="0" borderId="3">
      <alignment horizontal="right" vertical="center"/>
    </xf>
    <xf numFmtId="0" fontId="14" fillId="0" borderId="5">
      <alignment horizontal="center" vertical="center"/>
    </xf>
    <xf numFmtId="37" fontId="34" fillId="0" borderId="3">
      <alignment horizontal="center" vertical="distributed"/>
    </xf>
    <xf numFmtId="0" fontId="179" fillId="0" borderId="0"/>
    <xf numFmtId="0" fontId="52" fillId="0" borderId="0"/>
    <xf numFmtId="0" fontId="178" fillId="0" borderId="0"/>
    <xf numFmtId="303" fontId="28" fillId="0" borderId="0" applyFont="0" applyFill="0" applyBorder="0" applyAlignment="0" applyProtection="0"/>
    <xf numFmtId="302" fontId="28" fillId="0" borderId="0" applyFont="0" applyFill="0" applyBorder="0" applyAlignment="0" applyProtection="0"/>
    <xf numFmtId="0" fontId="176" fillId="0" borderId="0" applyFont="0" applyFill="0" applyBorder="0" applyAlignment="0" applyProtection="0"/>
    <xf numFmtId="0" fontId="176" fillId="0" borderId="0" applyFont="0" applyFill="0" applyBorder="0" applyAlignment="0" applyProtection="0"/>
    <xf numFmtId="301" fontId="28" fillId="0" borderId="0" applyFont="0" applyFill="0" applyBorder="0" applyAlignment="0" applyProtection="0"/>
    <xf numFmtId="0" fontId="16" fillId="0" borderId="0">
      <protection locked="0"/>
    </xf>
    <xf numFmtId="0" fontId="56" fillId="0" borderId="0"/>
    <xf numFmtId="191" fontId="26" fillId="0" borderId="52">
      <alignment horizontal="center" vertical="center"/>
    </xf>
    <xf numFmtId="300" fontId="28" fillId="0" borderId="0" applyFont="0" applyFill="0" applyBorder="0" applyAlignment="0" applyProtection="0"/>
    <xf numFmtId="2" fontId="113" fillId="0" borderId="4">
      <alignment horizontal="right" vertical="center"/>
    </xf>
    <xf numFmtId="191" fontId="31" fillId="0" borderId="14" applyBorder="0"/>
    <xf numFmtId="2" fontId="113" fillId="0" borderId="4">
      <alignment horizontal="right" vertical="center"/>
    </xf>
    <xf numFmtId="2" fontId="113" fillId="0" borderId="4">
      <alignment horizontal="right" vertical="center"/>
    </xf>
    <xf numFmtId="2" fontId="113" fillId="0" borderId="4">
      <alignment horizontal="right" vertical="center"/>
    </xf>
    <xf numFmtId="2" fontId="113" fillId="0" borderId="4">
      <alignment horizontal="right" vertical="center"/>
    </xf>
    <xf numFmtId="2" fontId="113" fillId="0" borderId="4">
      <alignment horizontal="right" vertical="center"/>
    </xf>
    <xf numFmtId="2" fontId="113" fillId="0" borderId="4">
      <alignment horizontal="right" vertical="center"/>
    </xf>
    <xf numFmtId="2" fontId="113" fillId="0" borderId="4">
      <alignment horizontal="right" vertical="center"/>
    </xf>
    <xf numFmtId="2" fontId="113" fillId="0" borderId="4">
      <alignment horizontal="right" vertical="center"/>
    </xf>
    <xf numFmtId="2" fontId="113" fillId="0" borderId="4">
      <alignment horizontal="right" vertical="center"/>
    </xf>
    <xf numFmtId="2" fontId="113" fillId="0" borderId="4">
      <alignment horizontal="right" vertical="center"/>
    </xf>
    <xf numFmtId="2" fontId="113" fillId="0" borderId="4">
      <alignment horizontal="right" vertical="center"/>
    </xf>
    <xf numFmtId="2" fontId="113" fillId="0" borderId="4">
      <alignment horizontal="right" vertical="center"/>
    </xf>
    <xf numFmtId="2" fontId="113" fillId="0" borderId="4">
      <alignment horizontal="right" vertical="center"/>
    </xf>
    <xf numFmtId="2" fontId="113" fillId="0" borderId="4">
      <alignment horizontal="right" vertical="center"/>
    </xf>
    <xf numFmtId="2" fontId="113" fillId="0" borderId="4">
      <alignment horizontal="right" vertical="center"/>
    </xf>
    <xf numFmtId="2" fontId="113" fillId="0" borderId="4">
      <alignment horizontal="right" vertical="center"/>
    </xf>
    <xf numFmtId="2" fontId="113" fillId="0" borderId="4">
      <alignment horizontal="right" vertical="center"/>
    </xf>
    <xf numFmtId="2" fontId="113" fillId="0" borderId="4">
      <alignment horizontal="right" vertical="center"/>
    </xf>
    <xf numFmtId="2" fontId="113" fillId="0" borderId="4">
      <alignment horizontal="right" vertical="center"/>
    </xf>
    <xf numFmtId="2" fontId="113" fillId="0" borderId="4">
      <alignment horizontal="right" vertical="center"/>
    </xf>
    <xf numFmtId="2" fontId="113" fillId="0" borderId="4">
      <alignment horizontal="right" vertical="center"/>
    </xf>
    <xf numFmtId="2" fontId="113" fillId="0" borderId="4">
      <alignment horizontal="right" vertical="center"/>
    </xf>
    <xf numFmtId="2" fontId="113" fillId="0" borderId="4">
      <alignment horizontal="right" vertical="center"/>
    </xf>
    <xf numFmtId="2" fontId="113" fillId="0" borderId="4">
      <alignment horizontal="right" vertical="center"/>
    </xf>
    <xf numFmtId="2" fontId="113" fillId="0" borderId="4">
      <alignment horizontal="right" vertical="center"/>
    </xf>
    <xf numFmtId="2" fontId="113" fillId="0" borderId="4">
      <alignment horizontal="right" vertical="center"/>
    </xf>
    <xf numFmtId="2" fontId="113" fillId="0" borderId="4">
      <alignment horizontal="right" vertical="center"/>
    </xf>
    <xf numFmtId="2" fontId="113" fillId="0" borderId="4">
      <alignment horizontal="right" vertical="center"/>
    </xf>
    <xf numFmtId="2" fontId="113" fillId="0" borderId="4">
      <alignment horizontal="right" vertical="center"/>
    </xf>
    <xf numFmtId="2" fontId="113" fillId="0" borderId="4">
      <alignment horizontal="right" vertical="center"/>
    </xf>
    <xf numFmtId="2" fontId="113" fillId="0" borderId="4">
      <alignment horizontal="right" vertical="center"/>
    </xf>
    <xf numFmtId="2" fontId="113" fillId="0" borderId="4">
      <alignment horizontal="right" vertical="center"/>
    </xf>
    <xf numFmtId="2" fontId="113" fillId="0" borderId="4">
      <alignment horizontal="right" vertical="center"/>
    </xf>
    <xf numFmtId="2" fontId="113" fillId="0" borderId="4">
      <alignment horizontal="right" vertical="center"/>
    </xf>
    <xf numFmtId="2" fontId="113" fillId="0" borderId="4">
      <alignment horizontal="right" vertical="center"/>
    </xf>
    <xf numFmtId="2" fontId="113" fillId="0" borderId="4">
      <alignment horizontal="right" vertical="center"/>
    </xf>
    <xf numFmtId="2" fontId="113" fillId="0" borderId="4">
      <alignment horizontal="right" vertical="center"/>
    </xf>
    <xf numFmtId="2" fontId="113" fillId="0" borderId="4">
      <alignment horizontal="right" vertical="center"/>
    </xf>
    <xf numFmtId="0" fontId="26" fillId="0" borderId="0">
      <alignment horizontal="center" vertical="center"/>
    </xf>
    <xf numFmtId="3" fontId="113" fillId="0" borderId="4">
      <alignment horizontal="right" vertical="center"/>
    </xf>
    <xf numFmtId="200" fontId="44" fillId="0" borderId="0">
      <alignment vertical="center"/>
    </xf>
    <xf numFmtId="2" fontId="113" fillId="0" borderId="4">
      <alignment horizontal="right" vertical="center"/>
    </xf>
    <xf numFmtId="0" fontId="26" fillId="0" borderId="0"/>
    <xf numFmtId="200" fontId="44" fillId="0" borderId="0">
      <alignment vertical="center"/>
    </xf>
    <xf numFmtId="3" fontId="113" fillId="0" borderId="4">
      <alignment horizontal="right" vertical="center"/>
    </xf>
    <xf numFmtId="3" fontId="113" fillId="0" borderId="4">
      <alignment horizontal="right" vertical="center"/>
    </xf>
    <xf numFmtId="3" fontId="113" fillId="0" borderId="4">
      <alignment horizontal="right" vertical="center"/>
    </xf>
    <xf numFmtId="3" fontId="113" fillId="0" borderId="4">
      <alignment horizontal="right" vertical="center"/>
    </xf>
    <xf numFmtId="3" fontId="113" fillId="0" borderId="4">
      <alignment horizontal="right" vertical="center"/>
    </xf>
    <xf numFmtId="3" fontId="113" fillId="0" borderId="4">
      <alignment horizontal="right" vertical="center"/>
    </xf>
    <xf numFmtId="3" fontId="113" fillId="0" borderId="4">
      <alignment horizontal="right" vertical="center"/>
    </xf>
    <xf numFmtId="3" fontId="113" fillId="0" borderId="4">
      <alignment horizontal="right" vertical="center"/>
    </xf>
    <xf numFmtId="3" fontId="113" fillId="0" borderId="4">
      <alignment horizontal="right" vertical="center"/>
    </xf>
    <xf numFmtId="3" fontId="113" fillId="0" borderId="4">
      <alignment horizontal="right" vertical="center"/>
    </xf>
    <xf numFmtId="3" fontId="113" fillId="0" borderId="4">
      <alignment horizontal="right" vertical="center"/>
    </xf>
    <xf numFmtId="3" fontId="113" fillId="0" borderId="4">
      <alignment horizontal="right" vertical="center"/>
    </xf>
    <xf numFmtId="3" fontId="113" fillId="0" borderId="4">
      <alignment horizontal="right" vertical="center"/>
    </xf>
    <xf numFmtId="3" fontId="113" fillId="0" borderId="4">
      <alignment horizontal="right" vertical="center"/>
    </xf>
    <xf numFmtId="3" fontId="113" fillId="0" borderId="4">
      <alignment horizontal="right" vertical="center"/>
    </xf>
    <xf numFmtId="3" fontId="113" fillId="0" borderId="4">
      <alignment horizontal="right" vertical="center"/>
    </xf>
    <xf numFmtId="3" fontId="113" fillId="0" borderId="4">
      <alignment horizontal="right" vertical="center"/>
    </xf>
    <xf numFmtId="3" fontId="113" fillId="0" borderId="4">
      <alignment horizontal="right" vertical="center"/>
    </xf>
    <xf numFmtId="3" fontId="113" fillId="0" borderId="4">
      <alignment horizontal="right" vertical="center"/>
    </xf>
    <xf numFmtId="3" fontId="113" fillId="0" borderId="4">
      <alignment horizontal="right" vertical="center"/>
    </xf>
    <xf numFmtId="3" fontId="113" fillId="0" borderId="4">
      <alignment horizontal="right" vertical="center"/>
    </xf>
    <xf numFmtId="3" fontId="113" fillId="0" borderId="4">
      <alignment horizontal="right" vertical="center"/>
    </xf>
    <xf numFmtId="3" fontId="113" fillId="0" borderId="4">
      <alignment horizontal="right" vertical="center"/>
    </xf>
    <xf numFmtId="3" fontId="113" fillId="0" borderId="4">
      <alignment horizontal="right" vertical="center"/>
    </xf>
    <xf numFmtId="3" fontId="113" fillId="0" borderId="4">
      <alignment horizontal="right" vertical="center"/>
    </xf>
    <xf numFmtId="3" fontId="113" fillId="0" borderId="4">
      <alignment horizontal="right" vertical="center"/>
    </xf>
    <xf numFmtId="3" fontId="113" fillId="0" borderId="4">
      <alignment horizontal="right" vertical="center"/>
    </xf>
    <xf numFmtId="3" fontId="113" fillId="0" borderId="4">
      <alignment horizontal="right" vertical="center"/>
    </xf>
    <xf numFmtId="3" fontId="113" fillId="0" borderId="4">
      <alignment horizontal="right" vertical="center"/>
    </xf>
    <xf numFmtId="3" fontId="113" fillId="0" borderId="4">
      <alignment horizontal="right" vertical="center"/>
    </xf>
    <xf numFmtId="3" fontId="113" fillId="0" borderId="4">
      <alignment horizontal="right" vertical="center"/>
    </xf>
    <xf numFmtId="3" fontId="113" fillId="0" borderId="4">
      <alignment horizontal="right" vertical="center"/>
    </xf>
    <xf numFmtId="3" fontId="113" fillId="0" borderId="4">
      <alignment horizontal="right" vertical="center"/>
    </xf>
    <xf numFmtId="3" fontId="113" fillId="0" borderId="4">
      <alignment horizontal="right" vertical="center"/>
    </xf>
    <xf numFmtId="3" fontId="113" fillId="0" borderId="4">
      <alignment horizontal="right"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3" fontId="113" fillId="0" borderId="4">
      <alignment horizontal="right" vertical="center"/>
    </xf>
    <xf numFmtId="202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3" fontId="113" fillId="0" borderId="4">
      <alignment horizontal="right" vertical="center"/>
    </xf>
    <xf numFmtId="3" fontId="113" fillId="0" borderId="4">
      <alignment horizontal="right" vertical="center"/>
    </xf>
    <xf numFmtId="200" fontId="44" fillId="0" borderId="0">
      <alignment vertical="center"/>
    </xf>
    <xf numFmtId="3" fontId="113" fillId="0" borderId="4">
      <alignment horizontal="right" vertical="center"/>
    </xf>
    <xf numFmtId="3" fontId="113" fillId="0" borderId="4">
      <alignment horizontal="right" vertical="center"/>
    </xf>
    <xf numFmtId="191" fontId="112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28" fillId="0" borderId="3">
      <alignment vertical="center"/>
    </xf>
    <xf numFmtId="191" fontId="112" fillId="0" borderId="3">
      <alignment vertical="center"/>
    </xf>
    <xf numFmtId="191" fontId="112" fillId="0" borderId="3">
      <alignment vertical="center"/>
    </xf>
    <xf numFmtId="191" fontId="112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16" fillId="0" borderId="0"/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2" fillId="0" borderId="0">
      <protection locked="0"/>
    </xf>
    <xf numFmtId="0" fontId="16" fillId="0" borderId="0"/>
    <xf numFmtId="0" fontId="28" fillId="0" borderId="0"/>
    <xf numFmtId="0" fontId="16" fillId="0" borderId="0"/>
    <xf numFmtId="191" fontId="16" fillId="0" borderId="3">
      <alignment vertical="center"/>
    </xf>
    <xf numFmtId="0" fontId="16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2" fillId="0" borderId="0"/>
    <xf numFmtId="0" fontId="38" fillId="0" borderId="0" applyFont="0" applyFill="0" applyBorder="0" applyAlignment="0" applyProtection="0"/>
    <xf numFmtId="0" fontId="16" fillId="0" borderId="0"/>
    <xf numFmtId="0" fontId="38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8" fillId="0" borderId="0" applyFont="0" applyFill="0" applyBorder="0" applyAlignment="0" applyProtection="0"/>
    <xf numFmtId="0" fontId="28" fillId="0" borderId="0"/>
    <xf numFmtId="0" fontId="16" fillId="0" borderId="0"/>
    <xf numFmtId="0" fontId="38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3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16" fillId="0" borderId="0"/>
    <xf numFmtId="0" fontId="16" fillId="0" borderId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16" fillId="0" borderId="0"/>
    <xf numFmtId="0" fontId="40" fillId="0" borderId="0">
      <protection locked="0"/>
    </xf>
    <xf numFmtId="0" fontId="28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8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6" fillId="0" borderId="0"/>
    <xf numFmtId="0" fontId="28" fillId="0" borderId="0"/>
    <xf numFmtId="0" fontId="28" fillId="0" borderId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299" fontId="175" fillId="0" borderId="0" applyNumberFormat="0">
      <alignment horizontal="center" vertical="center"/>
      <protection locked="0" hidden="1"/>
    </xf>
    <xf numFmtId="38" fontId="31" fillId="0" borderId="50">
      <alignment horizontal="right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16" fillId="0" borderId="0"/>
    <xf numFmtId="0" fontId="16" fillId="0" borderId="0"/>
    <xf numFmtId="0" fontId="28" fillId="0" borderId="0"/>
    <xf numFmtId="0" fontId="16" fillId="0" borderId="0"/>
    <xf numFmtId="0" fontId="32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38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0" fillId="0" borderId="0">
      <protection locked="0"/>
    </xf>
    <xf numFmtId="0" fontId="16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9" fillId="0" borderId="0">
      <alignment vertical="center"/>
    </xf>
    <xf numFmtId="0" fontId="129" fillId="0" borderId="0">
      <alignment vertical="center"/>
    </xf>
    <xf numFmtId="0" fontId="129" fillId="0" borderId="0">
      <alignment vertical="center"/>
    </xf>
    <xf numFmtId="0" fontId="129" fillId="0" borderId="0">
      <alignment vertical="center"/>
    </xf>
    <xf numFmtId="0" fontId="129" fillId="0" borderId="0">
      <alignment vertical="center"/>
    </xf>
    <xf numFmtId="0" fontId="129" fillId="0" borderId="0">
      <alignment vertical="center"/>
    </xf>
    <xf numFmtId="0" fontId="129" fillId="0" borderId="0">
      <alignment vertical="center"/>
    </xf>
    <xf numFmtId="0" fontId="129" fillId="0" borderId="0">
      <alignment vertical="center"/>
    </xf>
    <xf numFmtId="0" fontId="129" fillId="0" borderId="0">
      <alignment vertical="center"/>
    </xf>
    <xf numFmtId="0" fontId="129" fillId="0" borderId="0">
      <alignment vertical="center"/>
    </xf>
    <xf numFmtId="0" fontId="129" fillId="0" borderId="0">
      <alignment vertical="center"/>
    </xf>
    <xf numFmtId="0" fontId="129" fillId="0" borderId="0">
      <alignment vertical="center"/>
    </xf>
    <xf numFmtId="0" fontId="129" fillId="0" borderId="0">
      <alignment vertical="center"/>
    </xf>
    <xf numFmtId="0" fontId="129" fillId="0" borderId="0">
      <alignment vertical="center"/>
    </xf>
    <xf numFmtId="0" fontId="129" fillId="0" borderId="0">
      <alignment vertical="center"/>
    </xf>
    <xf numFmtId="0" fontId="129" fillId="0" borderId="0">
      <alignment vertical="center"/>
    </xf>
    <xf numFmtId="0" fontId="129" fillId="0" borderId="0">
      <alignment vertical="center"/>
    </xf>
    <xf numFmtId="0" fontId="129" fillId="0" borderId="0">
      <alignment vertical="center"/>
    </xf>
    <xf numFmtId="0" fontId="129" fillId="0" borderId="0">
      <alignment vertical="center"/>
    </xf>
    <xf numFmtId="0" fontId="129" fillId="0" borderId="0">
      <alignment vertical="center"/>
    </xf>
    <xf numFmtId="0" fontId="129" fillId="0" borderId="0">
      <alignment vertical="center"/>
    </xf>
    <xf numFmtId="0" fontId="129" fillId="0" borderId="0">
      <alignment vertical="center"/>
    </xf>
    <xf numFmtId="0" fontId="129" fillId="0" borderId="0">
      <alignment vertical="center"/>
    </xf>
    <xf numFmtId="0" fontId="129" fillId="0" borderId="0">
      <alignment vertical="center"/>
    </xf>
    <xf numFmtId="0" fontId="129" fillId="0" borderId="0">
      <alignment vertical="center"/>
    </xf>
    <xf numFmtId="0" fontId="129" fillId="0" borderId="0">
      <alignment vertical="center"/>
    </xf>
    <xf numFmtId="0" fontId="129" fillId="0" borderId="0">
      <alignment vertical="center"/>
    </xf>
    <xf numFmtId="0" fontId="129" fillId="0" borderId="0">
      <alignment vertical="center"/>
    </xf>
    <xf numFmtId="0" fontId="129" fillId="0" borderId="0">
      <alignment vertical="center"/>
    </xf>
    <xf numFmtId="0" fontId="129" fillId="0" borderId="0">
      <alignment vertical="center"/>
    </xf>
    <xf numFmtId="0" fontId="129" fillId="0" borderId="0">
      <alignment vertical="center"/>
    </xf>
    <xf numFmtId="0" fontId="129" fillId="0" borderId="0">
      <alignment vertical="center"/>
    </xf>
    <xf numFmtId="0" fontId="1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0" fillId="0" borderId="0">
      <alignment vertical="center"/>
    </xf>
    <xf numFmtId="0" fontId="9" fillId="0" borderId="0">
      <alignment vertical="center"/>
    </xf>
    <xf numFmtId="0" fontId="28" fillId="0" borderId="0" applyNumberFormat="0" applyFill="0" applyBorder="0" applyAlignment="0" applyProtection="0"/>
    <xf numFmtId="40" fontId="31" fillId="0" borderId="20"/>
    <xf numFmtId="210" fontId="186" fillId="0" borderId="0" applyFont="0" applyFill="0" applyBorder="0" applyAlignment="0" applyProtection="0"/>
    <xf numFmtId="213" fontId="186" fillId="0" borderId="0" applyFont="0" applyFill="0" applyBorder="0" applyAlignment="0" applyProtection="0"/>
    <xf numFmtId="0" fontId="186" fillId="0" borderId="0"/>
    <xf numFmtId="191" fontId="28" fillId="0" borderId="0" applyFont="0" applyFill="0" applyBorder="0" applyAlignment="0" applyProtection="0"/>
    <xf numFmtId="191" fontId="186" fillId="0" borderId="0" applyFont="0" applyFill="0" applyBorder="0" applyAlignment="0" applyProtection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03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0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0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28" fillId="0" borderId="0"/>
    <xf numFmtId="0" fontId="32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03" fillId="0" borderId="0"/>
    <xf numFmtId="0" fontId="38" fillId="0" borderId="0"/>
    <xf numFmtId="0" fontId="28" fillId="0" borderId="0"/>
    <xf numFmtId="0" fontId="28" fillId="0" borderId="0"/>
    <xf numFmtId="3" fontId="113" fillId="0" borderId="4">
      <alignment horizontal="right" vertical="center"/>
    </xf>
    <xf numFmtId="3" fontId="113" fillId="0" borderId="4">
      <alignment horizontal="right" vertical="center"/>
    </xf>
    <xf numFmtId="3" fontId="113" fillId="0" borderId="4">
      <alignment horizontal="right" vertical="center"/>
    </xf>
    <xf numFmtId="0" fontId="26" fillId="0" borderId="0">
      <alignment horizontal="center" vertical="center"/>
    </xf>
    <xf numFmtId="3" fontId="113" fillId="0" borderId="4">
      <alignment horizontal="right" vertical="center"/>
    </xf>
    <xf numFmtId="3" fontId="113" fillId="0" borderId="4">
      <alignment horizontal="right" vertical="center"/>
    </xf>
    <xf numFmtId="3" fontId="113" fillId="0" borderId="4">
      <alignment horizontal="right" vertical="center"/>
    </xf>
    <xf numFmtId="200" fontId="44" fillId="0" borderId="0">
      <alignment vertical="center"/>
    </xf>
    <xf numFmtId="200" fontId="44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" fontId="113" fillId="0" borderId="4">
      <alignment horizontal="right" vertical="center"/>
    </xf>
    <xf numFmtId="2" fontId="113" fillId="0" borderId="4">
      <alignment horizontal="right" vertical="center"/>
    </xf>
    <xf numFmtId="2" fontId="113" fillId="0" borderId="4">
      <alignment horizontal="right" vertical="center"/>
    </xf>
    <xf numFmtId="2" fontId="113" fillId="0" borderId="4">
      <alignment horizontal="right" vertical="center"/>
    </xf>
    <xf numFmtId="2" fontId="113" fillId="0" borderId="4">
      <alignment horizontal="right" vertical="center"/>
    </xf>
    <xf numFmtId="309" fontId="184" fillId="0" borderId="53">
      <alignment horizontal="center" vertical="center"/>
    </xf>
    <xf numFmtId="0" fontId="87" fillId="0" borderId="0">
      <protection locked="0"/>
    </xf>
    <xf numFmtId="188" fontId="16" fillId="0" borderId="0">
      <protection locked="0"/>
    </xf>
    <xf numFmtId="0" fontId="87" fillId="0" borderId="0">
      <protection locked="0"/>
    </xf>
    <xf numFmtId="188" fontId="16" fillId="0" borderId="0">
      <protection locked="0"/>
    </xf>
    <xf numFmtId="188" fontId="16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310" fontId="16" fillId="0" borderId="0" applyFont="0" applyFill="0" applyBorder="0" applyAlignment="0" applyProtection="0"/>
    <xf numFmtId="188" fontId="31" fillId="0" borderId="0" applyFont="0" applyFill="0" applyBorder="0" applyAlignment="0" applyProtection="0"/>
    <xf numFmtId="310" fontId="16" fillId="0" borderId="0" applyFont="0" applyFill="0" applyBorder="0" applyAlignment="0" applyProtection="0"/>
    <xf numFmtId="310" fontId="16" fillId="0" borderId="0" applyFont="0" applyFill="0" applyBorder="0" applyAlignment="0" applyProtection="0"/>
    <xf numFmtId="49" fontId="26" fillId="0" borderId="50" applyNumberFormat="0" applyAlignment="0"/>
    <xf numFmtId="4" fontId="135" fillId="0" borderId="0" applyFont="0" applyFill="0" applyBorder="0" applyAlignment="0" applyProtection="0"/>
    <xf numFmtId="0" fontId="16" fillId="0" borderId="0"/>
    <xf numFmtId="0" fontId="87" fillId="0" borderId="0">
      <protection locked="0"/>
    </xf>
    <xf numFmtId="188" fontId="16" fillId="0" borderId="0">
      <protection locked="0"/>
    </xf>
    <xf numFmtId="0" fontId="87" fillId="0" borderId="0">
      <protection locked="0"/>
    </xf>
    <xf numFmtId="188" fontId="16" fillId="0" borderId="0">
      <protection locked="0"/>
    </xf>
    <xf numFmtId="188" fontId="16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41" fontId="16" fillId="0" borderId="3">
      <alignment horizontal="justify" vertical="center"/>
    </xf>
    <xf numFmtId="40" fontId="31" fillId="0" borderId="20"/>
    <xf numFmtId="0" fontId="87" fillId="0" borderId="0">
      <protection locked="0"/>
    </xf>
    <xf numFmtId="188" fontId="16" fillId="0" borderId="0">
      <protection locked="0"/>
    </xf>
    <xf numFmtId="0" fontId="87" fillId="0" borderId="0">
      <protection locked="0"/>
    </xf>
    <xf numFmtId="188" fontId="16" fillId="0" borderId="0">
      <protection locked="0"/>
    </xf>
    <xf numFmtId="188" fontId="16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188" fontId="16" fillId="0" borderId="0">
      <protection locked="0"/>
    </xf>
    <xf numFmtId="0" fontId="87" fillId="0" borderId="0">
      <protection locked="0"/>
    </xf>
    <xf numFmtId="188" fontId="16" fillId="0" borderId="0">
      <protection locked="0"/>
    </xf>
    <xf numFmtId="188" fontId="16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165" fillId="0" borderId="0" applyFont="0" applyFill="0" applyBorder="0" applyAlignment="0" applyProtection="0"/>
    <xf numFmtId="0" fontId="165" fillId="0" borderId="0" applyFont="0" applyFill="0" applyBorder="0" applyAlignment="0" applyProtection="0"/>
    <xf numFmtId="0" fontId="165" fillId="0" borderId="0" applyFont="0" applyFill="0" applyBorder="0" applyAlignment="0" applyProtection="0"/>
    <xf numFmtId="0" fontId="165" fillId="0" borderId="0" applyFont="0" applyFill="0" applyBorder="0" applyAlignment="0" applyProtection="0"/>
    <xf numFmtId="0" fontId="141" fillId="0" borderId="0" applyNumberFormat="0" applyFill="0" applyBorder="0" applyAlignment="0" applyProtection="0"/>
    <xf numFmtId="0" fontId="28" fillId="0" borderId="0"/>
    <xf numFmtId="191" fontId="28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16" fillId="0" borderId="0"/>
    <xf numFmtId="0" fontId="16" fillId="0" borderId="0"/>
    <xf numFmtId="0" fontId="31" fillId="0" borderId="0" applyFont="0" applyFill="0" applyBorder="0" applyAlignment="0" applyProtection="0"/>
    <xf numFmtId="0" fontId="33" fillId="0" borderId="0"/>
    <xf numFmtId="0" fontId="3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8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2" fillId="0" borderId="0"/>
    <xf numFmtId="0" fontId="32" fillId="0" borderId="0"/>
    <xf numFmtId="0" fontId="16" fillId="0" borderId="0"/>
    <xf numFmtId="0" fontId="28" fillId="0" borderId="0"/>
    <xf numFmtId="0" fontId="32" fillId="0" borderId="0"/>
    <xf numFmtId="0" fontId="38" fillId="0" borderId="0"/>
    <xf numFmtId="0" fontId="28" fillId="0" borderId="0"/>
    <xf numFmtId="0" fontId="32" fillId="0" borderId="0"/>
    <xf numFmtId="0" fontId="32" fillId="0" borderId="0"/>
    <xf numFmtId="0" fontId="38" fillId="0" borderId="0"/>
    <xf numFmtId="0" fontId="28" fillId="0" borderId="0"/>
    <xf numFmtId="0" fontId="28" fillId="0" borderId="0"/>
    <xf numFmtId="0" fontId="38" fillId="0" borderId="0"/>
    <xf numFmtId="0" fontId="32" fillId="0" borderId="0"/>
    <xf numFmtId="0" fontId="32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8" fillId="0" borderId="0" applyFont="0" applyFill="0" applyBorder="0" applyAlignment="0" applyProtection="0"/>
    <xf numFmtId="0" fontId="28" fillId="0" borderId="0"/>
    <xf numFmtId="0" fontId="38" fillId="0" borderId="0"/>
    <xf numFmtId="0" fontId="38" fillId="0" borderId="0"/>
    <xf numFmtId="0" fontId="16" fillId="0" borderId="0"/>
    <xf numFmtId="0" fontId="38" fillId="0" borderId="0" applyFont="0" applyFill="0" applyBorder="0" applyAlignment="0" applyProtection="0"/>
    <xf numFmtId="0" fontId="38" fillId="0" borderId="0"/>
    <xf numFmtId="0" fontId="32" fillId="0" borderId="0"/>
    <xf numFmtId="0" fontId="28" fillId="0" borderId="0"/>
    <xf numFmtId="0" fontId="32" fillId="0" borderId="0"/>
    <xf numFmtId="0" fontId="16" fillId="0" borderId="0"/>
    <xf numFmtId="0" fontId="38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31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28" fillId="0" borderId="0"/>
    <xf numFmtId="0" fontId="38" fillId="0" borderId="0"/>
    <xf numFmtId="0" fontId="28" fillId="0" borderId="0"/>
    <xf numFmtId="0" fontId="32" fillId="0" borderId="0"/>
    <xf numFmtId="0" fontId="31" fillId="0" borderId="0" applyFont="0" applyFill="0" applyBorder="0" applyAlignment="0" applyProtection="0"/>
    <xf numFmtId="3" fontId="113" fillId="0" borderId="4">
      <alignment horizontal="right" vertical="center"/>
    </xf>
    <xf numFmtId="0" fontId="26" fillId="0" borderId="0">
      <alignment horizontal="center" vertical="center"/>
    </xf>
    <xf numFmtId="3" fontId="113" fillId="0" borderId="4">
      <alignment horizontal="right" vertical="center"/>
    </xf>
    <xf numFmtId="0" fontId="26" fillId="0" borderId="0">
      <alignment horizontal="center" vertical="center"/>
    </xf>
    <xf numFmtId="3" fontId="113" fillId="0" borderId="4">
      <alignment horizontal="right" vertical="center"/>
    </xf>
    <xf numFmtId="3" fontId="113" fillId="0" borderId="4">
      <alignment horizontal="right" vertical="center"/>
    </xf>
    <xf numFmtId="3" fontId="113" fillId="0" borderId="4">
      <alignment horizontal="right" vertical="center"/>
    </xf>
    <xf numFmtId="3" fontId="113" fillId="0" borderId="4">
      <alignment horizontal="right" vertical="center"/>
    </xf>
    <xf numFmtId="0" fontId="26" fillId="0" borderId="0">
      <alignment horizontal="center" vertical="center"/>
    </xf>
    <xf numFmtId="3" fontId="113" fillId="0" borderId="4">
      <alignment horizontal="right" vertical="center"/>
    </xf>
    <xf numFmtId="0" fontId="26" fillId="0" borderId="0">
      <alignment horizontal="center" vertical="center"/>
    </xf>
    <xf numFmtId="3" fontId="113" fillId="0" borderId="4">
      <alignment horizontal="right" vertical="center"/>
    </xf>
    <xf numFmtId="0" fontId="27" fillId="0" borderId="0"/>
    <xf numFmtId="3" fontId="113" fillId="0" borderId="4">
      <alignment horizontal="right" vertical="center"/>
    </xf>
    <xf numFmtId="0" fontId="26" fillId="0" borderId="0">
      <alignment horizontal="center" vertical="center"/>
    </xf>
    <xf numFmtId="3" fontId="113" fillId="0" borderId="4">
      <alignment horizontal="right" vertical="center"/>
    </xf>
    <xf numFmtId="206" fontId="31" fillId="0" borderId="0">
      <alignment horizontal="center" vertical="center"/>
    </xf>
    <xf numFmtId="0" fontId="27" fillId="0" borderId="0"/>
    <xf numFmtId="3" fontId="113" fillId="0" borderId="4">
      <alignment horizontal="right" vertical="center"/>
    </xf>
    <xf numFmtId="3" fontId="113" fillId="0" borderId="4">
      <alignment horizontal="right" vertical="center"/>
    </xf>
    <xf numFmtId="3" fontId="113" fillId="0" borderId="4">
      <alignment horizontal="right" vertical="center"/>
    </xf>
    <xf numFmtId="0" fontId="27" fillId="0" borderId="0"/>
    <xf numFmtId="0" fontId="27" fillId="0" borderId="0"/>
    <xf numFmtId="3" fontId="113" fillId="0" borderId="4">
      <alignment horizontal="right" vertical="center"/>
    </xf>
    <xf numFmtId="3" fontId="113" fillId="0" borderId="4">
      <alignment horizontal="right" vertical="center"/>
    </xf>
    <xf numFmtId="3" fontId="113" fillId="0" borderId="4">
      <alignment horizontal="right" vertical="center"/>
    </xf>
    <xf numFmtId="0" fontId="26" fillId="0" borderId="0" applyFont="0" applyFill="0" applyBorder="0" applyAlignment="0" applyProtection="0"/>
    <xf numFmtId="0" fontId="165" fillId="0" borderId="0"/>
    <xf numFmtId="0" fontId="187" fillId="0" borderId="0">
      <alignment horizontal="center" wrapText="1"/>
      <protection locked="0"/>
    </xf>
    <xf numFmtId="0" fontId="52" fillId="0" borderId="0" applyFont="0" applyFill="0" applyBorder="0" applyAlignment="0" applyProtection="0"/>
    <xf numFmtId="0" fontId="16" fillId="0" borderId="0" applyFont="0" applyFill="0" applyBorder="0" applyAlignment="0" applyProtection="0">
      <alignment horizontal="right"/>
    </xf>
    <xf numFmtId="0" fontId="188" fillId="0" borderId="0"/>
    <xf numFmtId="311" fontId="31" fillId="0" borderId="0" applyFill="0" applyBorder="0" applyAlignment="0"/>
    <xf numFmtId="184" fontId="189" fillId="0" borderId="0" applyFill="0" applyBorder="0" applyAlignment="0"/>
    <xf numFmtId="312" fontId="31" fillId="0" borderId="0" applyFill="0" applyBorder="0" applyAlignment="0"/>
    <xf numFmtId="313" fontId="31" fillId="0" borderId="0" applyFill="0" applyBorder="0" applyAlignment="0"/>
    <xf numFmtId="314" fontId="31" fillId="0" borderId="0" applyFill="0" applyBorder="0" applyAlignment="0"/>
    <xf numFmtId="315" fontId="31" fillId="0" borderId="0" applyFill="0" applyBorder="0" applyAlignment="0"/>
    <xf numFmtId="311" fontId="31" fillId="0" borderId="0" applyFill="0" applyBorder="0" applyAlignment="0"/>
    <xf numFmtId="0" fontId="190" fillId="6" borderId="1">
      <alignment horizontal="center" wrapText="1"/>
    </xf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314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99" fillId="0" borderId="0"/>
    <xf numFmtId="0" fontId="58" fillId="0" borderId="7"/>
    <xf numFmtId="4" fontId="58" fillId="0" borderId="22"/>
    <xf numFmtId="316" fontId="16" fillId="0" borderId="22"/>
    <xf numFmtId="0" fontId="16" fillId="0" borderId="22"/>
    <xf numFmtId="304" fontId="16" fillId="0" borderId="0" applyFont="0" applyFill="0" applyBorder="0" applyAlignment="0" applyProtection="0"/>
    <xf numFmtId="42" fontId="93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0" fontId="16" fillId="0" borderId="0"/>
    <xf numFmtId="191" fontId="31" fillId="0" borderId="54"/>
    <xf numFmtId="41" fontId="16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41" fontId="93" fillId="0" borderId="0" applyFont="0" applyFill="0" applyBorder="0" applyAlignment="0" applyProtection="0">
      <alignment vertical="center"/>
    </xf>
    <xf numFmtId="9" fontId="93" fillId="0" borderId="0" applyFont="0" applyFill="0" applyBorder="0" applyAlignment="0" applyProtection="0">
      <alignment vertical="center"/>
    </xf>
    <xf numFmtId="0" fontId="21" fillId="0" borderId="0"/>
    <xf numFmtId="0" fontId="28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8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8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2" fillId="0" borderId="0">
      <protection locked="0"/>
    </xf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38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2" fillId="0" borderId="0"/>
    <xf numFmtId="318" fontId="17" fillId="0" borderId="0">
      <protection locked="0"/>
    </xf>
    <xf numFmtId="318" fontId="17" fillId="0" borderId="0">
      <protection locked="0"/>
    </xf>
    <xf numFmtId="318" fontId="17" fillId="0" borderId="0">
      <protection locked="0"/>
    </xf>
    <xf numFmtId="186" fontId="16" fillId="0" borderId="0"/>
    <xf numFmtId="186" fontId="16" fillId="0" borderId="0"/>
    <xf numFmtId="186" fontId="16" fillId="0" borderId="0"/>
    <xf numFmtId="186" fontId="16" fillId="0" borderId="0"/>
    <xf numFmtId="186" fontId="16" fillId="0" borderId="0"/>
    <xf numFmtId="186" fontId="16" fillId="0" borderId="0"/>
    <xf numFmtId="186" fontId="16" fillId="0" borderId="0"/>
    <xf numFmtId="186" fontId="16" fillId="0" borderId="0"/>
    <xf numFmtId="186" fontId="16" fillId="0" borderId="0"/>
    <xf numFmtId="186" fontId="16" fillId="0" borderId="0"/>
    <xf numFmtId="186" fontId="16" fillId="0" borderId="0"/>
    <xf numFmtId="0" fontId="193" fillId="0" borderId="0" applyNumberFormat="0" applyFill="0" applyBorder="0" applyAlignment="0" applyProtection="0">
      <alignment vertical="top"/>
      <protection locked="0"/>
    </xf>
    <xf numFmtId="41" fontId="23" fillId="0" borderId="3" applyNumberFormat="0" applyFont="0" applyFill="0" applyBorder="0" applyProtection="0">
      <alignment horizontal="distributed"/>
    </xf>
    <xf numFmtId="184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84" fontId="31" fillId="0" borderId="0" applyNumberFormat="0" applyFont="0" applyFill="0" applyBorder="0" applyProtection="0">
      <alignment horizontal="centerContinuous"/>
    </xf>
    <xf numFmtId="1" fontId="69" fillId="0" borderId="0" applyFont="0" applyFill="0" applyBorder="0" applyProtection="0">
      <alignment horizontal="centerContinuous" vertical="center"/>
    </xf>
    <xf numFmtId="0" fontId="69" fillId="0" borderId="0" applyFont="0" applyFill="0" applyBorder="0" applyProtection="0">
      <alignment horizontal="centerContinuous" vertical="center"/>
    </xf>
    <xf numFmtId="184" fontId="69" fillId="0" borderId="0" applyFont="0" applyFill="0" applyBorder="0" applyProtection="0">
      <alignment horizontal="centerContinuous" vertical="center"/>
    </xf>
    <xf numFmtId="0" fontId="192" fillId="0" borderId="0">
      <alignment vertical="center"/>
    </xf>
    <xf numFmtId="0" fontId="69" fillId="0" borderId="0" applyNumberFormat="0" applyFont="0" applyFill="0" applyBorder="0" applyProtection="0">
      <alignment vertical="center"/>
    </xf>
    <xf numFmtId="1" fontId="194" fillId="3" borderId="0" applyNumberFormat="0" applyBorder="0" applyAlignment="0">
      <alignment vertical="center"/>
    </xf>
    <xf numFmtId="1" fontId="195" fillId="3" borderId="0" applyNumberFormat="0" applyFont="0" applyFill="0" applyBorder="0" applyAlignment="0">
      <alignment vertical="center"/>
    </xf>
    <xf numFmtId="319" fontId="16" fillId="0" borderId="0" applyFont="0" applyFill="0" applyBorder="0" applyProtection="0">
      <alignment vertical="center"/>
    </xf>
    <xf numFmtId="191" fontId="31" fillId="0" borderId="0" applyNumberFormat="0" applyFont="0" applyFill="0" applyBorder="0" applyProtection="0">
      <alignment vertical="center"/>
    </xf>
    <xf numFmtId="273" fontId="31" fillId="0" borderId="0" applyFont="0" applyFill="0" applyBorder="0" applyAlignment="0" applyProtection="0">
      <alignment vertical="center"/>
    </xf>
    <xf numFmtId="308" fontId="31" fillId="0" borderId="0" applyFont="0" applyFill="0" applyBorder="0" applyAlignment="0" applyProtection="0">
      <alignment vertical="center"/>
    </xf>
    <xf numFmtId="184" fontId="16" fillId="0" borderId="0" applyFont="0" applyFill="0" applyBorder="0" applyAlignment="0" applyProtection="0"/>
    <xf numFmtId="320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321" fontId="31" fillId="0" borderId="0">
      <protection locked="0"/>
    </xf>
    <xf numFmtId="0" fontId="16" fillId="0" borderId="0"/>
    <xf numFmtId="322" fontId="31" fillId="0" borderId="0">
      <protection locked="0"/>
    </xf>
    <xf numFmtId="318" fontId="17" fillId="0" borderId="0">
      <protection locked="0"/>
    </xf>
    <xf numFmtId="318" fontId="17" fillId="0" borderId="0">
      <protection locked="0"/>
    </xf>
    <xf numFmtId="318" fontId="17" fillId="0" borderId="0">
      <protection locked="0"/>
    </xf>
    <xf numFmtId="318" fontId="17" fillId="0" borderId="0">
      <protection locked="0"/>
    </xf>
    <xf numFmtId="0" fontId="24" fillId="0" borderId="0">
      <protection locked="0"/>
    </xf>
    <xf numFmtId="318" fontId="17" fillId="0" borderId="0">
      <protection locked="0"/>
    </xf>
    <xf numFmtId="318" fontId="17" fillId="0" borderId="0">
      <protection locked="0"/>
    </xf>
    <xf numFmtId="318" fontId="17" fillId="0" borderId="0">
      <protection locked="0"/>
    </xf>
    <xf numFmtId="318" fontId="17" fillId="0" borderId="0">
      <protection locked="0"/>
    </xf>
    <xf numFmtId="0" fontId="40" fillId="0" borderId="0">
      <protection locked="0"/>
    </xf>
    <xf numFmtId="318" fontId="17" fillId="0" borderId="0">
      <protection locked="0"/>
    </xf>
    <xf numFmtId="318" fontId="17" fillId="0" borderId="0">
      <protection locked="0"/>
    </xf>
    <xf numFmtId="318" fontId="17" fillId="0" borderId="0">
      <protection locked="0"/>
    </xf>
    <xf numFmtId="318" fontId="17" fillId="0" borderId="0">
      <protection locked="0"/>
    </xf>
    <xf numFmtId="318" fontId="17" fillId="0" borderId="0">
      <protection locked="0"/>
    </xf>
    <xf numFmtId="318" fontId="17" fillId="0" borderId="0">
      <protection locked="0"/>
    </xf>
    <xf numFmtId="318" fontId="17" fillId="0" borderId="0">
      <protection locked="0"/>
    </xf>
    <xf numFmtId="318" fontId="17" fillId="0" borderId="0">
      <protection locked="0"/>
    </xf>
    <xf numFmtId="318" fontId="17" fillId="0" borderId="0">
      <protection locked="0"/>
    </xf>
    <xf numFmtId="318" fontId="17" fillId="0" borderId="0">
      <protection locked="0"/>
    </xf>
    <xf numFmtId="318" fontId="17" fillId="0" borderId="0">
      <protection locked="0"/>
    </xf>
    <xf numFmtId="318" fontId="17" fillId="0" borderId="0">
      <protection locked="0"/>
    </xf>
    <xf numFmtId="4" fontId="40" fillId="0" borderId="0">
      <protection locked="0"/>
    </xf>
    <xf numFmtId="0" fontId="33" fillId="0" borderId="0" applyFont="0" applyFill="0" applyBorder="0" applyAlignment="0" applyProtection="0"/>
    <xf numFmtId="323" fontId="16" fillId="0" borderId="0"/>
    <xf numFmtId="324" fontId="16" fillId="0" borderId="0">
      <protection locked="0"/>
    </xf>
    <xf numFmtId="223" fontId="40" fillId="0" borderId="0">
      <protection locked="0"/>
    </xf>
    <xf numFmtId="0" fontId="33" fillId="0" borderId="0" applyFont="0" applyFill="0" applyBorder="0" applyAlignment="0" applyProtection="0"/>
    <xf numFmtId="190" fontId="16" fillId="0" borderId="0">
      <protection locked="0"/>
    </xf>
    <xf numFmtId="325" fontId="16" fillId="0" borderId="0"/>
    <xf numFmtId="326" fontId="16" fillId="0" borderId="0"/>
    <xf numFmtId="327" fontId="21" fillId="0" borderId="0" applyFont="0" applyFill="0" applyBorder="0" applyAlignment="0" applyProtection="0"/>
    <xf numFmtId="0" fontId="40" fillId="0" borderId="0">
      <protection locked="0"/>
    </xf>
    <xf numFmtId="0" fontId="40" fillId="0" borderId="0">
      <protection locked="0"/>
    </xf>
    <xf numFmtId="0" fontId="196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196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328" fontId="16" fillId="0" borderId="0"/>
    <xf numFmtId="216" fontId="40" fillId="0" borderId="0">
      <protection locked="0"/>
    </xf>
    <xf numFmtId="0" fontId="129" fillId="0" borderId="0">
      <alignment vertical="center"/>
    </xf>
    <xf numFmtId="216" fontId="40" fillId="0" borderId="0">
      <protection locked="0"/>
    </xf>
    <xf numFmtId="223" fontId="40" fillId="0" borderId="0">
      <protection locked="0"/>
    </xf>
    <xf numFmtId="4" fontId="40" fillId="0" borderId="0">
      <protection locked="0"/>
    </xf>
    <xf numFmtId="318" fontId="17" fillId="0" borderId="0">
      <protection locked="0"/>
    </xf>
    <xf numFmtId="318" fontId="17" fillId="0" borderId="0">
      <protection locked="0"/>
    </xf>
    <xf numFmtId="318" fontId="17" fillId="0" borderId="0">
      <protection locked="0"/>
    </xf>
    <xf numFmtId="318" fontId="17" fillId="0" borderId="0">
      <protection locked="0"/>
    </xf>
    <xf numFmtId="318" fontId="17" fillId="0" borderId="0">
      <protection locked="0"/>
    </xf>
    <xf numFmtId="318" fontId="17" fillId="0" borderId="0">
      <protection locked="0"/>
    </xf>
    <xf numFmtId="3" fontId="31" fillId="0" borderId="0">
      <alignment vertical="center"/>
    </xf>
    <xf numFmtId="0" fontId="31" fillId="0" borderId="0"/>
    <xf numFmtId="0" fontId="35" fillId="0" borderId="0"/>
    <xf numFmtId="3" fontId="35" fillId="0" borderId="3"/>
    <xf numFmtId="3" fontId="35" fillId="0" borderId="3"/>
    <xf numFmtId="192" fontId="41" fillId="0" borderId="0" applyFont="0" applyFill="0" applyBorder="0" applyAlignment="0" applyProtection="0"/>
    <xf numFmtId="0" fontId="87" fillId="0" borderId="0">
      <protection locked="0"/>
    </xf>
    <xf numFmtId="192" fontId="41" fillId="0" borderId="0" applyFont="0" applyFill="0" applyBorder="0" applyAlignment="0" applyProtection="0"/>
    <xf numFmtId="213" fontId="16" fillId="0" borderId="0"/>
    <xf numFmtId="213" fontId="16" fillId="0" borderId="0"/>
    <xf numFmtId="213" fontId="16" fillId="0" borderId="0"/>
    <xf numFmtId="213" fontId="16" fillId="0" borderId="0"/>
    <xf numFmtId="213" fontId="16" fillId="0" borderId="0"/>
    <xf numFmtId="213" fontId="16" fillId="0" borderId="0"/>
    <xf numFmtId="213" fontId="16" fillId="0" borderId="0"/>
    <xf numFmtId="213" fontId="16" fillId="0" borderId="0"/>
    <xf numFmtId="213" fontId="16" fillId="0" borderId="0"/>
    <xf numFmtId="213" fontId="16" fillId="0" borderId="0"/>
    <xf numFmtId="213" fontId="16" fillId="0" borderId="0"/>
    <xf numFmtId="191" fontId="35" fillId="0" borderId="10">
      <alignment vertical="center"/>
    </xf>
    <xf numFmtId="0" fontId="35" fillId="0" borderId="0" applyNumberFormat="0" applyFont="0" applyFill="0" applyBorder="0" applyProtection="0">
      <alignment horizontal="distributed" vertical="center" justifyLastLine="1"/>
    </xf>
    <xf numFmtId="9" fontId="88" fillId="0" borderId="0" applyFont="0" applyFill="0" applyBorder="0" applyAlignment="0" applyProtection="0"/>
    <xf numFmtId="237" fontId="35" fillId="0" borderId="0" applyFont="0" applyFill="0" applyBorder="0" applyAlignment="0" applyProtection="0"/>
    <xf numFmtId="238" fontId="35" fillId="0" borderId="0" applyFont="0" applyFill="0" applyBorder="0" applyAlignment="0" applyProtection="0"/>
    <xf numFmtId="0" fontId="35" fillId="0" borderId="0" applyNumberFormat="0" applyFont="0" applyFill="0" applyBorder="0" applyProtection="0">
      <alignment horizontal="centerContinuous" vertical="center"/>
    </xf>
    <xf numFmtId="0" fontId="92" fillId="0" borderId="3" applyFont="0" applyFill="0" applyBorder="0" applyAlignment="0" applyProtection="0">
      <alignment horizontal="centerContinuous" vertical="center"/>
    </xf>
    <xf numFmtId="243" fontId="16" fillId="0" borderId="0">
      <alignment vertical="center"/>
    </xf>
    <xf numFmtId="183" fontId="69" fillId="0" borderId="0" applyFont="0" applyFill="0" applyBorder="0" applyAlignment="0" applyProtection="0">
      <alignment horizontal="centerContinuous" vertical="center"/>
    </xf>
    <xf numFmtId="184" fontId="69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177" fontId="29" fillId="0" borderId="0" applyFont="0" applyFill="0" applyBorder="0" applyAlignment="0" applyProtection="0"/>
    <xf numFmtId="0" fontId="95" fillId="0" borderId="0">
      <alignment vertical="center"/>
    </xf>
    <xf numFmtId="0" fontId="24" fillId="0" borderId="0" applyNumberFormat="0" applyFont="0" applyFill="0" applyBorder="0" applyProtection="0">
      <alignment vertical="center"/>
    </xf>
    <xf numFmtId="1" fontId="98" fillId="3" borderId="0" applyNumberFormat="0" applyFont="0" applyFill="0" applyBorder="0" applyAlignment="0">
      <alignment vertical="center"/>
    </xf>
    <xf numFmtId="251" fontId="35" fillId="0" borderId="0" applyFont="0" applyFill="0" applyBorder="0" applyProtection="0">
      <alignment vertical="center"/>
    </xf>
    <xf numFmtId="38" fontId="35" fillId="0" borderId="0" applyFont="0" applyFill="0" applyBorder="0" applyProtection="0">
      <alignment vertical="center"/>
    </xf>
    <xf numFmtId="191" fontId="35" fillId="0" borderId="0" applyNumberFormat="0" applyFont="0" applyFill="0" applyBorder="0" applyProtection="0">
      <alignment vertical="center"/>
    </xf>
    <xf numFmtId="38" fontId="35" fillId="0" borderId="0" applyFont="0" applyFill="0" applyBorder="0" applyAlignment="0" applyProtection="0">
      <alignment vertical="center"/>
    </xf>
    <xf numFmtId="186" fontId="35" fillId="0" borderId="0" applyFont="0" applyFill="0" applyBorder="0" applyAlignment="0" applyProtection="0">
      <alignment vertical="center"/>
    </xf>
    <xf numFmtId="38" fontId="35" fillId="0" borderId="0" applyFill="0" applyBorder="0" applyAlignment="0" applyProtection="0">
      <alignment vertical="center"/>
    </xf>
    <xf numFmtId="253" fontId="35" fillId="0" borderId="0" applyFont="0" applyFill="0" applyBorder="0" applyAlignment="0" applyProtection="0"/>
    <xf numFmtId="254" fontId="35" fillId="0" borderId="0" applyFont="0" applyFill="0" applyBorder="0" applyAlignment="0" applyProtection="0"/>
    <xf numFmtId="255" fontId="35" fillId="0" borderId="0" applyFont="0" applyFill="0" applyBorder="0" applyAlignment="0" applyProtection="0"/>
    <xf numFmtId="256" fontId="35" fillId="0" borderId="0" applyFont="0" applyFill="0" applyBorder="0" applyAlignment="0" applyProtection="0"/>
    <xf numFmtId="257" fontId="16" fillId="0" borderId="0">
      <protection locked="0"/>
    </xf>
    <xf numFmtId="0" fontId="87" fillId="0" borderId="0">
      <protection locked="0"/>
    </xf>
    <xf numFmtId="0" fontId="103" fillId="0" borderId="0"/>
    <xf numFmtId="258" fontId="16" fillId="0" borderId="0">
      <protection locked="0"/>
    </xf>
    <xf numFmtId="0" fontId="40" fillId="0" borderId="0">
      <protection locked="0"/>
    </xf>
    <xf numFmtId="209" fontId="31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58" fillId="0" borderId="0" applyFill="0" applyBorder="0" applyAlignment="0"/>
    <xf numFmtId="0" fontId="42" fillId="0" borderId="0">
      <protection locked="0"/>
    </xf>
    <xf numFmtId="41" fontId="61" fillId="0" borderId="0" applyFont="0" applyFill="0" applyBorder="0" applyAlignment="0" applyProtection="0"/>
    <xf numFmtId="218" fontId="16" fillId="0" borderId="0"/>
    <xf numFmtId="3" fontId="38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61" fillId="0" borderId="0" applyFont="0" applyFill="0" applyBorder="0" applyAlignment="0" applyProtection="0"/>
    <xf numFmtId="220" fontId="35" fillId="0" borderId="0" applyFont="0" applyFill="0" applyBorder="0" applyAlignment="0" applyProtection="0"/>
    <xf numFmtId="0" fontId="32" fillId="0" borderId="0"/>
    <xf numFmtId="0" fontId="16" fillId="0" borderId="0"/>
    <xf numFmtId="0" fontId="16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38" fontId="25" fillId="3" borderId="0" applyNumberFormat="0" applyBorder="0" applyAlignment="0" applyProtection="0"/>
    <xf numFmtId="3" fontId="33" fillId="0" borderId="10">
      <alignment horizontal="right" vertical="center"/>
    </xf>
    <xf numFmtId="4" fontId="33" fillId="0" borderId="10">
      <alignment horizontal="right" vertical="center"/>
    </xf>
    <xf numFmtId="0" fontId="66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0" fontId="25" fillId="3" borderId="3" applyNumberFormat="0" applyBorder="0" applyAlignment="0" applyProtection="0"/>
    <xf numFmtId="228" fontId="31" fillId="0" borderId="0"/>
    <xf numFmtId="0" fontId="42" fillId="0" borderId="0">
      <protection locked="0"/>
    </xf>
    <xf numFmtId="0" fontId="31" fillId="0" borderId="0" applyFont="0"/>
    <xf numFmtId="329" fontId="27" fillId="0" borderId="0" applyNumberFormat="0" applyFont="0" applyFill="0" applyBorder="0" applyAlignment="0" applyProtection="0"/>
    <xf numFmtId="330" fontId="33" fillId="0" borderId="0" applyNumberFormat="0" applyFont="0" applyFill="0" applyBorder="0" applyAlignment="0" applyProtection="0"/>
    <xf numFmtId="317" fontId="27" fillId="0" borderId="0" applyNumberFormat="0" applyFont="0" applyFill="0" applyBorder="0" applyAlignment="0" applyProtection="0"/>
    <xf numFmtId="331" fontId="33" fillId="0" borderId="0" applyNumberFormat="0" applyFont="0" applyFill="0" applyBorder="0" applyAlignment="0" applyProtection="0"/>
    <xf numFmtId="329" fontId="27" fillId="0" borderId="0" applyNumberFormat="0" applyFont="0" applyFill="0" applyBorder="0" applyAlignment="0" applyProtection="0"/>
    <xf numFmtId="330" fontId="33" fillId="0" borderId="0" applyNumberFormat="0" applyFont="0" applyFill="0" applyBorder="0" applyAlignment="0" applyProtection="0"/>
    <xf numFmtId="317" fontId="27" fillId="0" borderId="0" applyNumberFormat="0" applyFont="0" applyFill="0" applyBorder="0" applyAlignment="0" applyProtection="0"/>
    <xf numFmtId="331" fontId="33" fillId="0" borderId="0" applyNumberFormat="0" applyFont="0" applyFill="0" applyBorder="0" applyAlignment="0" applyProtection="0"/>
    <xf numFmtId="0" fontId="28" fillId="0" borderId="0"/>
    <xf numFmtId="0" fontId="3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32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28" fillId="0" borderId="0"/>
    <xf numFmtId="0" fontId="16" fillId="0" borderId="0"/>
    <xf numFmtId="0" fontId="28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28" fillId="0" borderId="0"/>
    <xf numFmtId="0" fontId="16" fillId="0" borderId="0"/>
    <xf numFmtId="0" fontId="28" fillId="0" borderId="0"/>
    <xf numFmtId="0" fontId="16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8" fillId="0" borderId="0" applyFont="0" applyFill="0" applyBorder="0" applyAlignment="0" applyProtection="0"/>
    <xf numFmtId="0" fontId="16" fillId="0" borderId="0"/>
    <xf numFmtId="0" fontId="16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38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2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8" fillId="0" borderId="0" applyFont="0" applyFill="0" applyBorder="0" applyAlignment="0" applyProtection="0"/>
    <xf numFmtId="0" fontId="28" fillId="0" borderId="0"/>
    <xf numFmtId="9" fontId="39" fillId="0" borderId="0" applyFont="0" applyFill="0" applyBorder="0" applyAlignment="0" applyProtection="0"/>
    <xf numFmtId="0" fontId="16" fillId="0" borderId="0"/>
    <xf numFmtId="9" fontId="39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16" fillId="0" borderId="0"/>
    <xf numFmtId="0" fontId="28" fillId="0" borderId="0"/>
    <xf numFmtId="0" fontId="28" fillId="0" borderId="0"/>
    <xf numFmtId="0" fontId="38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28" fillId="0" borderId="0"/>
    <xf numFmtId="0" fontId="38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8" fillId="0" borderId="0" applyFont="0" applyFill="0" applyBorder="0" applyAlignment="0" applyProtection="0"/>
    <xf numFmtId="0" fontId="16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38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8" fillId="0" borderId="0" applyFont="0" applyFill="0" applyBorder="0" applyAlignment="0" applyProtection="0"/>
    <xf numFmtId="0" fontId="33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3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38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2" fillId="0" borderId="0">
      <protection locked="0"/>
    </xf>
    <xf numFmtId="3" fontId="113" fillId="0" borderId="4">
      <alignment horizontal="right" vertical="center"/>
    </xf>
    <xf numFmtId="200" fontId="44" fillId="0" borderId="0">
      <alignment vertical="center"/>
    </xf>
    <xf numFmtId="200" fontId="44" fillId="0" borderId="0">
      <alignment vertical="center"/>
    </xf>
    <xf numFmtId="3" fontId="113" fillId="0" borderId="4">
      <alignment horizontal="right" vertical="center"/>
    </xf>
    <xf numFmtId="200" fontId="44" fillId="0" borderId="0">
      <alignment vertical="center"/>
    </xf>
    <xf numFmtId="3" fontId="113" fillId="0" borderId="4">
      <alignment horizontal="right"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8" fontId="16" fillId="0" borderId="0">
      <alignment vertical="center"/>
    </xf>
    <xf numFmtId="208" fontId="16" fillId="0" borderId="0">
      <alignment vertical="center"/>
    </xf>
    <xf numFmtId="208" fontId="16" fillId="0" borderId="0">
      <alignment vertical="center"/>
    </xf>
    <xf numFmtId="208" fontId="16" fillId="0" borderId="0">
      <alignment vertical="center"/>
    </xf>
    <xf numFmtId="208" fontId="16" fillId="0" borderId="0">
      <alignment vertical="center"/>
    </xf>
    <xf numFmtId="208" fontId="16" fillId="0" borderId="0">
      <alignment vertical="center"/>
    </xf>
    <xf numFmtId="208" fontId="16" fillId="0" borderId="0">
      <alignment vertical="center"/>
    </xf>
    <xf numFmtId="208" fontId="16" fillId="0" borderId="0">
      <alignment vertical="center"/>
    </xf>
    <xf numFmtId="202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192" fontId="41" fillId="0" borderId="0" applyFont="0" applyFill="0" applyBorder="0" applyAlignment="0" applyProtection="0"/>
    <xf numFmtId="200" fontId="44" fillId="0" borderId="0">
      <alignment vertical="center"/>
    </xf>
    <xf numFmtId="200" fontId="44" fillId="0" borderId="0">
      <alignment vertical="center"/>
    </xf>
    <xf numFmtId="200" fontId="44" fillId="0" borderId="0">
      <alignment vertical="center"/>
    </xf>
    <xf numFmtId="3" fontId="113" fillId="0" borderId="4">
      <alignment horizontal="right" vertical="center"/>
    </xf>
    <xf numFmtId="192" fontId="41" fillId="0" borderId="0" applyFont="0" applyFill="0" applyBorder="0" applyAlignment="0" applyProtection="0"/>
    <xf numFmtId="200" fontId="44" fillId="0" borderId="0">
      <alignment vertical="center"/>
    </xf>
    <xf numFmtId="200" fontId="44" fillId="0" borderId="0">
      <alignment vertical="center"/>
    </xf>
    <xf numFmtId="3" fontId="113" fillId="0" borderId="4">
      <alignment horizontal="right" vertical="center"/>
    </xf>
    <xf numFmtId="3" fontId="113" fillId="0" borderId="4">
      <alignment horizontal="right" vertical="center"/>
    </xf>
    <xf numFmtId="208" fontId="16" fillId="0" borderId="0">
      <alignment vertical="center"/>
    </xf>
    <xf numFmtId="208" fontId="16" fillId="0" borderId="0">
      <alignment vertical="center"/>
    </xf>
    <xf numFmtId="208" fontId="16" fillId="0" borderId="0">
      <alignment vertical="center"/>
    </xf>
    <xf numFmtId="208" fontId="16" fillId="0" borderId="0">
      <alignment vertical="center"/>
    </xf>
    <xf numFmtId="208" fontId="16" fillId="0" borderId="0">
      <alignment vertical="center"/>
    </xf>
    <xf numFmtId="208" fontId="16" fillId="0" borderId="0">
      <alignment vertical="center"/>
    </xf>
    <xf numFmtId="208" fontId="16" fillId="0" borderId="0">
      <alignment vertical="center"/>
    </xf>
    <xf numFmtId="208" fontId="16" fillId="0" borderId="0">
      <alignment vertical="center"/>
    </xf>
    <xf numFmtId="3" fontId="113" fillId="0" borderId="4">
      <alignment horizontal="right" vertical="center"/>
    </xf>
    <xf numFmtId="192" fontId="41" fillId="0" borderId="0" applyFont="0" applyFill="0" applyBorder="0" applyAlignment="0" applyProtection="0"/>
    <xf numFmtId="4" fontId="197" fillId="0" borderId="55">
      <alignment vertical="center"/>
    </xf>
    <xf numFmtId="0" fontId="23" fillId="0" borderId="0">
      <alignment vertical="center"/>
    </xf>
    <xf numFmtId="0" fontId="12" fillId="0" borderId="0">
      <alignment vertical="center"/>
    </xf>
    <xf numFmtId="318" fontId="198" fillId="0" borderId="0">
      <protection locked="0"/>
    </xf>
    <xf numFmtId="318" fontId="198" fillId="0" borderId="0">
      <protection locked="0"/>
    </xf>
    <xf numFmtId="318" fontId="198" fillId="0" borderId="0">
      <protection locked="0"/>
    </xf>
    <xf numFmtId="318" fontId="198" fillId="0" borderId="0">
      <protection locked="0"/>
    </xf>
    <xf numFmtId="192" fontId="41" fillId="0" borderId="0" applyFont="0" applyFill="0" applyBorder="0" applyAlignment="0" applyProtection="0"/>
    <xf numFmtId="192" fontId="41" fillId="0" borderId="0" applyFont="0" applyFill="0" applyBorder="0" applyAlignment="0" applyProtection="0"/>
    <xf numFmtId="192" fontId="41" fillId="0" borderId="0" applyFont="0" applyFill="0" applyBorder="0" applyAlignment="0" applyProtection="0"/>
    <xf numFmtId="0" fontId="42" fillId="0" borderId="0">
      <protection locked="0"/>
    </xf>
    <xf numFmtId="318" fontId="198" fillId="0" borderId="0">
      <protection locked="0"/>
    </xf>
    <xf numFmtId="318" fontId="198" fillId="0" borderId="0">
      <protection locked="0"/>
    </xf>
    <xf numFmtId="318" fontId="198" fillId="0" borderId="0">
      <protection locked="0"/>
    </xf>
    <xf numFmtId="318" fontId="198" fillId="0" borderId="0">
      <protection locked="0"/>
    </xf>
    <xf numFmtId="318" fontId="198" fillId="0" borderId="0">
      <protection locked="0"/>
    </xf>
    <xf numFmtId="318" fontId="198" fillId="0" borderId="0">
      <protection locked="0"/>
    </xf>
    <xf numFmtId="318" fontId="198" fillId="0" borderId="0">
      <protection locked="0"/>
    </xf>
    <xf numFmtId="318" fontId="198" fillId="0" borderId="0">
      <protection locked="0"/>
    </xf>
    <xf numFmtId="42" fontId="199" fillId="0" borderId="0" applyFont="0" applyFill="0" applyBorder="0" applyAlignment="0" applyProtection="0"/>
    <xf numFmtId="44" fontId="199" fillId="0" borderId="0" applyFont="0" applyFill="0" applyBorder="0" applyAlignment="0" applyProtection="0"/>
    <xf numFmtId="318" fontId="198" fillId="0" borderId="0">
      <protection locked="0"/>
    </xf>
    <xf numFmtId="318" fontId="198" fillId="0" borderId="0">
      <protection locked="0"/>
    </xf>
    <xf numFmtId="318" fontId="198" fillId="0" borderId="0">
      <protection locked="0"/>
    </xf>
    <xf numFmtId="318" fontId="198" fillId="0" borderId="0">
      <protection locked="0"/>
    </xf>
    <xf numFmtId="318" fontId="198" fillId="0" borderId="0">
      <protection locked="0"/>
    </xf>
    <xf numFmtId="318" fontId="198" fillId="0" borderId="0">
      <protection locked="0"/>
    </xf>
    <xf numFmtId="318" fontId="198" fillId="0" borderId="0">
      <protection locked="0"/>
    </xf>
    <xf numFmtId="318" fontId="198" fillId="0" borderId="0">
      <protection locked="0"/>
    </xf>
    <xf numFmtId="41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0" fontId="42" fillId="0" borderId="0">
      <protection locked="0"/>
    </xf>
    <xf numFmtId="318" fontId="198" fillId="0" borderId="0">
      <protection locked="0"/>
    </xf>
    <xf numFmtId="318" fontId="198" fillId="0" borderId="0">
      <protection locked="0"/>
    </xf>
    <xf numFmtId="318" fontId="198" fillId="0" borderId="0">
      <protection locked="0"/>
    </xf>
    <xf numFmtId="318" fontId="198" fillId="0" borderId="0">
      <protection locked="0"/>
    </xf>
    <xf numFmtId="0" fontId="61" fillId="0" borderId="0"/>
    <xf numFmtId="0" fontId="61" fillId="0" borderId="0"/>
    <xf numFmtId="0" fontId="61" fillId="0" borderId="0"/>
    <xf numFmtId="0" fontId="42" fillId="0" borderId="9">
      <protection locked="0"/>
    </xf>
    <xf numFmtId="0" fontId="31" fillId="0" borderId="0" applyFont="0" applyFill="0" applyBorder="0" applyAlignment="0" applyProtection="0"/>
    <xf numFmtId="332" fontId="31" fillId="0" borderId="0">
      <protection locked="0"/>
    </xf>
    <xf numFmtId="0" fontId="12" fillId="0" borderId="0">
      <alignment vertical="center"/>
    </xf>
    <xf numFmtId="332" fontId="31" fillId="0" borderId="0">
      <protection locked="0"/>
    </xf>
    <xf numFmtId="0" fontId="12" fillId="0" borderId="0">
      <alignment vertical="center"/>
    </xf>
    <xf numFmtId="333" fontId="32" fillId="0" borderId="0"/>
    <xf numFmtId="0" fontId="12" fillId="0" borderId="0">
      <alignment vertical="center"/>
    </xf>
    <xf numFmtId="332" fontId="31" fillId="0" borderId="0">
      <protection locked="0"/>
    </xf>
    <xf numFmtId="0" fontId="12" fillId="0" borderId="0">
      <alignment vertical="center"/>
    </xf>
    <xf numFmtId="0" fontId="12" fillId="0" borderId="0">
      <alignment vertical="center"/>
    </xf>
    <xf numFmtId="0" fontId="16" fillId="0" borderId="0"/>
    <xf numFmtId="0" fontId="12" fillId="0" borderId="0">
      <alignment vertical="center"/>
    </xf>
    <xf numFmtId="332" fontId="31" fillId="0" borderId="0">
      <protection locked="0"/>
    </xf>
    <xf numFmtId="0" fontId="12" fillId="0" borderId="0">
      <alignment vertical="center"/>
    </xf>
    <xf numFmtId="334" fontId="28" fillId="0" borderId="0"/>
    <xf numFmtId="0" fontId="12" fillId="0" borderId="0">
      <alignment vertical="center"/>
    </xf>
    <xf numFmtId="0" fontId="42" fillId="0" borderId="0">
      <protection locked="0"/>
    </xf>
    <xf numFmtId="0" fontId="42" fillId="0" borderId="0">
      <protection locked="0"/>
    </xf>
    <xf numFmtId="293" fontId="23" fillId="0" borderId="0" applyFont="0" applyFill="0" applyBorder="0" applyAlignment="0" applyProtection="0"/>
    <xf numFmtId="0" fontId="12" fillId="0" borderId="0">
      <alignment vertical="center"/>
    </xf>
    <xf numFmtId="335" fontId="17" fillId="0" borderId="0">
      <protection locked="0"/>
    </xf>
    <xf numFmtId="0" fontId="12" fillId="0" borderId="0">
      <alignment vertical="center"/>
    </xf>
    <xf numFmtId="335" fontId="17" fillId="0" borderId="0">
      <protection locked="0"/>
    </xf>
    <xf numFmtId="0" fontId="12" fillId="0" borderId="0">
      <alignment vertical="center"/>
    </xf>
    <xf numFmtId="335" fontId="17" fillId="0" borderId="0">
      <protection locked="0"/>
    </xf>
    <xf numFmtId="0" fontId="12" fillId="0" borderId="0">
      <alignment vertical="center"/>
    </xf>
    <xf numFmtId="335" fontId="17" fillId="0" borderId="0">
      <protection locked="0"/>
    </xf>
    <xf numFmtId="0" fontId="12" fillId="0" borderId="0">
      <alignment vertical="center"/>
    </xf>
    <xf numFmtId="335" fontId="17" fillId="0" borderId="0">
      <protection locked="0"/>
    </xf>
    <xf numFmtId="0" fontId="12" fillId="0" borderId="0">
      <alignment vertical="center"/>
    </xf>
    <xf numFmtId="335" fontId="17" fillId="0" borderId="0">
      <protection locked="0"/>
    </xf>
    <xf numFmtId="0" fontId="12" fillId="0" borderId="0">
      <alignment vertical="center"/>
    </xf>
    <xf numFmtId="335" fontId="17" fillId="0" borderId="0">
      <protection locked="0"/>
    </xf>
    <xf numFmtId="0" fontId="12" fillId="0" borderId="0">
      <alignment vertical="center"/>
    </xf>
    <xf numFmtId="332" fontId="31" fillId="0" borderId="0">
      <protection locked="0"/>
    </xf>
    <xf numFmtId="0" fontId="12" fillId="0" borderId="0">
      <alignment vertical="center"/>
    </xf>
    <xf numFmtId="332" fontId="31" fillId="0" borderId="0">
      <protection locked="0"/>
    </xf>
    <xf numFmtId="0" fontId="12" fillId="0" borderId="0">
      <alignment vertical="center"/>
    </xf>
    <xf numFmtId="332" fontId="31" fillId="0" borderId="0">
      <protection locked="0"/>
    </xf>
    <xf numFmtId="0" fontId="12" fillId="0" borderId="0">
      <alignment vertical="center"/>
    </xf>
    <xf numFmtId="0" fontId="183" fillId="0" borderId="36" applyFont="0" applyBorder="0" applyAlignment="0">
      <alignment horizontal="center" vertical="center"/>
    </xf>
    <xf numFmtId="332" fontId="31" fillId="0" borderId="0">
      <protection locked="0"/>
    </xf>
    <xf numFmtId="0" fontId="12" fillId="0" borderId="0">
      <alignment vertical="center"/>
    </xf>
    <xf numFmtId="332" fontId="31" fillId="0" borderId="0">
      <protection locked="0"/>
    </xf>
    <xf numFmtId="0" fontId="12" fillId="0" borderId="0">
      <alignment vertical="center"/>
    </xf>
    <xf numFmtId="0" fontId="52" fillId="0" borderId="0"/>
    <xf numFmtId="0" fontId="12" fillId="0" borderId="0">
      <alignment vertical="center"/>
    </xf>
    <xf numFmtId="0" fontId="165" fillId="0" borderId="0"/>
    <xf numFmtId="0" fontId="12" fillId="0" borderId="0">
      <alignment vertical="center"/>
    </xf>
    <xf numFmtId="0" fontId="52" fillId="0" borderId="0"/>
    <xf numFmtId="0" fontId="12" fillId="0" borderId="0">
      <alignment vertical="center"/>
    </xf>
    <xf numFmtId="0" fontId="165" fillId="0" borderId="0"/>
    <xf numFmtId="0" fontId="12" fillId="0" borderId="0">
      <alignment vertical="center"/>
    </xf>
    <xf numFmtId="49" fontId="172" fillId="0" borderId="0" applyFill="0" applyBorder="0" applyProtection="0">
      <alignment horizontal="centerContinuous" vertical="center"/>
    </xf>
    <xf numFmtId="0" fontId="12" fillId="0" borderId="0">
      <alignment vertical="center"/>
    </xf>
    <xf numFmtId="332" fontId="31" fillId="0" borderId="16">
      <protection locked="0"/>
    </xf>
    <xf numFmtId="0" fontId="12" fillId="0" borderId="0">
      <alignment vertical="center"/>
    </xf>
    <xf numFmtId="0" fontId="31" fillId="0" borderId="0">
      <protection locked="0"/>
    </xf>
    <xf numFmtId="0" fontId="12" fillId="0" borderId="0">
      <alignment vertical="center"/>
    </xf>
    <xf numFmtId="0" fontId="16" fillId="26" borderId="41" applyNumberFormat="0" applyFont="0" applyAlignment="0" applyProtection="0">
      <alignment vertical="center"/>
    </xf>
    <xf numFmtId="0" fontId="12" fillId="0" borderId="0">
      <alignment vertical="center"/>
    </xf>
    <xf numFmtId="4" fontId="200" fillId="0" borderId="2" applyFont="0" applyBorder="0" applyAlignment="0">
      <alignment vertical="center"/>
    </xf>
    <xf numFmtId="0" fontId="16" fillId="0" borderId="0"/>
    <xf numFmtId="336" fontId="201" fillId="0" borderId="22" applyBorder="0"/>
    <xf numFmtId="0" fontId="12" fillId="0" borderId="0">
      <alignment vertical="center"/>
    </xf>
    <xf numFmtId="0" fontId="69" fillId="0" borderId="0" applyNumberFormat="0" applyFont="0" applyFill="0" applyBorder="0" applyProtection="0">
      <alignment horizontal="centerContinuous" vertical="center"/>
    </xf>
    <xf numFmtId="0" fontId="12" fillId="0" borderId="0">
      <alignment vertical="center"/>
    </xf>
    <xf numFmtId="337" fontId="31" fillId="0" borderId="0">
      <alignment vertical="center"/>
    </xf>
    <xf numFmtId="0" fontId="12" fillId="0" borderId="0">
      <alignment vertical="center"/>
    </xf>
    <xf numFmtId="1" fontId="69" fillId="0" borderId="0" applyFont="0" applyFill="0" applyBorder="0" applyProtection="0">
      <alignment horizontal="centerContinuous" vertical="center"/>
    </xf>
    <xf numFmtId="180" fontId="31" fillId="0" borderId="0" applyFont="0" applyFill="0" applyBorder="0" applyAlignment="0" applyProtection="0"/>
    <xf numFmtId="41" fontId="16" fillId="0" borderId="0" applyFont="0" applyFill="0" applyBorder="0" applyAlignment="0" applyProtection="0">
      <alignment vertical="center"/>
    </xf>
    <xf numFmtId="41" fontId="28" fillId="0" borderId="0" applyFont="0" applyFill="0" applyBorder="0" applyAlignment="0" applyProtection="0"/>
    <xf numFmtId="177" fontId="31" fillId="0" borderId="0" applyFont="0" applyFill="0" applyBorder="0" applyAlignment="0" applyProtection="0"/>
    <xf numFmtId="0" fontId="12" fillId="0" borderId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0" fontId="32" fillId="0" borderId="0"/>
    <xf numFmtId="0" fontId="12" fillId="0" borderId="0">
      <alignment vertical="center"/>
    </xf>
    <xf numFmtId="0" fontId="31" fillId="0" borderId="0" applyFont="0" applyFill="0" applyBorder="0" applyAlignment="0" applyProtection="0"/>
    <xf numFmtId="0" fontId="12" fillId="0" borderId="0">
      <alignment vertical="center"/>
    </xf>
    <xf numFmtId="193" fontId="27" fillId="0" borderId="0" applyFont="0" applyFill="0" applyBorder="0" applyAlignment="0" applyProtection="0"/>
    <xf numFmtId="199" fontId="126" fillId="0" borderId="0" applyFont="0" applyFill="0" applyBorder="0" applyAlignment="0" applyProtection="0"/>
    <xf numFmtId="0" fontId="12" fillId="0" borderId="0">
      <alignment vertical="center"/>
    </xf>
    <xf numFmtId="338" fontId="22" fillId="0" borderId="0" applyFont="0" applyFill="0" applyBorder="0" applyAlignment="0" applyProtection="0"/>
    <xf numFmtId="0" fontId="38" fillId="0" borderId="10">
      <alignment horizontal="center" vertical="center"/>
    </xf>
    <xf numFmtId="0" fontId="28" fillId="0" borderId="3"/>
    <xf numFmtId="0" fontId="12" fillId="0" borderId="0">
      <alignment vertical="center"/>
    </xf>
    <xf numFmtId="9" fontId="69" fillId="0" borderId="0"/>
    <xf numFmtId="191" fontId="31" fillId="0" borderId="0" applyNumberFormat="0" applyFont="0" applyFill="0" applyBorder="0" applyAlignment="0" applyProtection="0"/>
    <xf numFmtId="0" fontId="202" fillId="0" borderId="0">
      <alignment horizontal="centerContinuous" vertical="center"/>
    </xf>
    <xf numFmtId="0" fontId="12" fillId="0" borderId="0">
      <alignment vertical="center"/>
    </xf>
    <xf numFmtId="0" fontId="31" fillId="0" borderId="0">
      <protection locked="0"/>
    </xf>
    <xf numFmtId="0" fontId="12" fillId="0" borderId="0">
      <alignment vertical="center"/>
    </xf>
    <xf numFmtId="0" fontId="203" fillId="32" borderId="38" applyNumberFormat="0" applyProtection="0">
      <alignment horizontal="right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85" fillId="0" borderId="0">
      <alignment vertical="center"/>
    </xf>
    <xf numFmtId="0" fontId="129" fillId="0" borderId="0">
      <alignment vertical="center"/>
    </xf>
    <xf numFmtId="3" fontId="26" fillId="0" borderId="56">
      <alignment vertical="center"/>
    </xf>
    <xf numFmtId="0" fontId="31" fillId="0" borderId="0">
      <protection locked="0"/>
    </xf>
    <xf numFmtId="0" fontId="129" fillId="0" borderId="0">
      <alignment vertical="center"/>
    </xf>
    <xf numFmtId="339" fontId="31" fillId="0" borderId="0">
      <protection locked="0"/>
    </xf>
    <xf numFmtId="0" fontId="129" fillId="0" borderId="0">
      <alignment vertical="center"/>
    </xf>
    <xf numFmtId="211" fontId="28" fillId="0" borderId="0" applyFont="0" applyFill="0" applyBorder="0" applyAlignment="0" applyProtection="0"/>
    <xf numFmtId="0" fontId="8" fillId="0" borderId="0">
      <alignment vertical="center"/>
    </xf>
    <xf numFmtId="3" fontId="83" fillId="0" borderId="3"/>
    <xf numFmtId="3" fontId="83" fillId="0" borderId="3"/>
    <xf numFmtId="3" fontId="83" fillId="0" borderId="3"/>
    <xf numFmtId="3" fontId="113" fillId="0" borderId="4">
      <alignment horizontal="right" vertical="center"/>
    </xf>
    <xf numFmtId="2" fontId="113" fillId="0" borderId="4">
      <alignment horizontal="right" vertical="center"/>
    </xf>
    <xf numFmtId="191" fontId="38" fillId="0" borderId="10">
      <alignment vertical="center"/>
    </xf>
    <xf numFmtId="281" fontId="148" fillId="0" borderId="0">
      <alignment vertical="center"/>
    </xf>
    <xf numFmtId="38" fontId="23" fillId="0" borderId="0" applyFont="0" applyFill="0" applyBorder="0" applyProtection="0">
      <alignment vertical="center"/>
    </xf>
    <xf numFmtId="38" fontId="23" fillId="0" borderId="0" applyFont="0" applyFill="0" applyBorder="0" applyAlignment="0" applyProtection="0">
      <alignment vertical="center"/>
    </xf>
    <xf numFmtId="0" fontId="16" fillId="0" borderId="0" applyFill="0" applyBorder="0" applyAlignment="0"/>
    <xf numFmtId="4" fontId="40" fillId="0" borderId="0">
      <protection locked="0"/>
    </xf>
    <xf numFmtId="323" fontId="16" fillId="0" borderId="0"/>
    <xf numFmtId="223" fontId="40" fillId="0" borderId="0">
      <protection locked="0"/>
    </xf>
    <xf numFmtId="38" fontId="25" fillId="31" borderId="0" applyNumberFormat="0" applyBorder="0" applyAlignment="0" applyProtection="0"/>
    <xf numFmtId="3" fontId="34" fillId="0" borderId="10">
      <alignment horizontal="right" vertical="center"/>
    </xf>
    <xf numFmtId="4" fontId="34" fillId="0" borderId="10">
      <alignment horizontal="right" vertical="center"/>
    </xf>
    <xf numFmtId="10" fontId="25" fillId="6" borderId="3" applyNumberFormat="0" applyBorder="0" applyAlignment="0" applyProtection="0"/>
    <xf numFmtId="216" fontId="40" fillId="0" borderId="0">
      <protection locked="0"/>
    </xf>
    <xf numFmtId="223" fontId="40" fillId="0" borderId="0">
      <protection locked="0"/>
    </xf>
    <xf numFmtId="4" fontId="40" fillId="0" borderId="0">
      <protection locked="0"/>
    </xf>
    <xf numFmtId="216" fontId="40" fillId="0" borderId="0">
      <protection locked="0"/>
    </xf>
    <xf numFmtId="318" fontId="17" fillId="0" borderId="0">
      <protection locked="0"/>
    </xf>
    <xf numFmtId="318" fontId="17" fillId="0" borderId="0">
      <protection locked="0"/>
    </xf>
    <xf numFmtId="318" fontId="17" fillId="0" borderId="0">
      <protection locked="0"/>
    </xf>
    <xf numFmtId="318" fontId="17" fillId="0" borderId="0">
      <protection locked="0"/>
    </xf>
    <xf numFmtId="223" fontId="40" fillId="0" borderId="0">
      <protection locked="0"/>
    </xf>
    <xf numFmtId="4" fontId="40" fillId="0" borderId="0">
      <protection locked="0"/>
    </xf>
    <xf numFmtId="216" fontId="40" fillId="0" borderId="0">
      <protection locked="0"/>
    </xf>
    <xf numFmtId="318" fontId="17" fillId="0" borderId="0">
      <protection locked="0"/>
    </xf>
    <xf numFmtId="318" fontId="17" fillId="0" borderId="0">
      <protection locked="0"/>
    </xf>
    <xf numFmtId="318" fontId="17" fillId="0" borderId="0">
      <protection locked="0"/>
    </xf>
    <xf numFmtId="216" fontId="40" fillId="0" borderId="0">
      <protection locked="0"/>
    </xf>
    <xf numFmtId="223" fontId="40" fillId="0" borderId="0">
      <protection locked="0"/>
    </xf>
    <xf numFmtId="318" fontId="17" fillId="0" borderId="0">
      <protection locked="0"/>
    </xf>
    <xf numFmtId="318" fontId="17" fillId="0" borderId="0">
      <protection locked="0"/>
    </xf>
    <xf numFmtId="318" fontId="17" fillId="0" borderId="0">
      <protection locked="0"/>
    </xf>
    <xf numFmtId="318" fontId="17" fillId="0" borderId="0">
      <protection locked="0"/>
    </xf>
    <xf numFmtId="318" fontId="17" fillId="0" borderId="0">
      <protection locked="0"/>
    </xf>
    <xf numFmtId="4" fontId="40" fillId="0" borderId="0">
      <protection locked="0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/>
    <xf numFmtId="0" fontId="16" fillId="0" borderId="0"/>
    <xf numFmtId="0" fontId="103" fillId="0" borderId="0"/>
    <xf numFmtId="244" fontId="33" fillId="0" borderId="3" applyBorder="0">
      <alignment vertical="center"/>
    </xf>
    <xf numFmtId="0" fontId="31" fillId="0" borderId="0" applyFont="0" applyFill="0" applyBorder="0" applyAlignment="0" applyProtection="0"/>
    <xf numFmtId="0" fontId="36" fillId="0" borderId="0"/>
    <xf numFmtId="41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236" fontId="35" fillId="0" borderId="0" applyFont="0" applyFill="0" applyBorder="0" applyProtection="0">
      <alignment horizontal="center" vertical="center"/>
    </xf>
    <xf numFmtId="235" fontId="35" fillId="0" borderId="0" applyFont="0" applyFill="0" applyBorder="0" applyProtection="0">
      <alignment horizontal="center" vertical="center"/>
    </xf>
    <xf numFmtId="10" fontId="86" fillId="0" borderId="0">
      <alignment vertical="center"/>
    </xf>
    <xf numFmtId="242" fontId="86" fillId="0" borderId="0">
      <alignment vertical="center"/>
    </xf>
    <xf numFmtId="191" fontId="83" fillId="0" borderId="21">
      <alignment vertical="center"/>
    </xf>
    <xf numFmtId="0" fontId="84" fillId="0" borderId="0" applyNumberFormat="0" applyFill="0" applyBorder="0" applyAlignment="0" applyProtection="0"/>
    <xf numFmtId="0" fontId="28" fillId="0" borderId="19">
      <alignment vertical="center"/>
    </xf>
    <xf numFmtId="0" fontId="35" fillId="0" borderId="0"/>
    <xf numFmtId="0" fontId="36" fillId="0" borderId="0"/>
    <xf numFmtId="191" fontId="31" fillId="0" borderId="0" applyFont="0" applyFill="0" applyBorder="0" applyAlignment="0" applyProtection="0"/>
    <xf numFmtId="9" fontId="16" fillId="0" borderId="0" applyFont="0" applyFill="0" applyBorder="0" applyAlignment="0" applyProtection="0">
      <alignment vertical="center"/>
    </xf>
    <xf numFmtId="347" fontId="28" fillId="0" borderId="0"/>
    <xf numFmtId="2" fontId="35" fillId="0" borderId="4">
      <alignment horizontal="right" vertical="center"/>
    </xf>
    <xf numFmtId="0" fontId="32" fillId="0" borderId="0"/>
    <xf numFmtId="202" fontId="16" fillId="0" borderId="0">
      <alignment vertical="center"/>
    </xf>
    <xf numFmtId="223" fontId="40" fillId="0" borderId="0">
      <protection locked="0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/>
    <xf numFmtId="201" fontId="16" fillId="0" borderId="0">
      <alignment vertical="center"/>
    </xf>
    <xf numFmtId="202" fontId="35" fillId="0" borderId="0">
      <alignment vertical="center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7" fontId="29" fillId="0" borderId="0" applyFont="0" applyFill="0" applyBorder="0" applyAlignment="0" applyProtection="0"/>
    <xf numFmtId="191" fontId="88" fillId="0" borderId="21">
      <alignment vertical="center"/>
    </xf>
    <xf numFmtId="41" fontId="16" fillId="0" borderId="0" applyFont="0" applyFill="0" applyBorder="0" applyAlignment="0" applyProtection="0"/>
    <xf numFmtId="222" fontId="41" fillId="0" borderId="0" applyFill="0" applyBorder="0">
      <alignment horizontal="centerContinuous"/>
    </xf>
    <xf numFmtId="49" fontId="57" fillId="0" borderId="0" applyFill="0" applyBorder="0" applyProtection="0">
      <alignment horizontal="centerContinuous" vertical="center"/>
    </xf>
    <xf numFmtId="230" fontId="77" fillId="0" borderId="0">
      <alignment horizontal="center"/>
    </xf>
    <xf numFmtId="2" fontId="35" fillId="0" borderId="4">
      <alignment horizontal="right" vertical="center"/>
    </xf>
    <xf numFmtId="3" fontId="35" fillId="0" borderId="4">
      <alignment horizontal="right" vertical="center"/>
    </xf>
    <xf numFmtId="3" fontId="35" fillId="0" borderId="4">
      <alignment horizontal="right" vertical="center"/>
    </xf>
    <xf numFmtId="3" fontId="35" fillId="0" borderId="4">
      <alignment horizontal="right" vertical="center"/>
    </xf>
    <xf numFmtId="202" fontId="35" fillId="0" borderId="0">
      <alignment vertical="center"/>
    </xf>
    <xf numFmtId="2" fontId="35" fillId="0" borderId="4">
      <alignment horizontal="right" vertical="center"/>
    </xf>
    <xf numFmtId="0" fontId="32" fillId="0" borderId="0"/>
    <xf numFmtId="0" fontId="16" fillId="0" borderId="0"/>
    <xf numFmtId="0" fontId="32" fillId="0" borderId="0"/>
    <xf numFmtId="0" fontId="209" fillId="31" borderId="0" applyNumberFormat="0" applyFill="0" applyBorder="0"/>
    <xf numFmtId="202" fontId="16" fillId="0" borderId="0">
      <alignment vertical="center"/>
    </xf>
    <xf numFmtId="0" fontId="220" fillId="0" borderId="0"/>
    <xf numFmtId="0" fontId="21" fillId="0" borderId="0"/>
    <xf numFmtId="0" fontId="25" fillId="31" borderId="0"/>
    <xf numFmtId="4" fontId="40" fillId="0" borderId="0">
      <protection locked="0"/>
    </xf>
    <xf numFmtId="201" fontId="35" fillId="0" borderId="0">
      <alignment vertical="center"/>
    </xf>
    <xf numFmtId="201" fontId="35" fillId="0" borderId="0">
      <alignment vertical="center"/>
    </xf>
    <xf numFmtId="188" fontId="35" fillId="0" borderId="0">
      <alignment vertical="center"/>
    </xf>
    <xf numFmtId="0" fontId="11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341" fontId="31" fillId="0" borderId="0" applyNumberFormat="0" applyFont="0" applyFill="0" applyBorder="0" applyAlignment="0" applyProtection="0"/>
    <xf numFmtId="0" fontId="16" fillId="0" borderId="0">
      <alignment vertical="center"/>
    </xf>
    <xf numFmtId="41" fontId="93" fillId="0" borderId="0" applyFont="0" applyFill="0" applyBorder="0" applyAlignment="0" applyProtection="0">
      <alignment vertical="center"/>
    </xf>
    <xf numFmtId="0" fontId="35" fillId="0" borderId="0">
      <alignment vertical="center"/>
    </xf>
    <xf numFmtId="0" fontId="28" fillId="0" borderId="0" applyNumberFormat="0" applyFill="0" applyBorder="0" applyAlignment="0" applyProtection="0"/>
    <xf numFmtId="0" fontId="224" fillId="0" borderId="0" applyNumberFormat="0"/>
    <xf numFmtId="207" fontId="35" fillId="0" borderId="0">
      <alignment vertical="center"/>
    </xf>
    <xf numFmtId="2" fontId="35" fillId="0" borderId="4">
      <alignment horizontal="right" vertical="center"/>
    </xf>
    <xf numFmtId="2" fontId="35" fillId="0" borderId="4">
      <alignment horizontal="right" vertical="center"/>
    </xf>
    <xf numFmtId="2" fontId="35" fillId="0" borderId="4">
      <alignment horizontal="right" vertical="center"/>
    </xf>
    <xf numFmtId="2" fontId="35" fillId="0" borderId="4">
      <alignment horizontal="right" vertical="center"/>
    </xf>
    <xf numFmtId="2" fontId="35" fillId="0" borderId="4">
      <alignment horizontal="right" vertical="center"/>
    </xf>
    <xf numFmtId="2" fontId="35" fillId="0" borderId="4">
      <alignment horizontal="right" vertical="center"/>
    </xf>
    <xf numFmtId="2" fontId="35" fillId="0" borderId="4">
      <alignment horizontal="right" vertical="center"/>
    </xf>
    <xf numFmtId="2" fontId="35" fillId="0" borderId="4">
      <alignment horizontal="right" vertical="center"/>
    </xf>
    <xf numFmtId="207" fontId="35" fillId="0" borderId="0">
      <alignment vertical="center"/>
    </xf>
    <xf numFmtId="2" fontId="35" fillId="0" borderId="4">
      <alignment horizontal="right" vertical="center"/>
    </xf>
    <xf numFmtId="2" fontId="35" fillId="0" borderId="4">
      <alignment horizontal="right" vertical="center"/>
    </xf>
    <xf numFmtId="3" fontId="35" fillId="0" borderId="4">
      <alignment horizontal="right" vertical="center"/>
    </xf>
    <xf numFmtId="3" fontId="35" fillId="0" borderId="4">
      <alignment horizontal="right" vertical="center"/>
    </xf>
    <xf numFmtId="3" fontId="35" fillId="0" borderId="4">
      <alignment horizontal="right" vertical="center"/>
    </xf>
    <xf numFmtId="3" fontId="35" fillId="0" borderId="4">
      <alignment horizontal="right" vertical="center"/>
    </xf>
    <xf numFmtId="3" fontId="35" fillId="0" borderId="4">
      <alignment horizontal="right" vertical="center"/>
    </xf>
    <xf numFmtId="3" fontId="35" fillId="0" borderId="4">
      <alignment horizontal="right" vertical="center"/>
    </xf>
    <xf numFmtId="3" fontId="35" fillId="0" borderId="4">
      <alignment horizontal="right" vertical="center"/>
    </xf>
    <xf numFmtId="3" fontId="35" fillId="0" borderId="4">
      <alignment horizontal="right" vertical="center"/>
    </xf>
    <xf numFmtId="3" fontId="35" fillId="0" borderId="4">
      <alignment horizontal="right" vertical="center"/>
    </xf>
    <xf numFmtId="3" fontId="35" fillId="0" borderId="4">
      <alignment horizontal="right" vertical="center"/>
    </xf>
    <xf numFmtId="2" fontId="35" fillId="0" borderId="4">
      <alignment horizontal="right" vertical="center"/>
    </xf>
    <xf numFmtId="2" fontId="35" fillId="0" borderId="4">
      <alignment horizontal="right" vertical="center"/>
    </xf>
    <xf numFmtId="0" fontId="28" fillId="0" borderId="0"/>
    <xf numFmtId="0" fontId="28" fillId="0" borderId="0"/>
    <xf numFmtId="0" fontId="28" fillId="0" borderId="0"/>
    <xf numFmtId="9" fontId="39" fillId="0" borderId="0" applyFont="0" applyFill="0" applyBorder="0" applyAlignment="0" applyProtection="0"/>
    <xf numFmtId="0" fontId="28" fillId="0" borderId="0"/>
    <xf numFmtId="0" fontId="38" fillId="0" borderId="0" applyFont="0" applyFill="0" applyBorder="0" applyAlignment="0" applyProtection="0"/>
    <xf numFmtId="0" fontId="129" fillId="0" borderId="0">
      <alignment vertical="center"/>
    </xf>
    <xf numFmtId="0" fontId="31" fillId="0" borderId="0">
      <protection locked="0"/>
    </xf>
    <xf numFmtId="0" fontId="222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21" fillId="0" borderId="0"/>
    <xf numFmtId="0" fontId="21" fillId="0" borderId="0"/>
    <xf numFmtId="0" fontId="16" fillId="0" borderId="0">
      <alignment vertical="center"/>
    </xf>
    <xf numFmtId="0" fontId="31" fillId="0" borderId="0"/>
    <xf numFmtId="0" fontId="220" fillId="0" borderId="0"/>
    <xf numFmtId="0" fontId="221" fillId="0" borderId="0"/>
    <xf numFmtId="0" fontId="221" fillId="0" borderId="0"/>
    <xf numFmtId="0" fontId="16" fillId="0" borderId="0">
      <alignment vertical="center"/>
    </xf>
    <xf numFmtId="0" fontId="21" fillId="0" borderId="0"/>
    <xf numFmtId="215" fontId="205" fillId="31" borderId="0"/>
    <xf numFmtId="0" fontId="218" fillId="31" borderId="0">
      <alignment horizontal="centerContinuous"/>
    </xf>
    <xf numFmtId="0" fontId="77" fillId="0" borderId="0">
      <alignment horizontal="center"/>
    </xf>
    <xf numFmtId="0" fontId="28" fillId="31" borderId="63" applyBorder="0">
      <alignment horizontal="center"/>
    </xf>
    <xf numFmtId="0" fontId="217" fillId="31" borderId="0" applyProtection="0">
      <alignment horizontal="centerContinuous" vertical="center"/>
      <protection hidden="1"/>
    </xf>
    <xf numFmtId="348" fontId="20" fillId="0" borderId="5" applyFont="0" applyBorder="0">
      <alignment horizontal="center" vertical="center"/>
    </xf>
    <xf numFmtId="0" fontId="214" fillId="0" borderId="0">
      <protection locked="0"/>
    </xf>
    <xf numFmtId="0" fontId="70" fillId="0" borderId="0">
      <alignment horizontal="left"/>
    </xf>
    <xf numFmtId="0" fontId="41" fillId="37" borderId="0">
      <alignment horizontal="left"/>
    </xf>
    <xf numFmtId="0" fontId="41" fillId="6" borderId="63" applyBorder="0">
      <alignment horizontal="left"/>
    </xf>
    <xf numFmtId="49" fontId="25" fillId="6" borderId="35" applyNumberFormat="0" applyBorder="0"/>
    <xf numFmtId="15" fontId="25" fillId="6" borderId="0" applyBorder="0">
      <protection locked="0"/>
    </xf>
    <xf numFmtId="215" fontId="25" fillId="6" borderId="0" applyBorder="0">
      <protection locked="0"/>
    </xf>
    <xf numFmtId="0" fontId="29" fillId="37" borderId="65">
      <alignment horizontal="center" vertical="center"/>
      <protection locked="0"/>
    </xf>
    <xf numFmtId="12" fontId="28" fillId="37" borderId="63" applyBorder="0">
      <alignment horizontal="center"/>
      <protection locked="0"/>
    </xf>
    <xf numFmtId="0" fontId="28" fillId="37" borderId="41" applyBorder="0">
      <protection locked="0"/>
    </xf>
    <xf numFmtId="0" fontId="213" fillId="31" borderId="0" applyNumberFormat="0" applyFill="0" applyBorder="0"/>
    <xf numFmtId="0" fontId="212" fillId="6" borderId="63">
      <alignment horizontal="left"/>
    </xf>
    <xf numFmtId="0" fontId="211" fillId="36" borderId="62" applyBorder="0" applyAlignment="0"/>
    <xf numFmtId="0" fontId="211" fillId="36" borderId="28" applyBorder="0" applyAlignment="0"/>
    <xf numFmtId="344" fontId="28" fillId="6" borderId="61" applyBorder="0">
      <alignment horizontal="center"/>
    </xf>
    <xf numFmtId="0" fontId="28" fillId="6" borderId="60" applyBorder="0"/>
    <xf numFmtId="5" fontId="28" fillId="0" borderId="0" applyFont="0" applyFill="0" applyBorder="0" applyAlignment="0" applyProtection="0"/>
    <xf numFmtId="223" fontId="40" fillId="0" borderId="0">
      <protection locked="0"/>
    </xf>
    <xf numFmtId="4" fontId="40" fillId="0" borderId="0">
      <protection locked="0"/>
    </xf>
    <xf numFmtId="0" fontId="206" fillId="35" borderId="58" applyNumberFormat="0" applyBorder="0" applyAlignment="0">
      <alignment horizontal="left" wrapText="1"/>
    </xf>
    <xf numFmtId="49" fontId="205" fillId="31" borderId="0" applyBorder="0">
      <alignment horizontal="right"/>
    </xf>
    <xf numFmtId="3" fontId="113" fillId="0" borderId="4">
      <alignment horizontal="right" vertical="center"/>
    </xf>
    <xf numFmtId="3" fontId="113" fillId="0" borderId="4">
      <alignment horizontal="right" vertical="center"/>
    </xf>
    <xf numFmtId="191" fontId="97" fillId="0" borderId="0">
      <alignment vertical="center"/>
    </xf>
    <xf numFmtId="0" fontId="16" fillId="0" borderId="0"/>
    <xf numFmtId="0" fontId="16" fillId="0" borderId="0"/>
    <xf numFmtId="0" fontId="182" fillId="0" borderId="0"/>
    <xf numFmtId="0" fontId="21" fillId="0" borderId="0"/>
    <xf numFmtId="0" fontId="28" fillId="3" borderId="0" applyBorder="0" applyAlignment="0" applyProtection="0"/>
    <xf numFmtId="0" fontId="28" fillId="0" borderId="0"/>
    <xf numFmtId="0" fontId="28" fillId="0" borderId="0"/>
    <xf numFmtId="0" fontId="16" fillId="0" borderId="0"/>
    <xf numFmtId="0" fontId="16" fillId="0" borderId="0"/>
    <xf numFmtId="0" fontId="7" fillId="0" borderId="0">
      <alignment vertical="center"/>
    </xf>
    <xf numFmtId="0" fontId="74" fillId="0" borderId="0" applyNumberFormat="0" applyFill="0" applyBorder="0" applyAlignment="0" applyProtection="0">
      <alignment vertical="top"/>
      <protection locked="0"/>
    </xf>
    <xf numFmtId="0" fontId="16" fillId="0" borderId="0">
      <alignment vertical="center"/>
    </xf>
    <xf numFmtId="0" fontId="70" fillId="31" borderId="0"/>
    <xf numFmtId="0" fontId="28" fillId="31" borderId="63" applyBorder="0">
      <alignment horizontal="center"/>
      <protection locked="0"/>
    </xf>
    <xf numFmtId="344" fontId="28" fillId="37" borderId="63" applyBorder="0">
      <alignment horizontal="center"/>
      <protection locked="0"/>
    </xf>
    <xf numFmtId="0" fontId="31" fillId="0" borderId="0" applyFont="0" applyFill="0" applyBorder="0" applyAlignment="0" applyProtection="0"/>
    <xf numFmtId="234" fontId="31" fillId="0" borderId="0"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2" fontId="35" fillId="0" borderId="4">
      <alignment horizontal="right" vertical="center"/>
    </xf>
    <xf numFmtId="2" fontId="35" fillId="0" borderId="4">
      <alignment horizontal="right" vertical="center"/>
    </xf>
    <xf numFmtId="3" fontId="35" fillId="0" borderId="4">
      <alignment horizontal="right" vertical="center"/>
    </xf>
    <xf numFmtId="3" fontId="35" fillId="0" borderId="4">
      <alignment horizontal="right" vertical="center"/>
    </xf>
    <xf numFmtId="3" fontId="35" fillId="0" borderId="4">
      <alignment horizontal="right" vertical="center"/>
    </xf>
    <xf numFmtId="3" fontId="35" fillId="0" borderId="4">
      <alignment horizontal="right" vertical="center"/>
    </xf>
    <xf numFmtId="3" fontId="35" fillId="0" borderId="4">
      <alignment horizontal="right" vertical="center"/>
    </xf>
    <xf numFmtId="3" fontId="35" fillId="0" borderId="4">
      <alignment horizontal="right" vertical="center"/>
    </xf>
    <xf numFmtId="3" fontId="35" fillId="0" borderId="4">
      <alignment horizontal="right" vertical="center"/>
    </xf>
    <xf numFmtId="3" fontId="35" fillId="0" borderId="4">
      <alignment horizontal="right" vertical="center"/>
    </xf>
    <xf numFmtId="2" fontId="35" fillId="0" borderId="4">
      <alignment horizontal="right" vertical="center"/>
    </xf>
    <xf numFmtId="2" fontId="35" fillId="0" borderId="4">
      <alignment horizontal="right" vertical="center"/>
    </xf>
    <xf numFmtId="2" fontId="35" fillId="0" borderId="4">
      <alignment horizontal="right" vertical="center"/>
    </xf>
    <xf numFmtId="185" fontId="35" fillId="0" borderId="0">
      <alignment vertical="distributed"/>
    </xf>
    <xf numFmtId="185" fontId="35" fillId="0" borderId="0">
      <alignment vertical="center"/>
    </xf>
    <xf numFmtId="181" fontId="23" fillId="0" borderId="0">
      <alignment vertical="center"/>
    </xf>
    <xf numFmtId="0" fontId="28" fillId="0" borderId="0"/>
    <xf numFmtId="272" fontId="31" fillId="0" borderId="0" applyFont="0" applyFill="0" applyBorder="0" applyAlignment="0" applyProtection="0"/>
    <xf numFmtId="272" fontId="31" fillId="0" borderId="0" applyFont="0" applyFill="0" applyBorder="0" applyAlignment="0" applyProtection="0"/>
    <xf numFmtId="41" fontId="23" fillId="0" borderId="0" applyFont="0" applyFill="0" applyBorder="0" applyAlignment="0" applyProtection="0"/>
    <xf numFmtId="49" fontId="219" fillId="31" borderId="0" applyBorder="0">
      <alignment horizontal="right"/>
    </xf>
    <xf numFmtId="0" fontId="215" fillId="31" borderId="0"/>
    <xf numFmtId="347" fontId="29" fillId="6" borderId="65">
      <alignment horizontal="center"/>
    </xf>
    <xf numFmtId="215" fontId="25" fillId="31" borderId="51" applyBorder="0"/>
    <xf numFmtId="0" fontId="208" fillId="31" borderId="0" applyNumberFormat="0" applyFill="0" applyBorder="0"/>
    <xf numFmtId="0" fontId="41" fillId="31" borderId="0"/>
    <xf numFmtId="0" fontId="28" fillId="0" borderId="0"/>
    <xf numFmtId="0" fontId="220" fillId="0" borderId="0"/>
    <xf numFmtId="49" fontId="25" fillId="6" borderId="0" applyBorder="0">
      <protection locked="0"/>
    </xf>
    <xf numFmtId="41" fontId="16" fillId="0" borderId="0" applyFont="0" applyFill="0" applyBorder="0" applyAlignment="0" applyProtection="0">
      <alignment vertical="center"/>
    </xf>
    <xf numFmtId="0" fontId="221" fillId="0" borderId="0"/>
    <xf numFmtId="0" fontId="19" fillId="0" borderId="0"/>
    <xf numFmtId="0" fontId="35" fillId="0" borderId="0"/>
    <xf numFmtId="0" fontId="220" fillId="0" borderId="0"/>
    <xf numFmtId="210" fontId="31" fillId="0" borderId="0" applyFont="0" applyFill="0" applyBorder="0" applyAlignment="0" applyProtection="0"/>
    <xf numFmtId="0" fontId="31" fillId="0" borderId="0">
      <protection locked="0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202" fontId="16" fillId="0" borderId="0">
      <alignment vertical="center"/>
    </xf>
    <xf numFmtId="202" fontId="16" fillId="0" borderId="0">
      <alignment vertical="center"/>
    </xf>
    <xf numFmtId="0" fontId="129" fillId="0" borderId="0">
      <alignment vertical="center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 applyNumberFormat="0" applyFont="0" applyFill="0" applyBorder="0" applyAlignment="0" applyProtection="0">
      <alignment vertical="center"/>
    </xf>
    <xf numFmtId="345" fontId="31" fillId="0" borderId="0"/>
    <xf numFmtId="0" fontId="218" fillId="31" borderId="0">
      <alignment horizontal="centerContinuous"/>
    </xf>
    <xf numFmtId="0" fontId="214" fillId="0" borderId="0">
      <protection locked="0"/>
    </xf>
    <xf numFmtId="225" fontId="70" fillId="0" borderId="0">
      <alignment horizontal="left"/>
    </xf>
    <xf numFmtId="2" fontId="35" fillId="0" borderId="4">
      <alignment horizontal="right" vertical="center"/>
    </xf>
    <xf numFmtId="3" fontId="35" fillId="0" borderId="4">
      <alignment horizontal="right" vertical="center"/>
    </xf>
    <xf numFmtId="2" fontId="35" fillId="0" borderId="4">
      <alignment horizontal="right" vertical="center"/>
    </xf>
    <xf numFmtId="2" fontId="35" fillId="0" borderId="4">
      <alignment horizontal="right" vertical="center"/>
    </xf>
    <xf numFmtId="3" fontId="35" fillId="0" borderId="4">
      <alignment horizontal="right" vertical="center"/>
    </xf>
    <xf numFmtId="3" fontId="35" fillId="0" borderId="4">
      <alignment horizontal="right" vertical="center"/>
    </xf>
    <xf numFmtId="3" fontId="35" fillId="0" borderId="4">
      <alignment horizontal="right" vertical="center"/>
    </xf>
    <xf numFmtId="3" fontId="35" fillId="0" borderId="4">
      <alignment horizontal="right" vertical="center"/>
    </xf>
    <xf numFmtId="3" fontId="35" fillId="0" borderId="4">
      <alignment horizontal="right" vertical="center"/>
    </xf>
    <xf numFmtId="3" fontId="35" fillId="0" borderId="4">
      <alignment horizontal="right" vertical="center"/>
    </xf>
    <xf numFmtId="0" fontId="38" fillId="0" borderId="0" applyFont="0" applyFill="0" applyBorder="0" applyAlignment="0" applyProtection="0"/>
    <xf numFmtId="2" fontId="113" fillId="0" borderId="4">
      <alignment horizontal="right" vertical="center"/>
    </xf>
    <xf numFmtId="0" fontId="31" fillId="0" borderId="0" applyFont="0" applyFill="0" applyBorder="0" applyAlignment="0" applyProtection="0"/>
    <xf numFmtId="0" fontId="28" fillId="0" borderId="0"/>
    <xf numFmtId="252" fontId="26" fillId="3" borderId="0" applyFill="0" applyBorder="0" applyProtection="0">
      <alignment horizontal="right"/>
    </xf>
    <xf numFmtId="2" fontId="35" fillId="0" borderId="4">
      <alignment horizontal="right" vertical="center"/>
    </xf>
    <xf numFmtId="2" fontId="35" fillId="0" borderId="4">
      <alignment horizontal="right" vertical="center"/>
    </xf>
    <xf numFmtId="2" fontId="35" fillId="0" borderId="4">
      <alignment horizontal="right" vertical="center"/>
    </xf>
    <xf numFmtId="0" fontId="32" fillId="0" borderId="0"/>
    <xf numFmtId="0" fontId="21" fillId="0" borderId="0"/>
    <xf numFmtId="0" fontId="221" fillId="0" borderId="0"/>
    <xf numFmtId="0" fontId="16" fillId="0" borderId="0"/>
    <xf numFmtId="0" fontId="28" fillId="0" borderId="0"/>
    <xf numFmtId="0" fontId="16" fillId="0" borderId="0">
      <alignment vertical="center"/>
    </xf>
    <xf numFmtId="9" fontId="39" fillId="0" borderId="0" applyFont="0" applyFill="0" applyBorder="0" applyAlignment="0" applyProtection="0"/>
    <xf numFmtId="0" fontId="28" fillId="0" borderId="0"/>
    <xf numFmtId="247" fontId="31" fillId="0" borderId="0">
      <protection locked="0"/>
    </xf>
    <xf numFmtId="183" fontId="35" fillId="0" borderId="0" applyFont="0" applyFill="0" applyBorder="0" applyAlignment="0" applyProtection="0">
      <alignment vertical="center"/>
    </xf>
    <xf numFmtId="0" fontId="33" fillId="0" borderId="0" applyNumberFormat="0" applyFont="0" applyFill="0" applyBorder="0" applyAlignment="0" applyProtection="0"/>
    <xf numFmtId="0" fontId="33" fillId="0" borderId="0" applyNumberFormat="0" applyFont="0" applyFill="0" applyBorder="0" applyAlignment="0" applyProtection="0"/>
    <xf numFmtId="192" fontId="32" fillId="0" borderId="0" applyFont="0" applyFill="0" applyBorder="0" applyAlignment="0" applyProtection="0"/>
    <xf numFmtId="242" fontId="99" fillId="0" borderId="0" applyFont="0" applyFill="0" applyBorder="0" applyAlignment="0" applyProtection="0"/>
    <xf numFmtId="0" fontId="223" fillId="0" borderId="0"/>
    <xf numFmtId="41" fontId="16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0" fontId="179" fillId="0" borderId="0"/>
    <xf numFmtId="0" fontId="38" fillId="0" borderId="0" applyFont="0" applyFill="0" applyBorder="0" applyAlignment="0" applyProtection="0"/>
    <xf numFmtId="0" fontId="16" fillId="0" borderId="0">
      <alignment vertical="center"/>
    </xf>
    <xf numFmtId="0" fontId="87" fillId="0" borderId="0">
      <protection locked="0"/>
    </xf>
    <xf numFmtId="0" fontId="28" fillId="0" borderId="0"/>
    <xf numFmtId="0" fontId="28" fillId="0" borderId="0"/>
    <xf numFmtId="3" fontId="113" fillId="0" borderId="4">
      <alignment horizontal="right" vertical="center"/>
    </xf>
    <xf numFmtId="0" fontId="16" fillId="0" borderId="0"/>
    <xf numFmtId="0" fontId="16" fillId="0" borderId="0"/>
    <xf numFmtId="0" fontId="16" fillId="0" borderId="0"/>
    <xf numFmtId="0" fontId="16" fillId="0" borderId="0"/>
    <xf numFmtId="0" fontId="40" fillId="0" borderId="0">
      <protection locked="0"/>
    </xf>
    <xf numFmtId="0" fontId="16" fillId="0" borderId="0"/>
    <xf numFmtId="42" fontId="16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9" fontId="39" fillId="0" borderId="0" applyFont="0" applyFill="0" applyBorder="0" applyAlignment="0" applyProtection="0"/>
    <xf numFmtId="0" fontId="16" fillId="0" borderId="0"/>
    <xf numFmtId="0" fontId="28" fillId="0" borderId="0"/>
    <xf numFmtId="0" fontId="38" fillId="0" borderId="0" applyFont="0" applyFill="0" applyBorder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8" fillId="0" borderId="0"/>
    <xf numFmtId="0" fontId="28" fillId="0" borderId="0"/>
    <xf numFmtId="9" fontId="39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28" fillId="0" borderId="0"/>
    <xf numFmtId="0" fontId="16" fillId="0" borderId="0"/>
    <xf numFmtId="0" fontId="33" fillId="0" borderId="0" applyNumberFormat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3" fontId="35" fillId="0" borderId="4">
      <alignment horizontal="right" vertical="center"/>
    </xf>
    <xf numFmtId="3" fontId="35" fillId="0" borderId="4">
      <alignment horizontal="right" vertical="center"/>
    </xf>
    <xf numFmtId="0" fontId="32" fillId="0" borderId="0"/>
    <xf numFmtId="186" fontId="31" fillId="0" borderId="0" applyFont="0" applyFill="0" applyBorder="0" applyAlignment="0" applyProtection="0"/>
    <xf numFmtId="237" fontId="31" fillId="0" borderId="0" applyFont="0" applyFill="0" applyBorder="0" applyAlignment="0" applyProtection="0"/>
    <xf numFmtId="0" fontId="87" fillId="0" borderId="0">
      <protection locked="0"/>
    </xf>
    <xf numFmtId="216" fontId="40" fillId="0" borderId="0">
      <protection locked="0"/>
    </xf>
    <xf numFmtId="0" fontId="210" fillId="34" borderId="59" applyFont="0" applyBorder="0">
      <alignment horizontal="centerContinuous" vertical="center"/>
    </xf>
    <xf numFmtId="0" fontId="207" fillId="31" borderId="0" applyNumberFormat="0" applyFill="0" applyBorder="0"/>
    <xf numFmtId="0" fontId="205" fillId="34" borderId="3">
      <alignment horizontal="center"/>
    </xf>
    <xf numFmtId="0" fontId="32" fillId="0" borderId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149" fillId="0" borderId="0"/>
    <xf numFmtId="0" fontId="31" fillId="0" borderId="0"/>
    <xf numFmtId="0" fontId="28" fillId="31" borderId="63" applyBorder="0">
      <alignment horizontal="center"/>
    </xf>
    <xf numFmtId="346" fontId="16" fillId="0" borderId="0"/>
    <xf numFmtId="343" fontId="31" fillId="0" borderId="0"/>
    <xf numFmtId="342" fontId="31" fillId="0" borderId="0"/>
    <xf numFmtId="2" fontId="113" fillId="0" borderId="4">
      <alignment horizontal="right" vertical="center"/>
    </xf>
    <xf numFmtId="0" fontId="96" fillId="0" borderId="0">
      <alignment horizontal="center" vertical="center"/>
    </xf>
    <xf numFmtId="202" fontId="35" fillId="0" borderId="0">
      <alignment vertical="center"/>
    </xf>
    <xf numFmtId="202" fontId="35" fillId="0" borderId="0">
      <alignment vertical="center"/>
    </xf>
    <xf numFmtId="202" fontId="35" fillId="0" borderId="0">
      <alignment vertical="center"/>
    </xf>
    <xf numFmtId="202" fontId="35" fillId="0" borderId="0">
      <alignment vertical="center"/>
    </xf>
    <xf numFmtId="199" fontId="35" fillId="0" borderId="0">
      <alignment vertical="center"/>
    </xf>
    <xf numFmtId="191" fontId="35" fillId="0" borderId="3">
      <alignment vertical="center"/>
    </xf>
    <xf numFmtId="176" fontId="35" fillId="0" borderId="0" applyFont="0" applyFill="0" applyBorder="0" applyAlignment="0" applyProtection="0">
      <alignment vertical="center"/>
    </xf>
    <xf numFmtId="0" fontId="3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3" fontId="35" fillId="0" borderId="4">
      <alignment horizontal="right" vertical="center"/>
    </xf>
    <xf numFmtId="0" fontId="38" fillId="0" borderId="0" applyFont="0" applyFill="0" applyBorder="0" applyAlignment="0" applyProtection="0"/>
    <xf numFmtId="0" fontId="28" fillId="0" borderId="0"/>
    <xf numFmtId="9" fontId="39" fillId="0" borderId="0" applyFont="0" applyFill="0" applyBorder="0" applyAlignment="0" applyProtection="0"/>
    <xf numFmtId="0" fontId="16" fillId="0" borderId="0"/>
    <xf numFmtId="0" fontId="28" fillId="0" borderId="0"/>
    <xf numFmtId="340" fontId="16" fillId="0" borderId="0" applyNumberFormat="0" applyFont="0" applyFill="0" applyBorder="0" applyAlignment="0" applyProtection="0"/>
    <xf numFmtId="0" fontId="28" fillId="0" borderId="0"/>
    <xf numFmtId="0" fontId="16" fillId="0" borderId="0"/>
    <xf numFmtId="0" fontId="129" fillId="0" borderId="0">
      <alignment vertical="center"/>
    </xf>
    <xf numFmtId="0" fontId="16" fillId="0" borderId="0"/>
    <xf numFmtId="0" fontId="16" fillId="0" borderId="0"/>
    <xf numFmtId="3" fontId="35" fillId="0" borderId="4">
      <alignment horizontal="right" vertical="center"/>
    </xf>
    <xf numFmtId="3" fontId="35" fillId="0" borderId="4">
      <alignment horizontal="right" vertical="center"/>
    </xf>
    <xf numFmtId="3" fontId="35" fillId="0" borderId="4">
      <alignment horizontal="right" vertical="center"/>
    </xf>
    <xf numFmtId="2" fontId="35" fillId="0" borderId="4">
      <alignment horizontal="right" vertical="center"/>
    </xf>
    <xf numFmtId="41" fontId="16" fillId="0" borderId="0" applyFont="0" applyFill="0" applyBorder="0" applyAlignment="0" applyProtection="0">
      <alignment vertical="center"/>
    </xf>
    <xf numFmtId="2" fontId="35" fillId="0" borderId="4">
      <alignment horizontal="right" vertical="center"/>
    </xf>
    <xf numFmtId="2" fontId="35" fillId="0" borderId="4">
      <alignment horizontal="right" vertical="center"/>
    </xf>
    <xf numFmtId="2" fontId="35" fillId="0" borderId="4">
      <alignment horizontal="right" vertical="center"/>
    </xf>
    <xf numFmtId="2" fontId="35" fillId="0" borderId="4">
      <alignment horizontal="right" vertical="center"/>
    </xf>
    <xf numFmtId="2" fontId="35" fillId="0" borderId="4">
      <alignment horizontal="right" vertical="center"/>
    </xf>
    <xf numFmtId="2" fontId="35" fillId="0" borderId="4">
      <alignment horizontal="right" vertical="center"/>
    </xf>
    <xf numFmtId="0" fontId="32" fillId="0" borderId="0"/>
    <xf numFmtId="0" fontId="38" fillId="0" borderId="0" applyFont="0" applyFill="0" applyBorder="0" applyAlignment="0" applyProtection="0"/>
    <xf numFmtId="0" fontId="35" fillId="0" borderId="0"/>
    <xf numFmtId="2" fontId="35" fillId="0" borderId="4">
      <alignment horizontal="right" vertical="center"/>
    </xf>
    <xf numFmtId="2" fontId="35" fillId="0" borderId="4">
      <alignment horizontal="right" vertical="center"/>
    </xf>
    <xf numFmtId="2" fontId="35" fillId="0" borderId="4">
      <alignment horizontal="right" vertical="center"/>
    </xf>
    <xf numFmtId="3" fontId="35" fillId="0" borderId="4">
      <alignment horizontal="right" vertical="center"/>
    </xf>
    <xf numFmtId="3" fontId="35" fillId="0" borderId="4">
      <alignment horizontal="right" vertical="center"/>
    </xf>
    <xf numFmtId="2" fontId="35" fillId="0" borderId="4">
      <alignment horizontal="right" vertical="center"/>
    </xf>
    <xf numFmtId="2" fontId="35" fillId="0" borderId="4">
      <alignment horizontal="right" vertical="center"/>
    </xf>
    <xf numFmtId="0" fontId="37" fillId="0" borderId="0"/>
    <xf numFmtId="0" fontId="31" fillId="0" borderId="0">
      <alignment vertical="center"/>
    </xf>
    <xf numFmtId="0" fontId="33" fillId="0" borderId="0" applyNumberFormat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49" fontId="216" fillId="31" borderId="0" applyBorder="0">
      <alignment horizontal="centerContinuous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2" fontId="28" fillId="3" borderId="64" applyNumberFormat="0" applyBorder="0" applyAlignment="0" applyProtection="0">
      <alignment horizontal="center"/>
    </xf>
    <xf numFmtId="0" fontId="16" fillId="0" borderId="0"/>
    <xf numFmtId="216" fontId="40" fillId="0" borderId="0">
      <protection locked="0"/>
    </xf>
    <xf numFmtId="259" fontId="31" fillId="0" borderId="0">
      <protection locked="0"/>
    </xf>
    <xf numFmtId="0" fontId="19" fillId="0" borderId="0"/>
    <xf numFmtId="3" fontId="35" fillId="0" borderId="4">
      <alignment horizontal="right" vertical="center"/>
    </xf>
    <xf numFmtId="201" fontId="16" fillId="0" borderId="0">
      <alignment vertical="center"/>
    </xf>
    <xf numFmtId="42" fontId="12" fillId="0" borderId="0" applyFont="0" applyFill="0" applyBorder="0" applyAlignment="0" applyProtection="0">
      <alignment vertical="center"/>
    </xf>
    <xf numFmtId="0" fontId="87" fillId="0" borderId="0">
      <protection locked="0"/>
    </xf>
    <xf numFmtId="190" fontId="29" fillId="0" borderId="0" applyFont="0" applyFill="0" applyBorder="0" applyAlignment="0" applyProtection="0"/>
    <xf numFmtId="41" fontId="12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0" fontId="130" fillId="0" borderId="0">
      <alignment vertical="center"/>
    </xf>
    <xf numFmtId="0" fontId="40" fillId="0" borderId="0">
      <protection locked="0"/>
    </xf>
    <xf numFmtId="0" fontId="28" fillId="0" borderId="0"/>
    <xf numFmtId="0" fontId="16" fillId="0" borderId="0"/>
    <xf numFmtId="41" fontId="12" fillId="0" borderId="0" applyFont="0" applyFill="0" applyBorder="0" applyAlignment="0" applyProtection="0">
      <alignment vertical="center"/>
    </xf>
    <xf numFmtId="0" fontId="220" fillId="0" borderId="0"/>
    <xf numFmtId="0" fontId="28" fillId="0" borderId="0"/>
    <xf numFmtId="0" fontId="93" fillId="12" borderId="0" applyNumberFormat="0" applyBorder="0" applyAlignment="0" applyProtection="0">
      <alignment vertical="center"/>
    </xf>
    <xf numFmtId="341" fontId="31" fillId="0" borderId="0" applyNumberFormat="0" applyFont="0" applyFill="0" applyBorder="0" applyAlignment="0" applyProtection="0"/>
    <xf numFmtId="272" fontId="149" fillId="0" borderId="0"/>
    <xf numFmtId="0" fontId="16" fillId="0" borderId="0"/>
    <xf numFmtId="0" fontId="28" fillId="0" borderId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0" fontId="31" fillId="0" borderId="0"/>
    <xf numFmtId="0" fontId="31" fillId="0" borderId="0"/>
    <xf numFmtId="201" fontId="35" fillId="0" borderId="0">
      <alignment vertical="center"/>
    </xf>
    <xf numFmtId="3" fontId="35" fillId="0" borderId="4">
      <alignment horizontal="right" vertical="center"/>
    </xf>
    <xf numFmtId="3" fontId="35" fillId="0" borderId="4">
      <alignment horizontal="right" vertical="center"/>
    </xf>
    <xf numFmtId="189" fontId="35" fillId="0" borderId="0" applyFont="0" applyFill="0" applyBorder="0" applyProtection="0">
      <alignment vertical="center"/>
    </xf>
    <xf numFmtId="340" fontId="16" fillId="0" borderId="0" applyNumberFormat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149" fillId="0" borderId="0"/>
    <xf numFmtId="10" fontId="43" fillId="0" borderId="0">
      <alignment vertical="center"/>
    </xf>
    <xf numFmtId="2" fontId="113" fillId="0" borderId="4">
      <alignment horizontal="right" vertical="center"/>
    </xf>
    <xf numFmtId="3" fontId="113" fillId="0" borderId="4">
      <alignment horizontal="right" vertical="center"/>
    </xf>
    <xf numFmtId="0" fontId="15" fillId="0" borderId="0"/>
    <xf numFmtId="0" fontId="3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" fontId="113" fillId="0" borderId="4">
      <alignment horizontal="right" vertical="center"/>
    </xf>
    <xf numFmtId="2" fontId="113" fillId="0" borderId="4">
      <alignment horizontal="right" vertical="center"/>
    </xf>
    <xf numFmtId="10" fontId="43" fillId="0" borderId="0">
      <alignment vertical="center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9" fontId="149" fillId="0" borderId="0"/>
    <xf numFmtId="0" fontId="225" fillId="0" borderId="0"/>
    <xf numFmtId="351" fontId="16" fillId="0" borderId="0">
      <alignment vertical="center"/>
    </xf>
    <xf numFmtId="0" fontId="16" fillId="0" borderId="0"/>
    <xf numFmtId="0" fontId="32" fillId="0" borderId="0"/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31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49" fillId="0" borderId="0"/>
    <xf numFmtId="0" fontId="16" fillId="0" borderId="0"/>
    <xf numFmtId="209" fontId="16" fillId="0" borderId="0">
      <protection locked="0"/>
    </xf>
    <xf numFmtId="352" fontId="16" fillId="0" borderId="0">
      <protection locked="0"/>
    </xf>
    <xf numFmtId="4" fontId="40" fillId="0" borderId="0">
      <protection locked="0"/>
    </xf>
    <xf numFmtId="353" fontId="16" fillId="0" borderId="0"/>
    <xf numFmtId="223" fontId="40" fillId="0" borderId="0">
      <protection locked="0"/>
    </xf>
    <xf numFmtId="354" fontId="16" fillId="0" borderId="0"/>
    <xf numFmtId="0" fontId="214" fillId="0" borderId="0">
      <protection locked="0"/>
    </xf>
    <xf numFmtId="0" fontId="16" fillId="0" borderId="0"/>
    <xf numFmtId="216" fontId="40" fillId="0" borderId="0">
      <protection locked="0"/>
    </xf>
    <xf numFmtId="49" fontId="172" fillId="0" borderId="0" applyFill="0" applyBorder="0" applyProtection="0">
      <alignment horizontal="centerContinuous" vertical="center"/>
    </xf>
    <xf numFmtId="4" fontId="40" fillId="0" borderId="0">
      <protection locked="0"/>
    </xf>
    <xf numFmtId="223" fontId="40" fillId="0" borderId="0">
      <protection locked="0"/>
    </xf>
    <xf numFmtId="0" fontId="214" fillId="0" borderId="0">
      <protection locked="0"/>
    </xf>
    <xf numFmtId="216" fontId="40" fillId="0" borderId="0">
      <protection locked="0"/>
    </xf>
    <xf numFmtId="49" fontId="172" fillId="0" borderId="0" applyFill="0" applyBorder="0" applyProtection="0">
      <alignment horizontal="centerContinuous" vertical="center"/>
    </xf>
    <xf numFmtId="223" fontId="40" fillId="0" borderId="0">
      <protection locked="0"/>
    </xf>
    <xf numFmtId="4" fontId="40" fillId="0" borderId="0">
      <protection locked="0"/>
    </xf>
    <xf numFmtId="9" fontId="149" fillId="0" borderId="0"/>
    <xf numFmtId="10" fontId="43" fillId="0" borderId="0">
      <alignment vertical="center"/>
    </xf>
    <xf numFmtId="2" fontId="113" fillId="0" borderId="4">
      <alignment horizontal="right" vertical="center"/>
    </xf>
    <xf numFmtId="3" fontId="113" fillId="0" borderId="4">
      <alignment horizontal="right" vertical="center"/>
    </xf>
    <xf numFmtId="3" fontId="113" fillId="0" borderId="4">
      <alignment horizontal="right" vertical="center"/>
    </xf>
    <xf numFmtId="2" fontId="113" fillId="0" borderId="4">
      <alignment horizontal="right" vertical="center"/>
    </xf>
    <xf numFmtId="10" fontId="43" fillId="0" borderId="0">
      <alignment vertical="center"/>
    </xf>
    <xf numFmtId="9" fontId="149" fillId="0" borderId="0"/>
    <xf numFmtId="4" fontId="40" fillId="0" borderId="0">
      <protection locked="0"/>
    </xf>
    <xf numFmtId="223" fontId="40" fillId="0" borderId="0">
      <protection locked="0"/>
    </xf>
    <xf numFmtId="0" fontId="214" fillId="0" borderId="0">
      <protection locked="0"/>
    </xf>
    <xf numFmtId="216" fontId="40" fillId="0" borderId="0">
      <protection locked="0"/>
    </xf>
    <xf numFmtId="49" fontId="172" fillId="0" borderId="0" applyFill="0" applyBorder="0" applyProtection="0">
      <alignment horizontal="centerContinuous" vertical="center"/>
    </xf>
    <xf numFmtId="0" fontId="214" fillId="0" borderId="0">
      <protection locked="0"/>
    </xf>
    <xf numFmtId="216" fontId="40" fillId="0" borderId="0">
      <protection locked="0"/>
    </xf>
    <xf numFmtId="49" fontId="172" fillId="0" borderId="0" applyFill="0" applyBorder="0" applyProtection="0">
      <alignment horizontal="centerContinuous" vertical="center"/>
    </xf>
    <xf numFmtId="202" fontId="31" fillId="0" borderId="0" applyFont="0" applyFill="0" applyBorder="0" applyAlignment="0" applyProtection="0"/>
    <xf numFmtId="242" fontId="99" fillId="0" borderId="0" applyFont="0" applyFill="0" applyBorder="0" applyAlignment="0" applyProtection="0"/>
    <xf numFmtId="3" fontId="113" fillId="0" borderId="4">
      <alignment horizontal="right" vertical="center"/>
    </xf>
    <xf numFmtId="2" fontId="113" fillId="0" borderId="4">
      <alignment horizontal="right" vertical="center"/>
    </xf>
    <xf numFmtId="10" fontId="43" fillId="0" borderId="0">
      <alignment vertical="center"/>
    </xf>
    <xf numFmtId="9" fontId="149" fillId="0" borderId="0"/>
    <xf numFmtId="4" fontId="40" fillId="0" borderId="0">
      <protection locked="0"/>
    </xf>
    <xf numFmtId="223" fontId="40" fillId="0" borderId="0">
      <protection locked="0"/>
    </xf>
    <xf numFmtId="0" fontId="214" fillId="0" borderId="0">
      <protection locked="0"/>
    </xf>
    <xf numFmtId="216" fontId="40" fillId="0" borderId="0">
      <protection locked="0"/>
    </xf>
    <xf numFmtId="49" fontId="172" fillId="0" borderId="0" applyFill="0" applyBorder="0" applyProtection="0">
      <alignment horizontal="centerContinuous" vertical="center"/>
    </xf>
    <xf numFmtId="2" fontId="31" fillId="0" borderId="0"/>
    <xf numFmtId="356" fontId="31" fillId="0" borderId="0" applyProtection="0"/>
    <xf numFmtId="355" fontId="31" fillId="0" borderId="0" applyFont="0" applyFill="0" applyBorder="0" applyAlignment="0" applyProtection="0"/>
    <xf numFmtId="357" fontId="31" fillId="0" borderId="0">
      <protection locked="0"/>
    </xf>
    <xf numFmtId="211" fontId="28" fillId="0" borderId="0" applyFont="0" applyFill="0" applyBorder="0" applyAlignment="0" applyProtection="0"/>
    <xf numFmtId="0" fontId="28" fillId="0" borderId="0"/>
    <xf numFmtId="358" fontId="16" fillId="0" borderId="0" applyFill="0" applyBorder="0" applyProtection="0"/>
    <xf numFmtId="0" fontId="34" fillId="0" borderId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37" fontId="40" fillId="0" borderId="0">
      <protection locked="0"/>
    </xf>
    <xf numFmtId="37" fontId="40" fillId="0" borderId="0">
      <protection locked="0"/>
    </xf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15" fillId="0" borderId="1">
      <alignment horizontal="center"/>
    </xf>
    <xf numFmtId="0" fontId="29" fillId="0" borderId="1">
      <alignment horizontal="center"/>
    </xf>
    <xf numFmtId="0" fontId="35" fillId="0" borderId="1">
      <alignment horizontal="center"/>
    </xf>
    <xf numFmtId="0" fontId="35" fillId="0" borderId="1">
      <alignment horizontal="center"/>
    </xf>
    <xf numFmtId="0" fontId="29" fillId="0" borderId="0">
      <alignment vertical="center"/>
    </xf>
    <xf numFmtId="0" fontId="34" fillId="0" borderId="2">
      <alignment horizontal="centerContinuous" vertical="center"/>
    </xf>
    <xf numFmtId="191" fontId="83" fillId="0" borderId="0" applyFont="0" applyFill="0" applyBorder="0" applyAlignment="0" applyProtection="0"/>
    <xf numFmtId="24" fontId="33" fillId="0" borderId="0" applyFont="0" applyFill="0" applyBorder="0" applyAlignment="0" applyProtection="0"/>
    <xf numFmtId="24" fontId="33" fillId="0" borderId="0" applyFont="0" applyFill="0" applyBorder="0" applyAlignment="0" applyProtection="0"/>
    <xf numFmtId="24" fontId="33" fillId="0" borderId="0" applyFont="0" applyFill="0" applyBorder="0" applyAlignment="0" applyProtection="0"/>
    <xf numFmtId="24" fontId="33" fillId="0" borderId="0" applyFont="0" applyFill="0" applyBorder="0" applyAlignment="0" applyProtection="0"/>
    <xf numFmtId="24" fontId="33" fillId="0" borderId="0" applyFont="0" applyFill="0" applyBorder="0" applyAlignment="0" applyProtection="0"/>
    <xf numFmtId="24" fontId="33" fillId="0" borderId="0" applyFont="0" applyFill="0" applyBorder="0" applyAlignment="0" applyProtection="0"/>
    <xf numFmtId="24" fontId="33" fillId="0" borderId="0" applyFont="0" applyFill="0" applyBorder="0" applyAlignment="0" applyProtection="0"/>
    <xf numFmtId="359" fontId="33" fillId="0" borderId="0" applyFont="0" applyFill="0" applyBorder="0" applyAlignment="0" applyProtection="0"/>
    <xf numFmtId="24" fontId="33" fillId="0" borderId="0" applyFont="0" applyFill="0" applyBorder="0" applyAlignment="0" applyProtection="0"/>
    <xf numFmtId="24" fontId="33" fillId="0" borderId="0" applyFont="0" applyFill="0" applyBorder="0" applyAlignment="0" applyProtection="0"/>
    <xf numFmtId="359" fontId="33" fillId="0" borderId="0" applyFont="0" applyFill="0" applyBorder="0" applyAlignment="0" applyProtection="0"/>
    <xf numFmtId="359" fontId="33" fillId="0" borderId="0" applyFont="0" applyFill="0" applyBorder="0" applyAlignment="0" applyProtection="0"/>
    <xf numFmtId="359" fontId="33" fillId="0" borderId="0" applyFont="0" applyFill="0" applyBorder="0" applyAlignment="0" applyProtection="0"/>
    <xf numFmtId="359" fontId="33" fillId="0" borderId="0" applyFont="0" applyFill="0" applyBorder="0" applyAlignment="0" applyProtection="0"/>
    <xf numFmtId="24" fontId="33" fillId="0" borderId="0" applyFont="0" applyFill="0" applyBorder="0" applyAlignment="0" applyProtection="0"/>
    <xf numFmtId="0" fontId="186" fillId="0" borderId="0" applyFont="0" applyFill="0" applyBorder="0" applyAlignment="0" applyProtection="0"/>
    <xf numFmtId="0" fontId="227" fillId="40" borderId="0"/>
    <xf numFmtId="191" fontId="28" fillId="0" borderId="0" applyFont="0" applyFill="0" applyBorder="0" applyAlignment="0" applyProtection="0"/>
    <xf numFmtId="38" fontId="33" fillId="0" borderId="0" applyFont="0" applyFill="0" applyBorder="0" applyAlignment="0" applyProtection="0"/>
    <xf numFmtId="0" fontId="29" fillId="0" borderId="0"/>
    <xf numFmtId="0" fontId="104" fillId="0" borderId="0"/>
    <xf numFmtId="0" fontId="29" fillId="0" borderId="0"/>
    <xf numFmtId="0" fontId="15" fillId="0" borderId="0"/>
    <xf numFmtId="0" fontId="35" fillId="0" borderId="0"/>
    <xf numFmtId="0" fontId="28" fillId="0" borderId="0"/>
    <xf numFmtId="0" fontId="2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5" fillId="0" borderId="0"/>
    <xf numFmtId="0" fontId="31" fillId="0" borderId="0"/>
    <xf numFmtId="0" fontId="35" fillId="0" borderId="0"/>
    <xf numFmtId="0" fontId="38" fillId="0" borderId="0"/>
    <xf numFmtId="0" fontId="35" fillId="0" borderId="0"/>
    <xf numFmtId="0" fontId="33" fillId="0" borderId="0"/>
    <xf numFmtId="0" fontId="29" fillId="0" borderId="0"/>
    <xf numFmtId="0" fontId="104" fillId="0" borderId="0"/>
    <xf numFmtId="0" fontId="29" fillId="0" borderId="0"/>
    <xf numFmtId="0" fontId="15" fillId="0" borderId="0"/>
    <xf numFmtId="0" fontId="35" fillId="0" borderId="0"/>
    <xf numFmtId="0" fontId="33" fillId="0" borderId="0"/>
    <xf numFmtId="0" fontId="3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5" fillId="0" borderId="0"/>
    <xf numFmtId="0" fontId="31" fillId="0" borderId="0"/>
    <xf numFmtId="0" fontId="35" fillId="0" borderId="0"/>
    <xf numFmtId="0" fontId="38" fillId="0" borderId="0"/>
    <xf numFmtId="0" fontId="35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2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1" fillId="0" borderId="0"/>
    <xf numFmtId="0" fontId="28" fillId="0" borderId="0"/>
    <xf numFmtId="0" fontId="29" fillId="0" borderId="0"/>
    <xf numFmtId="0" fontId="104" fillId="0" borderId="0"/>
    <xf numFmtId="0" fontId="29" fillId="0" borderId="0"/>
    <xf numFmtId="0" fontId="15" fillId="0" borderId="0"/>
    <xf numFmtId="0" fontId="35" fillId="0" borderId="0"/>
    <xf numFmtId="0" fontId="38" fillId="0" borderId="0"/>
    <xf numFmtId="0" fontId="38" fillId="0" borderId="0"/>
    <xf numFmtId="0" fontId="28" fillId="0" borderId="0"/>
    <xf numFmtId="0" fontId="28" fillId="0" borderId="0"/>
    <xf numFmtId="0" fontId="31" fillId="0" borderId="0"/>
    <xf numFmtId="0" fontId="28" fillId="0" borderId="0"/>
    <xf numFmtId="0" fontId="28" fillId="0" borderId="0"/>
    <xf numFmtId="0" fontId="32" fillId="0" borderId="0"/>
    <xf numFmtId="0" fontId="28" fillId="0" borderId="0"/>
    <xf numFmtId="0" fontId="28" fillId="0" borderId="0"/>
    <xf numFmtId="0" fontId="32" fillId="0" borderId="0"/>
    <xf numFmtId="0" fontId="3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3" fillId="0" borderId="0"/>
    <xf numFmtId="0" fontId="31" fillId="0" borderId="0"/>
    <xf numFmtId="0" fontId="16" fillId="0" borderId="0"/>
    <xf numFmtId="0" fontId="32" fillId="0" borderId="0"/>
    <xf numFmtId="0" fontId="31" fillId="0" borderId="0"/>
    <xf numFmtId="0" fontId="38" fillId="0" borderId="0"/>
    <xf numFmtId="0" fontId="38" fillId="0" borderId="0"/>
    <xf numFmtId="0" fontId="28" fillId="0" borderId="0"/>
    <xf numFmtId="0" fontId="38" fillId="0" borderId="0"/>
    <xf numFmtId="0" fontId="36" fillId="0" borderId="0"/>
    <xf numFmtId="0" fontId="28" fillId="0" borderId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38" fillId="0" borderId="0"/>
    <xf numFmtId="0" fontId="33" fillId="0" borderId="0"/>
    <xf numFmtId="0" fontId="28" fillId="0" borderId="0"/>
    <xf numFmtId="0" fontId="28" fillId="0" borderId="0"/>
    <xf numFmtId="192" fontId="28" fillId="0" borderId="0" applyFont="0" applyFill="0" applyBorder="0" applyAlignment="0" applyProtection="0"/>
    <xf numFmtId="0" fontId="28" fillId="0" borderId="0"/>
    <xf numFmtId="0" fontId="29" fillId="0" borderId="0" applyFont="0" applyFill="0" applyBorder="0" applyAlignment="0" applyProtection="0"/>
    <xf numFmtId="0" fontId="28" fillId="0" borderId="0" applyFont="0" applyFill="0" applyBorder="0" applyAlignment="0" applyProtection="0"/>
    <xf numFmtId="192" fontId="28" fillId="0" borderId="0" applyFont="0" applyFill="0" applyBorder="0" applyAlignment="0" applyProtection="0"/>
    <xf numFmtId="192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16" fillId="0" borderId="0"/>
    <xf numFmtId="210" fontId="19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16" fillId="0" borderId="0"/>
    <xf numFmtId="0" fontId="31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3" fillId="0" borderId="0"/>
    <xf numFmtId="0" fontId="33" fillId="0" borderId="0"/>
    <xf numFmtId="0" fontId="28" fillId="0" borderId="0"/>
    <xf numFmtId="0" fontId="33" fillId="0" borderId="0"/>
    <xf numFmtId="0" fontId="33" fillId="0" borderId="0"/>
    <xf numFmtId="0" fontId="28" fillId="0" borderId="0"/>
    <xf numFmtId="0" fontId="28" fillId="0" borderId="0"/>
    <xf numFmtId="0" fontId="33" fillId="0" borderId="0"/>
    <xf numFmtId="0" fontId="3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16" fillId="0" borderId="0"/>
    <xf numFmtId="0" fontId="16" fillId="0" borderId="0"/>
    <xf numFmtId="0" fontId="38" fillId="0" borderId="0" applyFont="0" applyFill="0" applyBorder="0" applyAlignment="0" applyProtection="0"/>
    <xf numFmtId="0" fontId="28" fillId="0" borderId="0"/>
    <xf numFmtId="0" fontId="29" fillId="0" borderId="0" applyFont="0" applyFill="0" applyBorder="0" applyAlignment="0" applyProtection="0"/>
    <xf numFmtId="0" fontId="16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5" fillId="0" borderId="0"/>
    <xf numFmtId="0" fontId="31" fillId="0" borderId="0"/>
    <xf numFmtId="0" fontId="35" fillId="0" borderId="0"/>
    <xf numFmtId="0" fontId="38" fillId="0" borderId="0"/>
    <xf numFmtId="0" fontId="35" fillId="0" borderId="0"/>
    <xf numFmtId="0" fontId="29" fillId="0" borderId="0"/>
    <xf numFmtId="0" fontId="104" fillId="0" borderId="0"/>
    <xf numFmtId="0" fontId="29" fillId="0" borderId="0"/>
    <xf numFmtId="0" fontId="15" fillId="0" borderId="0"/>
    <xf numFmtId="0" fontId="35" fillId="0" borderId="0"/>
    <xf numFmtId="0" fontId="29" fillId="0" borderId="0" applyFont="0" applyFill="0" applyBorder="0" applyAlignment="0" applyProtection="0"/>
    <xf numFmtId="0" fontId="16" fillId="0" borderId="0"/>
    <xf numFmtId="0" fontId="14" fillId="0" borderId="0"/>
    <xf numFmtId="0" fontId="28" fillId="0" borderId="0"/>
    <xf numFmtId="0" fontId="38" fillId="0" borderId="0"/>
    <xf numFmtId="0" fontId="28" fillId="0" borderId="0"/>
    <xf numFmtId="0" fontId="1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5" fillId="0" borderId="0"/>
    <xf numFmtId="0" fontId="31" fillId="0" borderId="0"/>
    <xf numFmtId="0" fontId="35" fillId="0" borderId="0"/>
    <xf numFmtId="0" fontId="38" fillId="0" borderId="0"/>
    <xf numFmtId="0" fontId="35" fillId="0" borderId="0"/>
    <xf numFmtId="0" fontId="28" fillId="0" borderId="0"/>
    <xf numFmtId="0" fontId="28" fillId="0" borderId="0"/>
    <xf numFmtId="0" fontId="28" fillId="0" borderId="0" applyFont="0" applyFill="0" applyBorder="0" applyAlignment="0" applyProtection="0"/>
    <xf numFmtId="0" fontId="28" fillId="0" borderId="0"/>
    <xf numFmtId="0" fontId="38" fillId="0" borderId="0"/>
    <xf numFmtId="0" fontId="28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3" fillId="0" borderId="0"/>
    <xf numFmtId="0" fontId="33" fillId="0" borderId="0"/>
    <xf numFmtId="0" fontId="3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3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6" fillId="0" borderId="0"/>
    <xf numFmtId="0" fontId="31" fillId="0" borderId="0"/>
    <xf numFmtId="0" fontId="16" fillId="0" borderId="0" applyFont="0" applyFill="0" applyBorder="0" applyAlignment="0" applyProtection="0"/>
    <xf numFmtId="0" fontId="28" fillId="0" borderId="0"/>
    <xf numFmtId="0" fontId="16" fillId="0" borderId="0"/>
    <xf numFmtId="0" fontId="16" fillId="0" borderId="0"/>
    <xf numFmtId="0" fontId="16" fillId="0" borderId="0"/>
    <xf numFmtId="0" fontId="38" fillId="0" borderId="0"/>
    <xf numFmtId="0" fontId="16" fillId="0" borderId="0"/>
    <xf numFmtId="0" fontId="16" fillId="0" borderId="0"/>
    <xf numFmtId="0" fontId="28" fillId="0" borderId="0"/>
    <xf numFmtId="0" fontId="38" fillId="0" borderId="0"/>
    <xf numFmtId="0" fontId="36" fillId="0" borderId="0"/>
    <xf numFmtId="0" fontId="29" fillId="0" borderId="0" applyFont="0" applyFill="0" applyBorder="0" applyAlignment="0" applyProtection="0"/>
    <xf numFmtId="0" fontId="31" fillId="0" borderId="0"/>
    <xf numFmtId="0" fontId="28" fillId="0" borderId="0"/>
    <xf numFmtId="0" fontId="38" fillId="0" borderId="0"/>
    <xf numFmtId="0" fontId="38" fillId="0" borderId="0" applyFont="0" applyFill="0" applyBorder="0" applyAlignment="0" applyProtection="0"/>
    <xf numFmtId="0" fontId="28" fillId="0" borderId="0"/>
    <xf numFmtId="0" fontId="32" fillId="0" borderId="0"/>
    <xf numFmtId="0" fontId="28" fillId="0" borderId="0"/>
    <xf numFmtId="0" fontId="104" fillId="0" borderId="0"/>
    <xf numFmtId="0" fontId="29" fillId="0" borderId="0"/>
    <xf numFmtId="0" fontId="15" fillId="0" borderId="0"/>
    <xf numFmtId="0" fontId="35" fillId="0" borderId="0"/>
    <xf numFmtId="0" fontId="38" fillId="0" borderId="0"/>
    <xf numFmtId="0" fontId="29" fillId="0" borderId="0"/>
    <xf numFmtId="0" fontId="104" fillId="0" borderId="0"/>
    <xf numFmtId="0" fontId="29" fillId="0" borderId="0"/>
    <xf numFmtId="0" fontId="15" fillId="0" borderId="0"/>
    <xf numFmtId="0" fontId="35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29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28" fillId="0" borderId="0"/>
    <xf numFmtId="0" fontId="3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8" fillId="0" borderId="0"/>
    <xf numFmtId="0" fontId="3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16" fillId="0" borderId="0"/>
    <xf numFmtId="0" fontId="28" fillId="0" borderId="0"/>
    <xf numFmtId="0" fontId="36" fillId="0" borderId="0"/>
    <xf numFmtId="0" fontId="36" fillId="0" borderId="0"/>
    <xf numFmtId="0" fontId="31" fillId="0" borderId="0"/>
    <xf numFmtId="0" fontId="31" fillId="0" borderId="0"/>
    <xf numFmtId="0" fontId="38" fillId="0" borderId="0" applyFont="0" applyFill="0" applyBorder="0" applyAlignment="0" applyProtection="0"/>
    <xf numFmtId="0" fontId="38" fillId="0" borderId="0"/>
    <xf numFmtId="0" fontId="28" fillId="0" borderId="0"/>
    <xf numFmtId="0" fontId="28" fillId="0" borderId="0"/>
    <xf numFmtId="41" fontId="26" fillId="0" borderId="0" applyFont="0" applyFill="0" applyBorder="0" applyAlignment="0" applyProtection="0"/>
    <xf numFmtId="0" fontId="28" fillId="0" borderId="0"/>
    <xf numFmtId="0" fontId="28" fillId="0" borderId="0"/>
    <xf numFmtId="0" fontId="16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8" fillId="0" borderId="0"/>
    <xf numFmtId="0" fontId="38" fillId="0" borderId="0" applyFont="0" applyFill="0" applyBorder="0" applyAlignment="0" applyProtection="0"/>
    <xf numFmtId="0" fontId="28" fillId="0" borderId="0"/>
    <xf numFmtId="0" fontId="28" fillId="0" borderId="0"/>
    <xf numFmtId="0" fontId="3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31" fillId="0" borderId="0"/>
    <xf numFmtId="0" fontId="31" fillId="0" borderId="0"/>
    <xf numFmtId="0" fontId="28" fillId="0" borderId="0"/>
    <xf numFmtId="0" fontId="31" fillId="0" borderId="0"/>
    <xf numFmtId="0" fontId="36" fillId="0" borderId="0"/>
    <xf numFmtId="0" fontId="36" fillId="0" borderId="0"/>
    <xf numFmtId="0" fontId="31" fillId="0" borderId="0"/>
    <xf numFmtId="0" fontId="28" fillId="0" borderId="0"/>
    <xf numFmtId="0" fontId="38" fillId="0" borderId="0"/>
    <xf numFmtId="0" fontId="28" fillId="0" borderId="0"/>
    <xf numFmtId="0" fontId="32" fillId="0" borderId="0"/>
    <xf numFmtId="0" fontId="11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2" fillId="0" borderId="0"/>
    <xf numFmtId="0" fontId="38" fillId="0" borderId="0"/>
    <xf numFmtId="0" fontId="28" fillId="0" borderId="0"/>
    <xf numFmtId="0" fontId="31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38" fillId="0" borderId="0" applyFont="0" applyFill="0" applyBorder="0" applyAlignment="0" applyProtection="0"/>
    <xf numFmtId="0" fontId="16" fillId="0" borderId="0"/>
    <xf numFmtId="360" fontId="31" fillId="0" borderId="0" applyFont="0" applyFill="0" applyBorder="0" applyAlignment="0" applyProtection="0"/>
    <xf numFmtId="361" fontId="28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33" fillId="0" borderId="0"/>
    <xf numFmtId="0" fontId="38" fillId="0" borderId="0" applyFont="0" applyFill="0" applyBorder="0" applyAlignment="0" applyProtection="0"/>
    <xf numFmtId="0" fontId="31" fillId="0" borderId="0"/>
    <xf numFmtId="0" fontId="33" fillId="0" borderId="0"/>
    <xf numFmtId="0" fontId="36" fillId="0" borderId="0"/>
    <xf numFmtId="0" fontId="28" fillId="0" borderId="0"/>
    <xf numFmtId="0" fontId="29" fillId="0" borderId="0" applyFont="0" applyFill="0" applyBorder="0" applyAlignment="0" applyProtection="0"/>
    <xf numFmtId="0" fontId="38" fillId="0" borderId="0"/>
    <xf numFmtId="0" fontId="38" fillId="0" borderId="0"/>
    <xf numFmtId="0" fontId="28" fillId="0" borderId="0"/>
    <xf numFmtId="0" fontId="35" fillId="0" borderId="0"/>
    <xf numFmtId="0" fontId="31" fillId="0" borderId="0"/>
    <xf numFmtId="0" fontId="35" fillId="0" borderId="0"/>
    <xf numFmtId="0" fontId="38" fillId="0" borderId="0"/>
    <xf numFmtId="0" fontId="35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8" fillId="0" borderId="0" applyFont="0" applyFill="0" applyBorder="0" applyAlignment="0" applyProtection="0"/>
    <xf numFmtId="362" fontId="16" fillId="0" borderId="0" applyFont="0" applyFill="0" applyBorder="0" applyAlignment="0" applyProtection="0"/>
    <xf numFmtId="0" fontId="29" fillId="0" borderId="0"/>
    <xf numFmtId="0" fontId="16" fillId="0" borderId="0"/>
    <xf numFmtId="0" fontId="28" fillId="0" borderId="0"/>
    <xf numFmtId="0" fontId="28" fillId="0" borderId="0"/>
    <xf numFmtId="0" fontId="104" fillId="0" borderId="0"/>
    <xf numFmtId="0" fontId="29" fillId="0" borderId="0"/>
    <xf numFmtId="0" fontId="15" fillId="0" borderId="0"/>
    <xf numFmtId="0" fontId="35" fillId="0" borderId="0"/>
    <xf numFmtId="0" fontId="28" fillId="0" borderId="0"/>
    <xf numFmtId="0" fontId="28" fillId="0" borderId="0"/>
    <xf numFmtId="0" fontId="28" fillId="0" borderId="0"/>
    <xf numFmtId="0" fontId="38" fillId="0" borderId="0" applyFont="0" applyFill="0" applyBorder="0" applyAlignment="0" applyProtection="0"/>
    <xf numFmtId="0" fontId="16" fillId="0" borderId="0"/>
    <xf numFmtId="362" fontId="16" fillId="0" borderId="0" applyFont="0" applyFill="0" applyBorder="0" applyAlignment="0" applyProtection="0"/>
    <xf numFmtId="0" fontId="33" fillId="0" borderId="0"/>
    <xf numFmtId="0" fontId="28" fillId="0" borderId="0" applyFont="0" applyFill="0" applyBorder="0" applyAlignment="0" applyProtection="0"/>
    <xf numFmtId="0" fontId="35" fillId="0" borderId="0"/>
    <xf numFmtId="0" fontId="31" fillId="0" borderId="0"/>
    <xf numFmtId="0" fontId="35" fillId="0" borderId="0"/>
    <xf numFmtId="0" fontId="38" fillId="0" borderId="0"/>
    <xf numFmtId="0" fontId="35" fillId="0" borderId="0"/>
    <xf numFmtId="0" fontId="35" fillId="0" borderId="0"/>
    <xf numFmtId="0" fontId="31" fillId="0" borderId="0"/>
    <xf numFmtId="0" fontId="35" fillId="0" borderId="0"/>
    <xf numFmtId="0" fontId="38" fillId="0" borderId="0"/>
    <xf numFmtId="0" fontId="35" fillId="0" borderId="0"/>
    <xf numFmtId="0" fontId="35" fillId="0" borderId="0"/>
    <xf numFmtId="0" fontId="31" fillId="0" borderId="0"/>
    <xf numFmtId="0" fontId="35" fillId="0" borderId="0"/>
    <xf numFmtId="0" fontId="38" fillId="0" borderId="0"/>
    <xf numFmtId="0" fontId="35" fillId="0" borderId="0"/>
    <xf numFmtId="0" fontId="28" fillId="0" borderId="0"/>
    <xf numFmtId="0" fontId="29" fillId="0" borderId="0" applyFont="0" applyFill="0" applyBorder="0" applyAlignment="0" applyProtection="0"/>
    <xf numFmtId="0" fontId="28" fillId="0" borderId="0"/>
    <xf numFmtId="0" fontId="31" fillId="0" borderId="0"/>
    <xf numFmtId="0" fontId="36" fillId="0" borderId="0"/>
    <xf numFmtId="0" fontId="36" fillId="0" borderId="0"/>
    <xf numFmtId="0" fontId="36" fillId="0" borderId="0"/>
    <xf numFmtId="0" fontId="3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28" fillId="0" borderId="0"/>
    <xf numFmtId="0" fontId="28" fillId="0" borderId="0" applyFont="0" applyFill="0" applyBorder="0" applyAlignment="0" applyProtection="0"/>
    <xf numFmtId="192" fontId="28" fillId="0" borderId="0" applyFont="0" applyFill="0" applyBorder="0" applyAlignment="0" applyProtection="0"/>
    <xf numFmtId="192" fontId="28" fillId="0" borderId="0" applyFont="0" applyFill="0" applyBorder="0" applyAlignment="0" applyProtection="0"/>
    <xf numFmtId="192" fontId="28" fillId="0" borderId="0" applyFont="0" applyFill="0" applyBorder="0" applyAlignment="0" applyProtection="0"/>
    <xf numFmtId="192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92" fontId="28" fillId="0" borderId="0" applyFont="0" applyFill="0" applyBorder="0" applyAlignment="0" applyProtection="0"/>
    <xf numFmtId="192" fontId="28" fillId="0" borderId="0" applyFont="0" applyFill="0" applyBorder="0" applyAlignment="0" applyProtection="0"/>
    <xf numFmtId="192" fontId="28" fillId="0" borderId="0" applyFont="0" applyFill="0" applyBorder="0" applyAlignment="0" applyProtection="0"/>
    <xf numFmtId="192" fontId="28" fillId="0" borderId="0" applyFont="0" applyFill="0" applyBorder="0" applyAlignment="0" applyProtection="0"/>
    <xf numFmtId="40" fontId="33" fillId="0" borderId="0" applyFont="0" applyFill="0" applyBorder="0" applyAlignment="0" applyProtection="0"/>
    <xf numFmtId="0" fontId="28" fillId="0" borderId="0" applyFont="0" applyFill="0" applyBorder="0" applyAlignment="0" applyProtection="0"/>
    <xf numFmtId="192" fontId="28" fillId="0" borderId="0" applyFont="0" applyFill="0" applyBorder="0" applyAlignment="0" applyProtection="0"/>
    <xf numFmtId="192" fontId="28" fillId="0" borderId="0" applyFont="0" applyFill="0" applyBorder="0" applyAlignment="0" applyProtection="0"/>
    <xf numFmtId="192" fontId="28" fillId="0" borderId="0" applyFont="0" applyFill="0" applyBorder="0" applyAlignment="0" applyProtection="0"/>
    <xf numFmtId="192" fontId="28" fillId="0" borderId="0" applyFont="0" applyFill="0" applyBorder="0" applyAlignment="0" applyProtection="0"/>
    <xf numFmtId="40" fontId="33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3" fillId="0" borderId="0"/>
    <xf numFmtId="0" fontId="32" fillId="0" borderId="0"/>
    <xf numFmtId="0" fontId="32" fillId="0" borderId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28" fillId="0" borderId="0"/>
    <xf numFmtId="0" fontId="57" fillId="0" borderId="0" applyFont="0" applyFill="0" applyBorder="0" applyAlignment="0" applyProtection="0"/>
    <xf numFmtId="0" fontId="32" fillId="0" borderId="0"/>
    <xf numFmtId="0" fontId="32" fillId="0" borderId="0"/>
    <xf numFmtId="0" fontId="16" fillId="0" borderId="0"/>
    <xf numFmtId="0" fontId="16" fillId="0" borderId="0"/>
    <xf numFmtId="0" fontId="28" fillId="0" borderId="0"/>
    <xf numFmtId="0" fontId="29" fillId="0" borderId="0"/>
    <xf numFmtId="0" fontId="104" fillId="0" borderId="0"/>
    <xf numFmtId="0" fontId="29" fillId="0" borderId="0"/>
    <xf numFmtId="0" fontId="15" fillId="0" borderId="0"/>
    <xf numFmtId="0" fontId="35" fillId="0" borderId="0"/>
    <xf numFmtId="0" fontId="16" fillId="0" borderId="0"/>
    <xf numFmtId="0" fontId="16" fillId="0" borderId="0"/>
    <xf numFmtId="0" fontId="28" fillId="0" borderId="0"/>
    <xf numFmtId="0" fontId="35" fillId="0" borderId="0"/>
    <xf numFmtId="0" fontId="31" fillId="0" borderId="0"/>
    <xf numFmtId="0" fontId="35" fillId="0" borderId="0"/>
    <xf numFmtId="0" fontId="38" fillId="0" borderId="0"/>
    <xf numFmtId="0" fontId="35" fillId="0" borderId="0"/>
    <xf numFmtId="0" fontId="35" fillId="0" borderId="0"/>
    <xf numFmtId="0" fontId="31" fillId="0" borderId="0"/>
    <xf numFmtId="0" fontId="35" fillId="0" borderId="0"/>
    <xf numFmtId="0" fontId="38" fillId="0" borderId="0"/>
    <xf numFmtId="0" fontId="35" fillId="0" borderId="0"/>
    <xf numFmtId="0" fontId="35" fillId="0" borderId="0"/>
    <xf numFmtId="0" fontId="31" fillId="0" borderId="0"/>
    <xf numFmtId="0" fontId="35" fillId="0" borderId="0"/>
    <xf numFmtId="0" fontId="38" fillId="0" borderId="0"/>
    <xf numFmtId="0" fontId="35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33" fillId="0" borderId="0"/>
    <xf numFmtId="0" fontId="33" fillId="0" borderId="0"/>
    <xf numFmtId="0" fontId="28" fillId="0" borderId="0"/>
    <xf numFmtId="0" fontId="28" fillId="0" borderId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8" fillId="0" borderId="0"/>
    <xf numFmtId="0" fontId="16" fillId="0" borderId="0"/>
    <xf numFmtId="0" fontId="38" fillId="0" borderId="0"/>
    <xf numFmtId="0" fontId="28" fillId="0" borderId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/>
    <xf numFmtId="0" fontId="104" fillId="0" borderId="0"/>
    <xf numFmtId="0" fontId="29" fillId="0" borderId="0"/>
    <xf numFmtId="0" fontId="15" fillId="0" borderId="0"/>
    <xf numFmtId="0" fontId="3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3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28" fillId="0" borderId="0"/>
    <xf numFmtId="0" fontId="32" fillId="0" borderId="0"/>
    <xf numFmtId="0" fontId="28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2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38" fillId="0" borderId="0"/>
    <xf numFmtId="0" fontId="38" fillId="0" borderId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16" fillId="0" borderId="0"/>
    <xf numFmtId="0" fontId="38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28" fillId="0" borderId="0"/>
    <xf numFmtId="0" fontId="31" fillId="0" borderId="0"/>
    <xf numFmtId="0" fontId="31" fillId="0" borderId="0"/>
    <xf numFmtId="0" fontId="31" fillId="0" borderId="0"/>
    <xf numFmtId="0" fontId="16" fillId="0" borderId="0"/>
    <xf numFmtId="0" fontId="28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1" fillId="0" borderId="0"/>
    <xf numFmtId="0" fontId="31" fillId="0" borderId="0"/>
    <xf numFmtId="0" fontId="32" fillId="0" borderId="0"/>
    <xf numFmtId="0" fontId="28" fillId="0" borderId="0"/>
    <xf numFmtId="0" fontId="28" fillId="0" borderId="0"/>
    <xf numFmtId="0" fontId="32" fillId="0" borderId="0"/>
    <xf numFmtId="0" fontId="32" fillId="0" borderId="0"/>
    <xf numFmtId="0" fontId="32" fillId="0" borderId="0"/>
    <xf numFmtId="0" fontId="38" fillId="0" borderId="0"/>
    <xf numFmtId="0" fontId="28" fillId="0" borderId="0"/>
    <xf numFmtId="0" fontId="3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2" fillId="0" borderId="0"/>
    <xf numFmtId="0" fontId="28" fillId="0" borderId="0"/>
    <xf numFmtId="0" fontId="38" fillId="0" borderId="0"/>
    <xf numFmtId="0" fontId="28" fillId="0" borderId="0"/>
    <xf numFmtId="0" fontId="38" fillId="0" borderId="0"/>
    <xf numFmtId="0" fontId="38" fillId="0" borderId="0" applyFont="0" applyFill="0" applyBorder="0" applyAlignment="0" applyProtection="0"/>
    <xf numFmtId="0" fontId="33" fillId="0" borderId="0"/>
    <xf numFmtId="0" fontId="3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6" fillId="0" borderId="0"/>
    <xf numFmtId="0" fontId="28" fillId="0" borderId="0"/>
    <xf numFmtId="0" fontId="28" fillId="0" borderId="0"/>
    <xf numFmtId="0" fontId="16" fillId="0" borderId="0"/>
    <xf numFmtId="0" fontId="35" fillId="0" borderId="0"/>
    <xf numFmtId="0" fontId="31" fillId="0" borderId="0"/>
    <xf numFmtId="0" fontId="35" fillId="0" borderId="0"/>
    <xf numFmtId="0" fontId="38" fillId="0" borderId="0"/>
    <xf numFmtId="0" fontId="35" fillId="0" borderId="0"/>
    <xf numFmtId="262" fontId="31" fillId="0" borderId="0" applyFont="0" applyFill="0" applyBorder="0" applyAlignment="0" applyProtection="0"/>
    <xf numFmtId="0" fontId="28" fillId="0" borderId="0"/>
    <xf numFmtId="280" fontId="31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28" fillId="0" borderId="0"/>
    <xf numFmtId="0" fontId="3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211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0" fontId="28" fillId="0" borderId="0"/>
    <xf numFmtId="0" fontId="32" fillId="0" borderId="0"/>
    <xf numFmtId="0" fontId="38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3" fillId="0" borderId="0"/>
    <xf numFmtId="0" fontId="38" fillId="0" borderId="0" applyFont="0" applyFill="0" applyBorder="0" applyAlignment="0" applyProtection="0"/>
    <xf numFmtId="0" fontId="36" fillId="0" borderId="0"/>
    <xf numFmtId="0" fontId="38" fillId="0" borderId="0" applyFont="0" applyFill="0" applyBorder="0" applyAlignment="0" applyProtection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2" fillId="0" borderId="0"/>
    <xf numFmtId="0" fontId="28" fillId="0" borderId="0"/>
    <xf numFmtId="0" fontId="33" fillId="0" borderId="0"/>
    <xf numFmtId="0" fontId="38" fillId="0" borderId="0" applyFont="0" applyFill="0" applyBorder="0" applyAlignment="0" applyProtection="0"/>
    <xf numFmtId="0" fontId="28" fillId="0" borderId="0"/>
    <xf numFmtId="0" fontId="16" fillId="0" borderId="0"/>
    <xf numFmtId="0" fontId="28" fillId="0" borderId="0"/>
    <xf numFmtId="192" fontId="28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32" fillId="0" borderId="0"/>
    <xf numFmtId="0" fontId="3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9" fillId="0" borderId="0"/>
    <xf numFmtId="0" fontId="104" fillId="0" borderId="0"/>
    <xf numFmtId="0" fontId="29" fillId="0" borderId="0"/>
    <xf numFmtId="0" fontId="15" fillId="0" borderId="0"/>
    <xf numFmtId="0" fontId="35" fillId="0" borderId="0"/>
    <xf numFmtId="0" fontId="28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1" fillId="0" borderId="0"/>
    <xf numFmtId="0" fontId="38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8" fillId="0" borderId="0"/>
    <xf numFmtId="0" fontId="28" fillId="0" borderId="0"/>
    <xf numFmtId="0" fontId="28" fillId="0" borderId="0"/>
    <xf numFmtId="0" fontId="28" fillId="0" borderId="0"/>
    <xf numFmtId="0" fontId="16" fillId="0" borderId="0"/>
    <xf numFmtId="0" fontId="31" fillId="0" borderId="0"/>
    <xf numFmtId="0" fontId="28" fillId="0" borderId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29" fillId="0" borderId="0"/>
    <xf numFmtId="0" fontId="104" fillId="0" borderId="0"/>
    <xf numFmtId="0" fontId="29" fillId="0" borderId="0"/>
    <xf numFmtId="0" fontId="15" fillId="0" borderId="0"/>
    <xf numFmtId="0" fontId="35" fillId="0" borderId="0"/>
    <xf numFmtId="0" fontId="28" fillId="0" borderId="0"/>
    <xf numFmtId="0" fontId="28" fillId="0" borderId="0"/>
    <xf numFmtId="0" fontId="32" fillId="0" borderId="0"/>
    <xf numFmtId="0" fontId="32" fillId="0" borderId="0"/>
    <xf numFmtId="0" fontId="33" fillId="0" borderId="0"/>
    <xf numFmtId="0" fontId="36" fillId="0" borderId="0"/>
    <xf numFmtId="0" fontId="38" fillId="0" borderId="0" applyFont="0" applyFill="0" applyBorder="0" applyAlignment="0" applyProtection="0"/>
    <xf numFmtId="0" fontId="38" fillId="0" borderId="0"/>
    <xf numFmtId="0" fontId="28" fillId="0" borderId="0"/>
    <xf numFmtId="0" fontId="38" fillId="0" borderId="0"/>
    <xf numFmtId="0" fontId="16" fillId="0" borderId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28" fillId="0" borderId="0"/>
    <xf numFmtId="0" fontId="38" fillId="0" borderId="0"/>
    <xf numFmtId="0" fontId="38" fillId="0" borderId="0"/>
    <xf numFmtId="0" fontId="28" fillId="0" borderId="0"/>
    <xf numFmtId="0" fontId="16" fillId="0" borderId="0"/>
    <xf numFmtId="0" fontId="33" fillId="0" borderId="0"/>
    <xf numFmtId="0" fontId="38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8" fillId="0" borderId="0"/>
    <xf numFmtId="0" fontId="16" fillId="0" borderId="0"/>
    <xf numFmtId="0" fontId="28" fillId="0" borderId="0"/>
    <xf numFmtId="0" fontId="42" fillId="0" borderId="0">
      <protection locked="0"/>
    </xf>
    <xf numFmtId="0" fontId="16" fillId="0" borderId="0"/>
    <xf numFmtId="0" fontId="177" fillId="0" borderId="0"/>
    <xf numFmtId="0" fontId="40" fillId="0" borderId="0">
      <protection locked="0"/>
    </xf>
    <xf numFmtId="9" fontId="28" fillId="41" borderId="0"/>
    <xf numFmtId="238" fontId="164" fillId="0" borderId="0">
      <protection locked="0"/>
    </xf>
    <xf numFmtId="238" fontId="52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28" fillId="0" borderId="0"/>
    <xf numFmtId="191" fontId="228" fillId="0" borderId="0" applyFont="0" applyFill="0" applyBorder="0" applyAlignment="0" applyProtection="0"/>
    <xf numFmtId="40" fontId="229" fillId="0" borderId="0" applyFont="0" applyFill="0" applyBorder="0" applyAlignment="0" applyProtection="0"/>
    <xf numFmtId="38" fontId="229" fillId="0" borderId="0" applyFont="0" applyFill="0" applyBorder="0" applyAlignment="0" applyProtection="0"/>
    <xf numFmtId="0" fontId="229" fillId="0" borderId="0" applyFont="0" applyFill="0" applyBorder="0" applyAlignment="0" applyProtection="0"/>
    <xf numFmtId="0" fontId="229" fillId="0" borderId="0" applyFont="0" applyFill="0" applyBorder="0" applyAlignment="0" applyProtection="0"/>
    <xf numFmtId="0" fontId="230" fillId="0" borderId="0"/>
    <xf numFmtId="363" fontId="95" fillId="0" borderId="51" applyFill="0" applyProtection="0">
      <alignment horizontal="center"/>
    </xf>
    <xf numFmtId="212" fontId="57" fillId="0" borderId="0" applyFont="0" applyFill="0" applyBorder="0" applyAlignment="0" applyProtection="0"/>
    <xf numFmtId="191" fontId="112" fillId="0" borderId="3">
      <alignment vertical="center"/>
    </xf>
    <xf numFmtId="191" fontId="112" fillId="0" borderId="3">
      <alignment vertical="center"/>
    </xf>
    <xf numFmtId="0" fontId="112" fillId="0" borderId="3">
      <alignment vertical="center"/>
    </xf>
    <xf numFmtId="0" fontId="112" fillId="0" borderId="3">
      <alignment vertical="center"/>
    </xf>
    <xf numFmtId="0" fontId="112" fillId="0" borderId="3">
      <alignment vertical="center"/>
    </xf>
    <xf numFmtId="0" fontId="112" fillId="0" borderId="3">
      <alignment vertical="center"/>
    </xf>
    <xf numFmtId="0" fontId="112" fillId="0" borderId="3">
      <alignment vertical="center"/>
    </xf>
    <xf numFmtId="191" fontId="112" fillId="0" borderId="3">
      <alignment vertical="center"/>
    </xf>
    <xf numFmtId="191" fontId="112" fillId="0" borderId="3">
      <alignment vertical="center"/>
    </xf>
    <xf numFmtId="191" fontId="112" fillId="0" borderId="3">
      <alignment vertical="center"/>
    </xf>
    <xf numFmtId="191" fontId="112" fillId="0" borderId="3">
      <alignment vertical="center"/>
    </xf>
    <xf numFmtId="191" fontId="112" fillId="0" borderId="3">
      <alignment vertical="center"/>
    </xf>
    <xf numFmtId="191" fontId="112" fillId="0" borderId="3">
      <alignment vertical="center"/>
    </xf>
    <xf numFmtId="0" fontId="112" fillId="0" borderId="3">
      <alignment vertical="center"/>
    </xf>
    <xf numFmtId="191" fontId="112" fillId="0" borderId="3">
      <alignment vertical="center"/>
    </xf>
    <xf numFmtId="191" fontId="112" fillId="0" borderId="3">
      <alignment vertical="center"/>
    </xf>
    <xf numFmtId="191" fontId="112" fillId="0" borderId="3">
      <alignment vertical="center"/>
    </xf>
    <xf numFmtId="191" fontId="112" fillId="0" borderId="3">
      <alignment vertical="center"/>
    </xf>
    <xf numFmtId="191" fontId="112" fillId="0" borderId="3">
      <alignment vertical="center"/>
    </xf>
    <xf numFmtId="0" fontId="112" fillId="0" borderId="3">
      <alignment vertical="center"/>
    </xf>
    <xf numFmtId="191" fontId="112" fillId="0" borderId="3">
      <alignment vertical="center"/>
    </xf>
    <xf numFmtId="0" fontId="112" fillId="0" borderId="3">
      <alignment vertical="center"/>
    </xf>
    <xf numFmtId="191" fontId="112" fillId="0" borderId="3">
      <alignment vertical="center"/>
    </xf>
    <xf numFmtId="191" fontId="112" fillId="0" borderId="3">
      <alignment vertical="center"/>
    </xf>
    <xf numFmtId="191" fontId="112" fillId="0" borderId="3">
      <alignment vertical="center"/>
    </xf>
    <xf numFmtId="191" fontId="112" fillId="0" borderId="3">
      <alignment vertical="center"/>
    </xf>
    <xf numFmtId="0" fontId="112" fillId="0" borderId="3">
      <alignment vertical="center"/>
    </xf>
    <xf numFmtId="0" fontId="112" fillId="0" borderId="3">
      <alignment vertical="center"/>
    </xf>
    <xf numFmtId="191" fontId="112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12" fillId="0" borderId="3">
      <alignment vertical="center"/>
    </xf>
    <xf numFmtId="191" fontId="112" fillId="0" borderId="3">
      <alignment vertical="center"/>
    </xf>
    <xf numFmtId="0" fontId="112" fillId="0" borderId="3">
      <alignment vertical="center"/>
    </xf>
    <xf numFmtId="191" fontId="112" fillId="0" borderId="3">
      <alignment vertical="center"/>
    </xf>
    <xf numFmtId="191" fontId="36" fillId="0" borderId="3">
      <alignment vertical="center"/>
    </xf>
    <xf numFmtId="191" fontId="35" fillId="0" borderId="3">
      <alignment vertical="center"/>
    </xf>
    <xf numFmtId="0" fontId="112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6" fillId="0" borderId="3">
      <alignment vertical="center"/>
    </xf>
    <xf numFmtId="191" fontId="112" fillId="0" borderId="3">
      <alignment vertical="center"/>
    </xf>
    <xf numFmtId="191" fontId="112" fillId="0" borderId="3">
      <alignment vertical="center"/>
    </xf>
    <xf numFmtId="191" fontId="112" fillId="0" borderId="3">
      <alignment vertical="center"/>
    </xf>
    <xf numFmtId="191" fontId="112" fillId="0" borderId="3">
      <alignment vertical="center"/>
    </xf>
    <xf numFmtId="191" fontId="112" fillId="0" borderId="3">
      <alignment vertical="center"/>
    </xf>
    <xf numFmtId="191" fontId="231" fillId="0" borderId="3">
      <alignment vertical="center"/>
    </xf>
    <xf numFmtId="191" fontId="35" fillId="0" borderId="3">
      <alignment vertical="center"/>
    </xf>
    <xf numFmtId="191" fontId="35" fillId="0" borderId="3">
      <alignment vertical="center"/>
    </xf>
    <xf numFmtId="191" fontId="112" fillId="0" borderId="3">
      <alignment vertical="center"/>
    </xf>
    <xf numFmtId="191" fontId="112" fillId="0" borderId="3">
      <alignment vertical="center"/>
    </xf>
    <xf numFmtId="191" fontId="112" fillId="0" borderId="3">
      <alignment vertical="center"/>
    </xf>
    <xf numFmtId="3" fontId="113" fillId="0" borderId="4">
      <alignment horizontal="right" vertical="center"/>
    </xf>
    <xf numFmtId="0" fontId="26" fillId="0" borderId="0">
      <alignment horizontal="center" vertical="center"/>
    </xf>
    <xf numFmtId="3" fontId="113" fillId="0" borderId="4">
      <alignment horizontal="right" vertical="center"/>
    </xf>
    <xf numFmtId="3" fontId="113" fillId="0" borderId="4">
      <alignment horizontal="right" vertical="center"/>
    </xf>
    <xf numFmtId="200" fontId="43" fillId="0" borderId="0">
      <alignment vertical="center"/>
    </xf>
    <xf numFmtId="200" fontId="35" fillId="0" borderId="0">
      <alignment vertical="center"/>
    </xf>
    <xf numFmtId="200" fontId="31" fillId="0" borderId="0">
      <alignment vertical="center"/>
    </xf>
    <xf numFmtId="200" fontId="33" fillId="0" borderId="0">
      <alignment vertical="center"/>
    </xf>
    <xf numFmtId="0" fontId="26" fillId="0" borderId="0">
      <alignment horizontal="center" vertical="center"/>
    </xf>
    <xf numFmtId="0" fontId="26" fillId="0" borderId="0">
      <alignment horizontal="center" vertical="center"/>
    </xf>
    <xf numFmtId="0" fontId="26" fillId="0" borderId="0">
      <alignment horizontal="center" vertical="center"/>
    </xf>
    <xf numFmtId="3" fontId="113" fillId="0" borderId="4">
      <alignment horizontal="right" vertical="center"/>
    </xf>
    <xf numFmtId="3" fontId="113" fillId="0" borderId="4">
      <alignment horizontal="right" vertical="center"/>
    </xf>
    <xf numFmtId="3" fontId="113" fillId="0" borderId="4">
      <alignment horizontal="right" vertical="center"/>
    </xf>
    <xf numFmtId="0" fontId="26" fillId="0" borderId="0">
      <alignment horizontal="center" vertical="center"/>
    </xf>
    <xf numFmtId="3" fontId="113" fillId="0" borderId="4">
      <alignment horizontal="right" vertical="center"/>
    </xf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192" fontId="41" fillId="0" borderId="0" applyFont="0" applyFill="0" applyBorder="0" applyAlignment="0" applyProtection="0"/>
    <xf numFmtId="200" fontId="44" fillId="0" borderId="0">
      <alignment vertical="center"/>
    </xf>
    <xf numFmtId="192" fontId="41" fillId="0" borderId="0" applyFont="0" applyFill="0" applyBorder="0" applyAlignment="0" applyProtection="0"/>
    <xf numFmtId="0" fontId="26" fillId="0" borderId="0">
      <alignment horizontal="center" vertical="center"/>
    </xf>
    <xf numFmtId="0" fontId="26" fillId="0" borderId="0">
      <alignment horizontal="center" vertical="center"/>
    </xf>
    <xf numFmtId="0" fontId="26" fillId="0" borderId="0">
      <alignment horizontal="center" vertical="center"/>
    </xf>
    <xf numFmtId="3" fontId="113" fillId="0" borderId="4">
      <alignment horizontal="right" vertical="center"/>
    </xf>
    <xf numFmtId="200" fontId="44" fillId="0" borderId="0">
      <alignment vertical="center"/>
    </xf>
    <xf numFmtId="0" fontId="27" fillId="0" borderId="0"/>
    <xf numFmtId="0" fontId="26" fillId="0" borderId="0">
      <alignment horizontal="center" vertical="center"/>
    </xf>
    <xf numFmtId="0" fontId="27" fillId="0" borderId="0"/>
    <xf numFmtId="3" fontId="113" fillId="0" borderId="4">
      <alignment horizontal="right" vertical="center"/>
    </xf>
    <xf numFmtId="3" fontId="112" fillId="0" borderId="4">
      <alignment horizontal="right" vertical="center"/>
    </xf>
    <xf numFmtId="3" fontId="35" fillId="0" borderId="4">
      <alignment horizontal="right" vertical="center"/>
    </xf>
    <xf numFmtId="3" fontId="104" fillId="0" borderId="4">
      <alignment horizontal="right" vertical="center"/>
    </xf>
    <xf numFmtId="3" fontId="38" fillId="0" borderId="4">
      <alignment horizontal="right" vertical="center"/>
    </xf>
    <xf numFmtId="3" fontId="113" fillId="0" borderId="4">
      <alignment horizontal="right" vertical="center"/>
    </xf>
    <xf numFmtId="3" fontId="112" fillId="0" borderId="4">
      <alignment horizontal="right" vertical="center"/>
    </xf>
    <xf numFmtId="3" fontId="35" fillId="0" borderId="4">
      <alignment horizontal="right" vertical="center"/>
    </xf>
    <xf numFmtId="3" fontId="104" fillId="0" borderId="4">
      <alignment horizontal="right" vertical="center"/>
    </xf>
    <xf numFmtId="3" fontId="38" fillId="0" borderId="4">
      <alignment horizontal="right"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35" fillId="0" borderId="0">
      <alignment vertical="center"/>
    </xf>
    <xf numFmtId="201" fontId="113" fillId="0" borderId="0">
      <alignment vertical="center"/>
    </xf>
    <xf numFmtId="201" fontId="35" fillId="0" borderId="0">
      <alignment vertical="center"/>
    </xf>
    <xf numFmtId="201" fontId="28" fillId="0" borderId="0">
      <alignment vertical="center"/>
    </xf>
    <xf numFmtId="201" fontId="231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13" fillId="0" borderId="0">
      <alignment vertical="center"/>
    </xf>
    <xf numFmtId="201" fontId="35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28" fillId="0" borderId="0">
      <alignment vertical="center"/>
    </xf>
    <xf numFmtId="201" fontId="231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35" fillId="0" borderId="0">
      <alignment vertical="center"/>
    </xf>
    <xf numFmtId="201" fontId="113" fillId="0" borderId="0">
      <alignment vertical="center"/>
    </xf>
    <xf numFmtId="201" fontId="35" fillId="0" borderId="0">
      <alignment vertical="center"/>
    </xf>
    <xf numFmtId="201" fontId="28" fillId="0" borderId="0">
      <alignment vertical="center"/>
    </xf>
    <xf numFmtId="201" fontId="231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13" fillId="0" borderId="0">
      <alignment vertical="center"/>
    </xf>
    <xf numFmtId="201" fontId="35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35" fillId="0" borderId="0">
      <alignment vertical="center"/>
    </xf>
    <xf numFmtId="201" fontId="113" fillId="0" borderId="0">
      <alignment vertical="center"/>
    </xf>
    <xf numFmtId="201" fontId="35" fillId="0" borderId="0">
      <alignment vertical="center"/>
    </xf>
    <xf numFmtId="201" fontId="28" fillId="0" borderId="0">
      <alignment vertical="center"/>
    </xf>
    <xf numFmtId="201" fontId="231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13" fillId="0" borderId="0">
      <alignment vertical="center"/>
    </xf>
    <xf numFmtId="201" fontId="35" fillId="0" borderId="0">
      <alignment vertical="center"/>
    </xf>
    <xf numFmtId="201" fontId="16" fillId="0" borderId="0">
      <alignment vertical="center"/>
    </xf>
    <xf numFmtId="201" fontId="28" fillId="0" borderId="0">
      <alignment vertical="center"/>
    </xf>
    <xf numFmtId="201" fontId="231" fillId="0" borderId="0">
      <alignment vertical="center"/>
    </xf>
    <xf numFmtId="201" fontId="16" fillId="0" borderId="0">
      <alignment vertical="center"/>
    </xf>
    <xf numFmtId="201" fontId="28" fillId="0" borderId="0">
      <alignment vertical="center"/>
    </xf>
    <xf numFmtId="201" fontId="231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35" fillId="0" borderId="0">
      <alignment vertical="center"/>
    </xf>
    <xf numFmtId="202" fontId="113" fillId="0" borderId="0">
      <alignment vertical="center"/>
    </xf>
    <xf numFmtId="202" fontId="35" fillId="0" borderId="0">
      <alignment vertical="center"/>
    </xf>
    <xf numFmtId="202" fontId="28" fillId="0" borderId="0">
      <alignment vertical="center"/>
    </xf>
    <xf numFmtId="202" fontId="231" fillId="0" borderId="0">
      <alignment vertical="center"/>
    </xf>
    <xf numFmtId="202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2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8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13" fillId="0" borderId="0">
      <alignment vertical="center"/>
    </xf>
    <xf numFmtId="202" fontId="35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35" fillId="0" borderId="0">
      <alignment vertical="center"/>
    </xf>
    <xf numFmtId="202" fontId="113" fillId="0" borderId="0">
      <alignment vertical="center"/>
    </xf>
    <xf numFmtId="202" fontId="35" fillId="0" borderId="0">
      <alignment vertical="center"/>
    </xf>
    <xf numFmtId="202" fontId="28" fillId="0" borderId="0">
      <alignment vertical="center"/>
    </xf>
    <xf numFmtId="202" fontId="231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13" fillId="0" borderId="0">
      <alignment vertical="center"/>
    </xf>
    <xf numFmtId="202" fontId="35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28" fillId="0" borderId="0">
      <alignment vertical="center"/>
    </xf>
    <xf numFmtId="202" fontId="231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35" fillId="0" borderId="0">
      <alignment vertical="center"/>
    </xf>
    <xf numFmtId="202" fontId="113" fillId="0" borderId="0">
      <alignment vertical="center"/>
    </xf>
    <xf numFmtId="202" fontId="35" fillId="0" borderId="0">
      <alignment vertical="center"/>
    </xf>
    <xf numFmtId="202" fontId="28" fillId="0" borderId="0">
      <alignment vertical="center"/>
    </xf>
    <xf numFmtId="202" fontId="231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13" fillId="0" borderId="0">
      <alignment vertical="center"/>
    </xf>
    <xf numFmtId="202" fontId="35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202" fontId="35" fillId="0" borderId="0">
      <alignment vertical="center"/>
    </xf>
    <xf numFmtId="202" fontId="113" fillId="0" borderId="0">
      <alignment vertical="center"/>
    </xf>
    <xf numFmtId="202" fontId="35" fillId="0" borderId="0">
      <alignment vertical="center"/>
    </xf>
    <xf numFmtId="202" fontId="28" fillId="0" borderId="0">
      <alignment vertical="center"/>
    </xf>
    <xf numFmtId="202" fontId="231" fillId="0" borderId="0">
      <alignment vertical="center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202" fontId="113" fillId="0" borderId="0">
      <alignment vertical="center"/>
    </xf>
    <xf numFmtId="202" fontId="35" fillId="0" borderId="0">
      <alignment vertical="center"/>
    </xf>
    <xf numFmtId="0" fontId="28" fillId="0" borderId="0"/>
    <xf numFmtId="202" fontId="28" fillId="0" borderId="0">
      <alignment vertical="center"/>
    </xf>
    <xf numFmtId="202" fontId="231" fillId="0" borderId="0">
      <alignment vertical="center"/>
    </xf>
    <xf numFmtId="0" fontId="28" fillId="0" borderId="0"/>
    <xf numFmtId="202" fontId="28" fillId="0" borderId="0">
      <alignment vertical="center"/>
    </xf>
    <xf numFmtId="202" fontId="231" fillId="0" borderId="0">
      <alignment vertical="center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202" fontId="28" fillId="0" borderId="0">
      <alignment vertical="center"/>
    </xf>
    <xf numFmtId="202" fontId="231" fillId="0" borderId="0">
      <alignment vertical="center"/>
    </xf>
    <xf numFmtId="202" fontId="16" fillId="0" borderId="0">
      <alignment vertical="center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202" fontId="16" fillId="0" borderId="0">
      <alignment vertical="center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202" fontId="16" fillId="0" borderId="0">
      <alignment vertical="center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202" fontId="16" fillId="0" borderId="0">
      <alignment vertical="center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202" fontId="16" fillId="0" borderId="0">
      <alignment vertical="center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202" fontId="16" fillId="0" borderId="0">
      <alignment vertical="center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202" fontId="16" fillId="0" borderId="0">
      <alignment vertical="center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202" fontId="16" fillId="0" borderId="0">
      <alignment vertical="center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202" fontId="16" fillId="0" borderId="0">
      <alignment vertical="center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202" fontId="16" fillId="0" borderId="0">
      <alignment vertical="center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202" fontId="16" fillId="0" borderId="0">
      <alignment vertical="center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202" fontId="16" fillId="0" borderId="0">
      <alignment vertical="center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202" fontId="16" fillId="0" borderId="0">
      <alignment vertical="center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202" fontId="16" fillId="0" borderId="0">
      <alignment vertical="center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202" fontId="16" fillId="0" borderId="0">
      <alignment vertical="center"/>
    </xf>
    <xf numFmtId="202" fontId="16" fillId="0" borderId="0">
      <alignment vertical="center"/>
    </xf>
    <xf numFmtId="202" fontId="16" fillId="0" borderId="0">
      <alignment vertical="center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202" fontId="16" fillId="0" borderId="0">
      <alignment vertical="center"/>
    </xf>
    <xf numFmtId="202" fontId="16" fillId="0" borderId="0">
      <alignment vertical="center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202" fontId="35" fillId="0" borderId="0">
      <alignment vertical="center"/>
    </xf>
    <xf numFmtId="202" fontId="113" fillId="0" borderId="0">
      <alignment vertical="center"/>
    </xf>
    <xf numFmtId="202" fontId="35" fillId="0" borderId="0">
      <alignment vertical="center"/>
    </xf>
    <xf numFmtId="202" fontId="28" fillId="0" borderId="0">
      <alignment vertical="center"/>
    </xf>
    <xf numFmtId="202" fontId="231" fillId="0" borderId="0">
      <alignment vertical="center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202" fontId="113" fillId="0" borderId="0">
      <alignment vertical="center"/>
    </xf>
    <xf numFmtId="202" fontId="35" fillId="0" borderId="0">
      <alignment vertical="center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202" fontId="35" fillId="0" borderId="0">
      <alignment vertical="center"/>
    </xf>
    <xf numFmtId="202" fontId="113" fillId="0" borderId="0">
      <alignment vertical="center"/>
    </xf>
    <xf numFmtId="202" fontId="35" fillId="0" borderId="0">
      <alignment vertical="center"/>
    </xf>
    <xf numFmtId="202" fontId="28" fillId="0" borderId="0">
      <alignment vertical="center"/>
    </xf>
    <xf numFmtId="202" fontId="231" fillId="0" borderId="0">
      <alignment vertical="center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202" fontId="113" fillId="0" borderId="0">
      <alignment vertical="center"/>
    </xf>
    <xf numFmtId="202" fontId="35" fillId="0" borderId="0">
      <alignment vertical="center"/>
    </xf>
    <xf numFmtId="0" fontId="28" fillId="0" borderId="0"/>
    <xf numFmtId="202" fontId="28" fillId="0" borderId="0">
      <alignment vertical="center"/>
    </xf>
    <xf numFmtId="202" fontId="231" fillId="0" borderId="0">
      <alignment vertical="center"/>
    </xf>
    <xf numFmtId="0" fontId="28" fillId="0" borderId="0"/>
    <xf numFmtId="202" fontId="28" fillId="0" borderId="0">
      <alignment vertical="center"/>
    </xf>
    <xf numFmtId="202" fontId="231" fillId="0" borderId="0">
      <alignment vertical="center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>
      <alignment horizontal="center" vertical="center"/>
    </xf>
    <xf numFmtId="0" fontId="27" fillId="0" borderId="0"/>
    <xf numFmtId="0" fontId="27" fillId="0" borderId="0"/>
    <xf numFmtId="0" fontId="28" fillId="0" borderId="0"/>
    <xf numFmtId="3" fontId="113" fillId="0" borderId="4">
      <alignment horizontal="right" vertical="center"/>
    </xf>
    <xf numFmtId="0" fontId="27" fillId="0" borderId="0"/>
    <xf numFmtId="0" fontId="27" fillId="0" borderId="0"/>
    <xf numFmtId="0" fontId="27" fillId="0" borderId="0"/>
    <xf numFmtId="0" fontId="26" fillId="0" borderId="0">
      <alignment horizontal="center" vertical="center"/>
    </xf>
    <xf numFmtId="0" fontId="28" fillId="0" borderId="0"/>
    <xf numFmtId="0" fontId="26" fillId="0" borderId="0">
      <alignment horizontal="center" vertical="center"/>
    </xf>
    <xf numFmtId="200" fontId="44" fillId="0" borderId="0">
      <alignment vertical="center"/>
    </xf>
    <xf numFmtId="0" fontId="26" fillId="0" borderId="0">
      <alignment horizontal="center" vertical="center"/>
    </xf>
    <xf numFmtId="0" fontId="27" fillId="0" borderId="0"/>
    <xf numFmtId="0" fontId="26" fillId="0" borderId="0">
      <alignment horizontal="center" vertical="center"/>
    </xf>
    <xf numFmtId="0" fontId="26" fillId="0" borderId="0">
      <alignment horizontal="center" vertical="center"/>
    </xf>
    <xf numFmtId="3" fontId="113" fillId="0" borderId="4">
      <alignment horizontal="right" vertical="center"/>
    </xf>
    <xf numFmtId="3" fontId="113" fillId="0" borderId="4">
      <alignment horizontal="right" vertical="center"/>
    </xf>
    <xf numFmtId="200" fontId="44" fillId="0" borderId="0">
      <alignment vertical="center"/>
    </xf>
    <xf numFmtId="3" fontId="113" fillId="0" borderId="4">
      <alignment horizontal="right" vertical="center"/>
    </xf>
    <xf numFmtId="3" fontId="112" fillId="0" borderId="4">
      <alignment horizontal="right" vertical="center"/>
    </xf>
    <xf numFmtId="3" fontId="35" fillId="0" borderId="4">
      <alignment horizontal="right" vertical="center"/>
    </xf>
    <xf numFmtId="3" fontId="104" fillId="0" borderId="4">
      <alignment horizontal="right" vertical="center"/>
    </xf>
    <xf numFmtId="3" fontId="38" fillId="0" borderId="4">
      <alignment horizontal="right" vertical="center"/>
    </xf>
    <xf numFmtId="3" fontId="113" fillId="0" borderId="4">
      <alignment horizontal="right" vertical="center"/>
    </xf>
    <xf numFmtId="3" fontId="112" fillId="0" borderId="4">
      <alignment horizontal="right" vertical="center"/>
    </xf>
    <xf numFmtId="3" fontId="35" fillId="0" borderId="4">
      <alignment horizontal="right" vertical="center"/>
    </xf>
    <xf numFmtId="3" fontId="104" fillId="0" borderId="4">
      <alignment horizontal="right" vertical="center"/>
    </xf>
    <xf numFmtId="3" fontId="38" fillId="0" borderId="4">
      <alignment horizontal="right" vertical="center"/>
    </xf>
    <xf numFmtId="3" fontId="113" fillId="0" borderId="4">
      <alignment horizontal="right" vertical="center"/>
    </xf>
    <xf numFmtId="3" fontId="112" fillId="0" borderId="4">
      <alignment horizontal="right" vertical="center"/>
    </xf>
    <xf numFmtId="3" fontId="35" fillId="0" borderId="4">
      <alignment horizontal="right" vertical="center"/>
    </xf>
    <xf numFmtId="3" fontId="104" fillId="0" borderId="4">
      <alignment horizontal="right" vertical="center"/>
    </xf>
    <xf numFmtId="3" fontId="38" fillId="0" borderId="4">
      <alignment horizontal="right" vertical="center"/>
    </xf>
    <xf numFmtId="3" fontId="113" fillId="0" borderId="4">
      <alignment horizontal="right" vertical="center"/>
    </xf>
    <xf numFmtId="3" fontId="112" fillId="0" borderId="4">
      <alignment horizontal="right" vertical="center"/>
    </xf>
    <xf numFmtId="3" fontId="35" fillId="0" borderId="4">
      <alignment horizontal="right" vertical="center"/>
    </xf>
    <xf numFmtId="3" fontId="104" fillId="0" borderId="4">
      <alignment horizontal="right" vertical="center"/>
    </xf>
    <xf numFmtId="3" fontId="38" fillId="0" borderId="4">
      <alignment horizontal="right" vertical="center"/>
    </xf>
    <xf numFmtId="3" fontId="113" fillId="0" borderId="4">
      <alignment horizontal="right" vertical="center"/>
    </xf>
    <xf numFmtId="3" fontId="112" fillId="0" borderId="4">
      <alignment horizontal="right" vertical="center"/>
    </xf>
    <xf numFmtId="3" fontId="35" fillId="0" borderId="4">
      <alignment horizontal="right" vertical="center"/>
    </xf>
    <xf numFmtId="3" fontId="104" fillId="0" borderId="4">
      <alignment horizontal="right" vertical="center"/>
    </xf>
    <xf numFmtId="3" fontId="38" fillId="0" borderId="4">
      <alignment horizontal="right" vertical="center"/>
    </xf>
    <xf numFmtId="3" fontId="113" fillId="0" borderId="4">
      <alignment horizontal="right" vertical="center"/>
    </xf>
    <xf numFmtId="3" fontId="112" fillId="0" borderId="4">
      <alignment horizontal="right" vertical="center"/>
    </xf>
    <xf numFmtId="3" fontId="35" fillId="0" borderId="4">
      <alignment horizontal="right" vertical="center"/>
    </xf>
    <xf numFmtId="3" fontId="104" fillId="0" borderId="4">
      <alignment horizontal="right" vertical="center"/>
    </xf>
    <xf numFmtId="3" fontId="38" fillId="0" borderId="4">
      <alignment horizontal="right" vertical="center"/>
    </xf>
    <xf numFmtId="3" fontId="113" fillId="0" borderId="4">
      <alignment horizontal="right" vertical="center"/>
    </xf>
    <xf numFmtId="3" fontId="112" fillId="0" borderId="4">
      <alignment horizontal="right" vertical="center"/>
    </xf>
    <xf numFmtId="3" fontId="35" fillId="0" borderId="4">
      <alignment horizontal="right" vertical="center"/>
    </xf>
    <xf numFmtId="3" fontId="104" fillId="0" borderId="4">
      <alignment horizontal="right" vertical="center"/>
    </xf>
    <xf numFmtId="3" fontId="38" fillId="0" borderId="4">
      <alignment horizontal="right" vertical="center"/>
    </xf>
    <xf numFmtId="3" fontId="113" fillId="0" borderId="4">
      <alignment horizontal="right" vertical="center"/>
    </xf>
    <xf numFmtId="3" fontId="112" fillId="0" borderId="4">
      <alignment horizontal="right" vertical="center"/>
    </xf>
    <xf numFmtId="3" fontId="35" fillId="0" borderId="4">
      <alignment horizontal="right" vertical="center"/>
    </xf>
    <xf numFmtId="3" fontId="104" fillId="0" borderId="4">
      <alignment horizontal="right" vertical="center"/>
    </xf>
    <xf numFmtId="3" fontId="38" fillId="0" borderId="4">
      <alignment horizontal="right" vertical="center"/>
    </xf>
    <xf numFmtId="3" fontId="113" fillId="0" borderId="4">
      <alignment horizontal="right" vertical="center"/>
    </xf>
    <xf numFmtId="3" fontId="112" fillId="0" borderId="4">
      <alignment horizontal="right" vertical="center"/>
    </xf>
    <xf numFmtId="3" fontId="35" fillId="0" borderId="4">
      <alignment horizontal="right" vertical="center"/>
    </xf>
    <xf numFmtId="3" fontId="104" fillId="0" borderId="4">
      <alignment horizontal="right" vertical="center"/>
    </xf>
    <xf numFmtId="3" fontId="38" fillId="0" borderId="4">
      <alignment horizontal="right" vertical="center"/>
    </xf>
    <xf numFmtId="3" fontId="113" fillId="0" borderId="4">
      <alignment horizontal="right" vertical="center"/>
    </xf>
    <xf numFmtId="3" fontId="112" fillId="0" borderId="4">
      <alignment horizontal="right" vertical="center"/>
    </xf>
    <xf numFmtId="3" fontId="35" fillId="0" borderId="4">
      <alignment horizontal="right" vertical="center"/>
    </xf>
    <xf numFmtId="3" fontId="104" fillId="0" borderId="4">
      <alignment horizontal="right" vertical="center"/>
    </xf>
    <xf numFmtId="3" fontId="38" fillId="0" borderId="4">
      <alignment horizontal="right" vertical="center"/>
    </xf>
    <xf numFmtId="3" fontId="113" fillId="0" borderId="4">
      <alignment horizontal="right" vertical="center"/>
    </xf>
    <xf numFmtId="3" fontId="112" fillId="0" borderId="4">
      <alignment horizontal="right" vertical="center"/>
    </xf>
    <xf numFmtId="3" fontId="35" fillId="0" borderId="4">
      <alignment horizontal="right" vertical="center"/>
    </xf>
    <xf numFmtId="3" fontId="104" fillId="0" borderId="4">
      <alignment horizontal="right" vertical="center"/>
    </xf>
    <xf numFmtId="3" fontId="38" fillId="0" borderId="4">
      <alignment horizontal="right" vertical="center"/>
    </xf>
    <xf numFmtId="3" fontId="113" fillId="0" borderId="4">
      <alignment horizontal="right" vertical="center"/>
    </xf>
    <xf numFmtId="3" fontId="112" fillId="0" borderId="4">
      <alignment horizontal="right" vertical="center"/>
    </xf>
    <xf numFmtId="3" fontId="35" fillId="0" borderId="4">
      <alignment horizontal="right" vertical="center"/>
    </xf>
    <xf numFmtId="3" fontId="104" fillId="0" borderId="4">
      <alignment horizontal="right" vertical="center"/>
    </xf>
    <xf numFmtId="3" fontId="38" fillId="0" borderId="4">
      <alignment horizontal="right" vertical="center"/>
    </xf>
    <xf numFmtId="3" fontId="113" fillId="0" borderId="4">
      <alignment horizontal="right" vertical="center"/>
    </xf>
    <xf numFmtId="3" fontId="112" fillId="0" borderId="4">
      <alignment horizontal="right" vertical="center"/>
    </xf>
    <xf numFmtId="3" fontId="35" fillId="0" borderId="4">
      <alignment horizontal="right" vertical="center"/>
    </xf>
    <xf numFmtId="3" fontId="104" fillId="0" borderId="4">
      <alignment horizontal="right" vertical="center"/>
    </xf>
    <xf numFmtId="3" fontId="38" fillId="0" borderId="4">
      <alignment horizontal="right" vertical="center"/>
    </xf>
    <xf numFmtId="3" fontId="113" fillId="0" borderId="4">
      <alignment horizontal="right" vertical="center"/>
    </xf>
    <xf numFmtId="3" fontId="112" fillId="0" borderId="4">
      <alignment horizontal="right" vertical="center"/>
    </xf>
    <xf numFmtId="3" fontId="35" fillId="0" borderId="4">
      <alignment horizontal="right" vertical="center"/>
    </xf>
    <xf numFmtId="3" fontId="104" fillId="0" borderId="4">
      <alignment horizontal="right" vertical="center"/>
    </xf>
    <xf numFmtId="3" fontId="38" fillId="0" borderId="4">
      <alignment horizontal="right" vertical="center"/>
    </xf>
    <xf numFmtId="3" fontId="113" fillId="0" borderId="4">
      <alignment horizontal="right" vertical="center"/>
    </xf>
    <xf numFmtId="3" fontId="112" fillId="0" borderId="4">
      <alignment horizontal="right" vertical="center"/>
    </xf>
    <xf numFmtId="3" fontId="35" fillId="0" borderId="4">
      <alignment horizontal="right" vertical="center"/>
    </xf>
    <xf numFmtId="3" fontId="104" fillId="0" borderId="4">
      <alignment horizontal="right" vertical="center"/>
    </xf>
    <xf numFmtId="3" fontId="38" fillId="0" borderId="4">
      <alignment horizontal="right" vertical="center"/>
    </xf>
    <xf numFmtId="3" fontId="113" fillId="0" borderId="4">
      <alignment horizontal="right" vertical="center"/>
    </xf>
    <xf numFmtId="3" fontId="113" fillId="0" borderId="4">
      <alignment horizontal="right" vertical="center"/>
    </xf>
    <xf numFmtId="3" fontId="112" fillId="0" borderId="4">
      <alignment horizontal="right" vertical="center"/>
    </xf>
    <xf numFmtId="3" fontId="35" fillId="0" borderId="4">
      <alignment horizontal="right" vertical="center"/>
    </xf>
    <xf numFmtId="3" fontId="104" fillId="0" borderId="4">
      <alignment horizontal="right" vertical="center"/>
    </xf>
    <xf numFmtId="3" fontId="38" fillId="0" borderId="4">
      <alignment horizontal="right" vertical="center"/>
    </xf>
    <xf numFmtId="3" fontId="113" fillId="0" borderId="4">
      <alignment horizontal="right" vertical="center"/>
    </xf>
    <xf numFmtId="3" fontId="112" fillId="0" borderId="4">
      <alignment horizontal="right" vertical="center"/>
    </xf>
    <xf numFmtId="3" fontId="35" fillId="0" borderId="4">
      <alignment horizontal="right" vertical="center"/>
    </xf>
    <xf numFmtId="3" fontId="104" fillId="0" borderId="4">
      <alignment horizontal="right" vertical="center"/>
    </xf>
    <xf numFmtId="3" fontId="38" fillId="0" borderId="4">
      <alignment horizontal="right" vertical="center"/>
    </xf>
    <xf numFmtId="3" fontId="112" fillId="0" borderId="4">
      <alignment horizontal="right" vertical="center"/>
    </xf>
    <xf numFmtId="3" fontId="35" fillId="0" borderId="4">
      <alignment horizontal="right" vertical="center"/>
    </xf>
    <xf numFmtId="3" fontId="113" fillId="0" borderId="4">
      <alignment horizontal="right" vertical="center"/>
    </xf>
    <xf numFmtId="3" fontId="112" fillId="0" borderId="4">
      <alignment horizontal="right" vertical="center"/>
    </xf>
    <xf numFmtId="3" fontId="35" fillId="0" borderId="4">
      <alignment horizontal="right" vertical="center"/>
    </xf>
    <xf numFmtId="3" fontId="104" fillId="0" borderId="4">
      <alignment horizontal="right" vertical="center"/>
    </xf>
    <xf numFmtId="3" fontId="38" fillId="0" borderId="4">
      <alignment horizontal="right" vertical="center"/>
    </xf>
    <xf numFmtId="3" fontId="113" fillId="0" borderId="4">
      <alignment horizontal="right" vertical="center"/>
    </xf>
    <xf numFmtId="3" fontId="112" fillId="0" borderId="4">
      <alignment horizontal="right" vertical="center"/>
    </xf>
    <xf numFmtId="3" fontId="35" fillId="0" borderId="4">
      <alignment horizontal="right" vertical="center"/>
    </xf>
    <xf numFmtId="3" fontId="104" fillId="0" borderId="4">
      <alignment horizontal="right" vertical="center"/>
    </xf>
    <xf numFmtId="3" fontId="38" fillId="0" borderId="4">
      <alignment horizontal="right" vertical="center"/>
    </xf>
    <xf numFmtId="3" fontId="113" fillId="0" borderId="4">
      <alignment horizontal="right" vertical="center"/>
    </xf>
    <xf numFmtId="3" fontId="112" fillId="0" borderId="4">
      <alignment horizontal="right" vertical="center"/>
    </xf>
    <xf numFmtId="3" fontId="35" fillId="0" borderId="4">
      <alignment horizontal="right" vertical="center"/>
    </xf>
    <xf numFmtId="3" fontId="104" fillId="0" borderId="4">
      <alignment horizontal="right" vertical="center"/>
    </xf>
    <xf numFmtId="3" fontId="38" fillId="0" borderId="4">
      <alignment horizontal="right" vertical="center"/>
    </xf>
    <xf numFmtId="3" fontId="113" fillId="0" borderId="4">
      <alignment horizontal="right" vertical="center"/>
    </xf>
    <xf numFmtId="3" fontId="112" fillId="0" borderId="4">
      <alignment horizontal="right" vertical="center"/>
    </xf>
    <xf numFmtId="3" fontId="35" fillId="0" borderId="4">
      <alignment horizontal="right" vertical="center"/>
    </xf>
    <xf numFmtId="3" fontId="104" fillId="0" borderId="4">
      <alignment horizontal="right" vertical="center"/>
    </xf>
    <xf numFmtId="3" fontId="38" fillId="0" borderId="4">
      <alignment horizontal="right" vertical="center"/>
    </xf>
    <xf numFmtId="3" fontId="113" fillId="0" borderId="4">
      <alignment horizontal="right" vertical="center"/>
    </xf>
    <xf numFmtId="3" fontId="112" fillId="0" borderId="4">
      <alignment horizontal="right" vertical="center"/>
    </xf>
    <xf numFmtId="3" fontId="35" fillId="0" borderId="4">
      <alignment horizontal="right" vertical="center"/>
    </xf>
    <xf numFmtId="3" fontId="104" fillId="0" borderId="4">
      <alignment horizontal="right" vertical="center"/>
    </xf>
    <xf numFmtId="3" fontId="38" fillId="0" borderId="4">
      <alignment horizontal="right" vertical="center"/>
    </xf>
    <xf numFmtId="3" fontId="113" fillId="0" borderId="4">
      <alignment horizontal="right" vertical="center"/>
    </xf>
    <xf numFmtId="3" fontId="112" fillId="0" borderId="4">
      <alignment horizontal="right" vertical="center"/>
    </xf>
    <xf numFmtId="3" fontId="35" fillId="0" borderId="4">
      <alignment horizontal="right" vertical="center"/>
    </xf>
    <xf numFmtId="3" fontId="104" fillId="0" borderId="4">
      <alignment horizontal="right" vertical="center"/>
    </xf>
    <xf numFmtId="3" fontId="38" fillId="0" borderId="4">
      <alignment horizontal="right" vertical="center"/>
    </xf>
    <xf numFmtId="3" fontId="113" fillId="0" borderId="4">
      <alignment horizontal="right" vertical="center"/>
    </xf>
    <xf numFmtId="3" fontId="112" fillId="0" borderId="4">
      <alignment horizontal="right" vertical="center"/>
    </xf>
    <xf numFmtId="3" fontId="35" fillId="0" borderId="4">
      <alignment horizontal="right" vertical="center"/>
    </xf>
    <xf numFmtId="3" fontId="104" fillId="0" borderId="4">
      <alignment horizontal="right" vertical="center"/>
    </xf>
    <xf numFmtId="3" fontId="38" fillId="0" borderId="4">
      <alignment horizontal="right" vertical="center"/>
    </xf>
    <xf numFmtId="3" fontId="113" fillId="0" borderId="4">
      <alignment horizontal="right" vertical="center"/>
    </xf>
    <xf numFmtId="3" fontId="112" fillId="0" borderId="4">
      <alignment horizontal="right" vertical="center"/>
    </xf>
    <xf numFmtId="3" fontId="35" fillId="0" borderId="4">
      <alignment horizontal="right" vertical="center"/>
    </xf>
    <xf numFmtId="3" fontId="104" fillId="0" borderId="4">
      <alignment horizontal="right" vertical="center"/>
    </xf>
    <xf numFmtId="3" fontId="38" fillId="0" borderId="4">
      <alignment horizontal="right" vertical="center"/>
    </xf>
    <xf numFmtId="3" fontId="113" fillId="0" borderId="4">
      <alignment horizontal="right" vertical="center"/>
    </xf>
    <xf numFmtId="3" fontId="112" fillId="0" borderId="4">
      <alignment horizontal="right" vertical="center"/>
    </xf>
    <xf numFmtId="3" fontId="35" fillId="0" borderId="4">
      <alignment horizontal="right" vertical="center"/>
    </xf>
    <xf numFmtId="3" fontId="104" fillId="0" borderId="4">
      <alignment horizontal="right" vertical="center"/>
    </xf>
    <xf numFmtId="3" fontId="38" fillId="0" borderId="4">
      <alignment horizontal="right" vertical="center"/>
    </xf>
    <xf numFmtId="3" fontId="113" fillId="0" borderId="4">
      <alignment horizontal="right" vertical="center"/>
    </xf>
    <xf numFmtId="3" fontId="112" fillId="0" borderId="4">
      <alignment horizontal="right" vertical="center"/>
    </xf>
    <xf numFmtId="3" fontId="35" fillId="0" borderId="4">
      <alignment horizontal="right" vertical="center"/>
    </xf>
    <xf numFmtId="3" fontId="104" fillId="0" borderId="4">
      <alignment horizontal="right" vertical="center"/>
    </xf>
    <xf numFmtId="3" fontId="38" fillId="0" borderId="4">
      <alignment horizontal="right" vertical="center"/>
    </xf>
    <xf numFmtId="3" fontId="113" fillId="0" borderId="4">
      <alignment horizontal="right" vertical="center"/>
    </xf>
    <xf numFmtId="3" fontId="113" fillId="0" borderId="4">
      <alignment horizontal="right" vertical="center"/>
    </xf>
    <xf numFmtId="3" fontId="112" fillId="0" borderId="4">
      <alignment horizontal="right" vertical="center"/>
    </xf>
    <xf numFmtId="3" fontId="35" fillId="0" borderId="4">
      <alignment horizontal="right" vertical="center"/>
    </xf>
    <xf numFmtId="3" fontId="104" fillId="0" borderId="4">
      <alignment horizontal="right" vertical="center"/>
    </xf>
    <xf numFmtId="3" fontId="38" fillId="0" borderId="4">
      <alignment horizontal="right" vertical="center"/>
    </xf>
    <xf numFmtId="3" fontId="113" fillId="0" borderId="4">
      <alignment horizontal="right" vertical="center"/>
    </xf>
    <xf numFmtId="3" fontId="112" fillId="0" borderId="4">
      <alignment horizontal="right" vertical="center"/>
    </xf>
    <xf numFmtId="3" fontId="35" fillId="0" borderId="4">
      <alignment horizontal="right" vertical="center"/>
    </xf>
    <xf numFmtId="3" fontId="104" fillId="0" borderId="4">
      <alignment horizontal="right" vertical="center"/>
    </xf>
    <xf numFmtId="3" fontId="38" fillId="0" borderId="4">
      <alignment horizontal="right" vertical="center"/>
    </xf>
    <xf numFmtId="3" fontId="113" fillId="0" borderId="4">
      <alignment horizontal="right" vertical="center"/>
    </xf>
    <xf numFmtId="3" fontId="112" fillId="0" borderId="4">
      <alignment horizontal="right" vertical="center"/>
    </xf>
    <xf numFmtId="3" fontId="35" fillId="0" borderId="4">
      <alignment horizontal="right" vertical="center"/>
    </xf>
    <xf numFmtId="3" fontId="104" fillId="0" borderId="4">
      <alignment horizontal="right" vertical="center"/>
    </xf>
    <xf numFmtId="3" fontId="38" fillId="0" borderId="4">
      <alignment horizontal="right" vertical="center"/>
    </xf>
    <xf numFmtId="3" fontId="104" fillId="0" borderId="4">
      <alignment horizontal="right" vertical="center"/>
    </xf>
    <xf numFmtId="3" fontId="38" fillId="0" borderId="4">
      <alignment horizontal="right" vertical="center"/>
    </xf>
    <xf numFmtId="3" fontId="113" fillId="0" borderId="4">
      <alignment horizontal="right" vertical="center"/>
    </xf>
    <xf numFmtId="3" fontId="112" fillId="0" borderId="4">
      <alignment horizontal="right" vertical="center"/>
    </xf>
    <xf numFmtId="3" fontId="35" fillId="0" borderId="4">
      <alignment horizontal="right" vertical="center"/>
    </xf>
    <xf numFmtId="3" fontId="104" fillId="0" borderId="4">
      <alignment horizontal="right" vertical="center"/>
    </xf>
    <xf numFmtId="3" fontId="38" fillId="0" borderId="4">
      <alignment horizontal="right" vertical="center"/>
    </xf>
    <xf numFmtId="3" fontId="113" fillId="0" borderId="4">
      <alignment horizontal="right" vertical="center"/>
    </xf>
    <xf numFmtId="3" fontId="112" fillId="0" borderId="4">
      <alignment horizontal="right" vertical="center"/>
    </xf>
    <xf numFmtId="3" fontId="35" fillId="0" borderId="4">
      <alignment horizontal="right" vertical="center"/>
    </xf>
    <xf numFmtId="3" fontId="104" fillId="0" borderId="4">
      <alignment horizontal="right" vertical="center"/>
    </xf>
    <xf numFmtId="3" fontId="38" fillId="0" borderId="4">
      <alignment horizontal="right" vertical="center"/>
    </xf>
    <xf numFmtId="3" fontId="113" fillId="0" borderId="4">
      <alignment horizontal="right" vertical="center"/>
    </xf>
    <xf numFmtId="3" fontId="112" fillId="0" borderId="4">
      <alignment horizontal="right" vertical="center"/>
    </xf>
    <xf numFmtId="3" fontId="35" fillId="0" borderId="4">
      <alignment horizontal="right" vertical="center"/>
    </xf>
    <xf numFmtId="3" fontId="104" fillId="0" borderId="4">
      <alignment horizontal="right" vertical="center"/>
    </xf>
    <xf numFmtId="3" fontId="38" fillId="0" borderId="4">
      <alignment horizontal="right" vertical="center"/>
    </xf>
    <xf numFmtId="3" fontId="113" fillId="0" borderId="4">
      <alignment horizontal="right" vertical="center"/>
    </xf>
    <xf numFmtId="3" fontId="112" fillId="0" borderId="4">
      <alignment horizontal="right" vertical="center"/>
    </xf>
    <xf numFmtId="3" fontId="35" fillId="0" borderId="4">
      <alignment horizontal="right" vertical="center"/>
    </xf>
    <xf numFmtId="3" fontId="104" fillId="0" borderId="4">
      <alignment horizontal="right" vertical="center"/>
    </xf>
    <xf numFmtId="3" fontId="38" fillId="0" borderId="4">
      <alignment horizontal="right" vertical="center"/>
    </xf>
    <xf numFmtId="3" fontId="113" fillId="0" borderId="4">
      <alignment horizontal="right" vertical="center"/>
    </xf>
    <xf numFmtId="3" fontId="112" fillId="0" borderId="4">
      <alignment horizontal="right" vertical="center"/>
    </xf>
    <xf numFmtId="3" fontId="35" fillId="0" borderId="4">
      <alignment horizontal="right" vertical="center"/>
    </xf>
    <xf numFmtId="3" fontId="104" fillId="0" borderId="4">
      <alignment horizontal="right" vertical="center"/>
    </xf>
    <xf numFmtId="3" fontId="38" fillId="0" borderId="4">
      <alignment horizontal="right" vertical="center"/>
    </xf>
    <xf numFmtId="0" fontId="28" fillId="0" borderId="0"/>
    <xf numFmtId="0" fontId="28" fillId="0" borderId="0"/>
    <xf numFmtId="3" fontId="113" fillId="0" borderId="4">
      <alignment horizontal="right" vertical="center"/>
    </xf>
    <xf numFmtId="0" fontId="28" fillId="0" borderId="0"/>
    <xf numFmtId="0" fontId="27" fillId="0" borderId="0"/>
    <xf numFmtId="0" fontId="27" fillId="0" borderId="0"/>
    <xf numFmtId="0" fontId="27" fillId="0" borderId="0"/>
    <xf numFmtId="3" fontId="113" fillId="0" borderId="4">
      <alignment horizontal="right" vertical="center"/>
    </xf>
    <xf numFmtId="0" fontId="26" fillId="0" borderId="0">
      <alignment horizontal="center" vertical="center"/>
    </xf>
    <xf numFmtId="3" fontId="113" fillId="0" borderId="4">
      <alignment horizontal="right" vertical="center"/>
    </xf>
    <xf numFmtId="3" fontId="113" fillId="0" borderId="4">
      <alignment horizontal="right" vertical="center"/>
    </xf>
    <xf numFmtId="0" fontId="26" fillId="0" borderId="0">
      <alignment horizontal="center" vertical="center"/>
    </xf>
    <xf numFmtId="0" fontId="26" fillId="0" borderId="0">
      <alignment horizontal="center" vertical="center"/>
    </xf>
    <xf numFmtId="3" fontId="113" fillId="0" borderId="4">
      <alignment horizontal="right" vertical="center"/>
    </xf>
    <xf numFmtId="0" fontId="26" fillId="0" borderId="0">
      <alignment horizontal="center" vertical="center"/>
    </xf>
    <xf numFmtId="3" fontId="113" fillId="0" borderId="4">
      <alignment horizontal="right" vertical="center"/>
    </xf>
    <xf numFmtId="0" fontId="26" fillId="0" borderId="0">
      <alignment horizontal="center" vertical="center"/>
    </xf>
    <xf numFmtId="0" fontId="27" fillId="0" borderId="0"/>
    <xf numFmtId="0" fontId="26" fillId="0" borderId="0">
      <alignment horizontal="center" vertical="center"/>
    </xf>
    <xf numFmtId="0" fontId="27" fillId="0" borderId="0"/>
    <xf numFmtId="0" fontId="26" fillId="0" borderId="0">
      <alignment horizontal="center" vertical="center"/>
    </xf>
    <xf numFmtId="0" fontId="27" fillId="0" borderId="0"/>
    <xf numFmtId="0" fontId="27" fillId="0" borderId="0"/>
    <xf numFmtId="0" fontId="26" fillId="0" borderId="0">
      <alignment horizontal="center" vertical="center"/>
    </xf>
    <xf numFmtId="0" fontId="26" fillId="0" borderId="0">
      <alignment horizontal="center" vertical="center"/>
    </xf>
    <xf numFmtId="0" fontId="26" fillId="0" borderId="0">
      <alignment horizontal="center" vertical="center"/>
    </xf>
    <xf numFmtId="3" fontId="113" fillId="0" borderId="4">
      <alignment horizontal="right" vertical="center"/>
    </xf>
    <xf numFmtId="0" fontId="27" fillId="0" borderId="0"/>
    <xf numFmtId="3" fontId="113" fillId="0" borderId="4">
      <alignment horizontal="right" vertical="center"/>
    </xf>
    <xf numFmtId="3" fontId="112" fillId="0" borderId="4">
      <alignment horizontal="right" vertical="center"/>
    </xf>
    <xf numFmtId="3" fontId="35" fillId="0" borderId="4">
      <alignment horizontal="right" vertical="center"/>
    </xf>
    <xf numFmtId="0" fontId="26" fillId="0" borderId="0">
      <alignment horizontal="center" vertical="center"/>
    </xf>
    <xf numFmtId="0" fontId="26" fillId="0" borderId="0">
      <alignment horizontal="center" vertical="center"/>
    </xf>
    <xf numFmtId="0" fontId="26" fillId="0" borderId="0">
      <alignment horizontal="center" vertical="center"/>
    </xf>
    <xf numFmtId="0" fontId="26" fillId="0" borderId="0">
      <alignment horizontal="center" vertical="center"/>
    </xf>
    <xf numFmtId="0" fontId="26" fillId="0" borderId="0">
      <alignment horizontal="center" vertical="center"/>
    </xf>
    <xf numFmtId="0" fontId="2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206" fontId="31" fillId="0" borderId="0">
      <alignment horizontal="center" vertical="center"/>
    </xf>
    <xf numFmtId="206" fontId="31" fillId="0" borderId="0">
      <alignment horizontal="center" vertical="center"/>
    </xf>
    <xf numFmtId="41" fontId="31" fillId="0" borderId="0">
      <alignment horizontal="center" vertical="center"/>
    </xf>
    <xf numFmtId="41" fontId="31" fillId="0" borderId="0">
      <alignment horizontal="center" vertical="center"/>
    </xf>
    <xf numFmtId="41" fontId="31" fillId="0" borderId="0">
      <alignment horizontal="center" vertical="center"/>
    </xf>
    <xf numFmtId="41" fontId="31" fillId="0" borderId="0">
      <alignment horizontal="center" vertical="center"/>
    </xf>
    <xf numFmtId="41" fontId="31" fillId="0" borderId="0">
      <alignment horizontal="center" vertical="center"/>
    </xf>
    <xf numFmtId="184" fontId="232" fillId="0" borderId="0">
      <alignment horizontal="center" vertical="center"/>
    </xf>
    <xf numFmtId="184" fontId="232" fillId="0" borderId="0">
      <alignment horizontal="center" vertical="center"/>
    </xf>
    <xf numFmtId="184" fontId="232" fillId="0" borderId="0">
      <alignment horizontal="center" vertical="center"/>
    </xf>
    <xf numFmtId="184" fontId="232" fillId="0" borderId="0">
      <alignment horizontal="center" vertical="center"/>
    </xf>
    <xf numFmtId="184" fontId="232" fillId="0" borderId="0">
      <alignment horizontal="center" vertical="center"/>
    </xf>
    <xf numFmtId="184" fontId="232" fillId="0" borderId="0">
      <alignment horizontal="center" vertical="center"/>
    </xf>
    <xf numFmtId="184" fontId="232" fillId="0" borderId="0">
      <alignment horizontal="center" vertical="center"/>
    </xf>
    <xf numFmtId="206" fontId="31" fillId="0" borderId="0">
      <alignment horizontal="center" vertical="center"/>
    </xf>
    <xf numFmtId="41" fontId="31" fillId="0" borderId="0">
      <alignment horizontal="center" vertical="center"/>
    </xf>
    <xf numFmtId="41" fontId="31" fillId="0" borderId="0">
      <alignment horizontal="center" vertical="center"/>
    </xf>
    <xf numFmtId="41" fontId="31" fillId="0" borderId="0">
      <alignment horizontal="center" vertical="center"/>
    </xf>
    <xf numFmtId="41" fontId="31" fillId="0" borderId="0">
      <alignment horizontal="center" vertical="center"/>
    </xf>
    <xf numFmtId="41" fontId="31" fillId="0" borderId="0">
      <alignment horizontal="center" vertical="center"/>
    </xf>
    <xf numFmtId="0" fontId="27" fillId="0" borderId="0"/>
    <xf numFmtId="0" fontId="28" fillId="0" borderId="0"/>
    <xf numFmtId="0" fontId="28" fillId="0" borderId="0"/>
    <xf numFmtId="0" fontId="28" fillId="0" borderId="0"/>
    <xf numFmtId="3" fontId="113" fillId="0" borderId="4">
      <alignment horizontal="right" vertical="center"/>
    </xf>
    <xf numFmtId="0" fontId="28" fillId="0" borderId="0"/>
    <xf numFmtId="0" fontId="28" fillId="0" borderId="0"/>
    <xf numFmtId="0" fontId="27" fillId="0" borderId="0"/>
    <xf numFmtId="0" fontId="28" fillId="0" borderId="0"/>
    <xf numFmtId="0" fontId="28" fillId="0" borderId="0"/>
    <xf numFmtId="0" fontId="27" fillId="0" borderId="0"/>
    <xf numFmtId="0" fontId="26" fillId="0" borderId="0">
      <alignment horizontal="center" vertical="center"/>
    </xf>
    <xf numFmtId="0" fontId="27" fillId="0" borderId="0"/>
    <xf numFmtId="0" fontId="26" fillId="0" borderId="0">
      <alignment horizontal="center" vertical="center"/>
    </xf>
    <xf numFmtId="0" fontId="27" fillId="0" borderId="0"/>
    <xf numFmtId="0" fontId="26" fillId="0" borderId="0">
      <alignment horizontal="center" vertical="center"/>
    </xf>
    <xf numFmtId="3" fontId="113" fillId="0" borderId="4">
      <alignment horizontal="right" vertical="center"/>
    </xf>
    <xf numFmtId="3" fontId="113" fillId="0" borderId="4">
      <alignment horizontal="right" vertical="center"/>
    </xf>
    <xf numFmtId="3" fontId="104" fillId="0" borderId="4">
      <alignment horizontal="right" vertical="center"/>
    </xf>
    <xf numFmtId="3" fontId="38" fillId="0" borderId="4">
      <alignment horizontal="right" vertical="center"/>
    </xf>
    <xf numFmtId="0" fontId="27" fillId="0" borderId="0"/>
    <xf numFmtId="0" fontId="2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" fontId="113" fillId="0" borderId="4">
      <alignment horizontal="right" vertical="center"/>
    </xf>
    <xf numFmtId="0" fontId="26" fillId="0" borderId="0">
      <alignment horizontal="center" vertical="center"/>
    </xf>
    <xf numFmtId="3" fontId="113" fillId="0" borderId="4">
      <alignment horizontal="right" vertical="center"/>
    </xf>
    <xf numFmtId="3" fontId="113" fillId="0" borderId="4">
      <alignment horizontal="right" vertical="center"/>
    </xf>
    <xf numFmtId="0" fontId="27" fillId="0" borderId="0"/>
    <xf numFmtId="0" fontId="27" fillId="0" borderId="0"/>
    <xf numFmtId="0" fontId="2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" fontId="112" fillId="0" borderId="4">
      <alignment horizontal="right" vertical="center"/>
    </xf>
    <xf numFmtId="3" fontId="35" fillId="0" borderId="4">
      <alignment horizontal="right" vertical="center"/>
    </xf>
    <xf numFmtId="3" fontId="104" fillId="0" borderId="4">
      <alignment horizontal="right" vertical="center"/>
    </xf>
    <xf numFmtId="3" fontId="38" fillId="0" borderId="4">
      <alignment horizontal="right" vertical="center"/>
    </xf>
    <xf numFmtId="0" fontId="28" fillId="0" borderId="0"/>
    <xf numFmtId="0" fontId="26" fillId="0" borderId="0">
      <alignment horizontal="center" vertical="center"/>
    </xf>
    <xf numFmtId="0" fontId="26" fillId="0" borderId="0">
      <alignment horizontal="center" vertical="center"/>
    </xf>
    <xf numFmtId="0" fontId="27" fillId="0" borderId="0"/>
    <xf numFmtId="0" fontId="28" fillId="0" borderId="0"/>
    <xf numFmtId="209" fontId="31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318" fontId="17" fillId="0" borderId="0">
      <protection locked="0"/>
    </xf>
    <xf numFmtId="318" fontId="17" fillId="0" borderId="0">
      <protection locked="0"/>
    </xf>
    <xf numFmtId="318" fontId="17" fillId="0" borderId="0">
      <protection locked="0"/>
    </xf>
    <xf numFmtId="10" fontId="28" fillId="0" borderId="0" applyFont="0" applyFill="0" applyBorder="0" applyAlignment="0" applyProtection="0"/>
    <xf numFmtId="0" fontId="128" fillId="6" borderId="5">
      <alignment horizontal="left" vertical="center" wrapText="1" indent="1"/>
    </xf>
    <xf numFmtId="2" fontId="113" fillId="0" borderId="4">
      <alignment horizontal="right" vertical="center"/>
    </xf>
    <xf numFmtId="2" fontId="113" fillId="0" borderId="4">
      <alignment horizontal="right" vertical="center"/>
    </xf>
    <xf numFmtId="191" fontId="31" fillId="0" borderId="14" applyBorder="0"/>
    <xf numFmtId="2" fontId="113" fillId="0" borderId="4">
      <alignment horizontal="right" vertical="center"/>
    </xf>
    <xf numFmtId="2" fontId="113" fillId="0" borderId="4">
      <alignment horizontal="right" vertical="center"/>
    </xf>
    <xf numFmtId="2" fontId="113" fillId="0" borderId="4">
      <alignment horizontal="right" vertical="center"/>
    </xf>
    <xf numFmtId="191" fontId="31" fillId="0" borderId="14" applyBorder="0"/>
    <xf numFmtId="2" fontId="113" fillId="0" borderId="4">
      <alignment horizontal="right" vertical="center"/>
    </xf>
    <xf numFmtId="191" fontId="31" fillId="0" borderId="14" applyBorder="0"/>
    <xf numFmtId="2" fontId="113" fillId="0" borderId="4">
      <alignment horizontal="right" vertical="center"/>
    </xf>
    <xf numFmtId="2" fontId="113" fillId="0" borderId="4">
      <alignment horizontal="right" vertical="center"/>
    </xf>
    <xf numFmtId="191" fontId="31" fillId="0" borderId="14" applyBorder="0"/>
    <xf numFmtId="2" fontId="113" fillId="0" borderId="4">
      <alignment horizontal="right" vertical="center"/>
    </xf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192" fontId="41" fillId="0" borderId="0" applyFont="0" applyFill="0" applyBorder="0" applyAlignment="0" applyProtection="0"/>
    <xf numFmtId="192" fontId="41" fillId="0" borderId="0" applyFont="0" applyFill="0" applyBorder="0" applyAlignment="0" applyProtection="0"/>
    <xf numFmtId="191" fontId="31" fillId="0" borderId="14" applyBorder="0"/>
    <xf numFmtId="2" fontId="113" fillId="0" borderId="4">
      <alignment horizontal="right" vertical="center"/>
    </xf>
    <xf numFmtId="191" fontId="31" fillId="0" borderId="14" applyBorder="0"/>
    <xf numFmtId="191" fontId="31" fillId="0" borderId="14" applyBorder="0"/>
    <xf numFmtId="2" fontId="113" fillId="0" borderId="4">
      <alignment horizontal="right" vertical="center"/>
    </xf>
    <xf numFmtId="2" fontId="112" fillId="0" borderId="4">
      <alignment horizontal="right" vertical="center"/>
    </xf>
    <xf numFmtId="2" fontId="35" fillId="0" borderId="4">
      <alignment horizontal="right" vertical="center"/>
    </xf>
    <xf numFmtId="2" fontId="104" fillId="0" borderId="4">
      <alignment horizontal="right" vertical="center"/>
    </xf>
    <xf numFmtId="2" fontId="38" fillId="0" borderId="4">
      <alignment horizontal="right" vertical="center"/>
    </xf>
    <xf numFmtId="2" fontId="113" fillId="0" borderId="4">
      <alignment horizontal="right" vertical="center"/>
    </xf>
    <xf numFmtId="2" fontId="112" fillId="0" borderId="4">
      <alignment horizontal="right" vertical="center"/>
    </xf>
    <xf numFmtId="2" fontId="35" fillId="0" borderId="4">
      <alignment horizontal="right" vertical="center"/>
    </xf>
    <xf numFmtId="2" fontId="104" fillId="0" borderId="4">
      <alignment horizontal="right" vertical="center"/>
    </xf>
    <xf numFmtId="2" fontId="38" fillId="0" borderId="4">
      <alignment horizontal="right" vertical="center"/>
    </xf>
    <xf numFmtId="191" fontId="31" fillId="0" borderId="14" applyBorder="0"/>
    <xf numFmtId="191" fontId="31" fillId="0" borderId="14" applyBorder="0"/>
    <xf numFmtId="2" fontId="113" fillId="0" borderId="4">
      <alignment horizontal="right" vertical="center"/>
    </xf>
    <xf numFmtId="2" fontId="112" fillId="0" borderId="4">
      <alignment horizontal="right" vertical="center"/>
    </xf>
    <xf numFmtId="2" fontId="35" fillId="0" borderId="4">
      <alignment horizontal="right" vertical="center"/>
    </xf>
    <xf numFmtId="2" fontId="104" fillId="0" borderId="4">
      <alignment horizontal="right" vertical="center"/>
    </xf>
    <xf numFmtId="2" fontId="38" fillId="0" borderId="4">
      <alignment horizontal="right" vertical="center"/>
    </xf>
    <xf numFmtId="2" fontId="113" fillId="0" borderId="4">
      <alignment horizontal="right" vertical="center"/>
    </xf>
    <xf numFmtId="2" fontId="112" fillId="0" borderId="4">
      <alignment horizontal="right" vertical="center"/>
    </xf>
    <xf numFmtId="2" fontId="35" fillId="0" borderId="4">
      <alignment horizontal="right" vertical="center"/>
    </xf>
    <xf numFmtId="2" fontId="104" fillId="0" borderId="4">
      <alignment horizontal="right" vertical="center"/>
    </xf>
    <xf numFmtId="2" fontId="38" fillId="0" borderId="4">
      <alignment horizontal="right" vertical="center"/>
    </xf>
    <xf numFmtId="2" fontId="113" fillId="0" borderId="4">
      <alignment horizontal="right" vertical="center"/>
    </xf>
    <xf numFmtId="2" fontId="112" fillId="0" borderId="4">
      <alignment horizontal="right" vertical="center"/>
    </xf>
    <xf numFmtId="2" fontId="35" fillId="0" borderId="4">
      <alignment horizontal="right" vertical="center"/>
    </xf>
    <xf numFmtId="2" fontId="104" fillId="0" borderId="4">
      <alignment horizontal="right" vertical="center"/>
    </xf>
    <xf numFmtId="2" fontId="38" fillId="0" borderId="4">
      <alignment horizontal="right" vertical="center"/>
    </xf>
    <xf numFmtId="2" fontId="113" fillId="0" borderId="4">
      <alignment horizontal="right" vertical="center"/>
    </xf>
    <xf numFmtId="2" fontId="112" fillId="0" borderId="4">
      <alignment horizontal="right" vertical="center"/>
    </xf>
    <xf numFmtId="2" fontId="35" fillId="0" borderId="4">
      <alignment horizontal="right" vertical="center"/>
    </xf>
    <xf numFmtId="2" fontId="104" fillId="0" borderId="4">
      <alignment horizontal="right" vertical="center"/>
    </xf>
    <xf numFmtId="2" fontId="38" fillId="0" borderId="4">
      <alignment horizontal="right" vertical="center"/>
    </xf>
    <xf numFmtId="2" fontId="113" fillId="0" borderId="4">
      <alignment horizontal="right" vertical="center"/>
    </xf>
    <xf numFmtId="2" fontId="112" fillId="0" borderId="4">
      <alignment horizontal="right" vertical="center"/>
    </xf>
    <xf numFmtId="2" fontId="35" fillId="0" borderId="4">
      <alignment horizontal="right" vertical="center"/>
    </xf>
    <xf numFmtId="2" fontId="104" fillId="0" borderId="4">
      <alignment horizontal="right" vertical="center"/>
    </xf>
    <xf numFmtId="2" fontId="38" fillId="0" borderId="4">
      <alignment horizontal="right" vertical="center"/>
    </xf>
    <xf numFmtId="2" fontId="113" fillId="0" borderId="4">
      <alignment horizontal="right" vertical="center"/>
    </xf>
    <xf numFmtId="2" fontId="112" fillId="0" borderId="4">
      <alignment horizontal="right" vertical="center"/>
    </xf>
    <xf numFmtId="2" fontId="35" fillId="0" borderId="4">
      <alignment horizontal="right" vertical="center"/>
    </xf>
    <xf numFmtId="2" fontId="104" fillId="0" borderId="4">
      <alignment horizontal="right" vertical="center"/>
    </xf>
    <xf numFmtId="2" fontId="38" fillId="0" borderId="4">
      <alignment horizontal="right" vertical="center"/>
    </xf>
    <xf numFmtId="2" fontId="113" fillId="0" borderId="4">
      <alignment horizontal="right" vertical="center"/>
    </xf>
    <xf numFmtId="2" fontId="112" fillId="0" borderId="4">
      <alignment horizontal="right" vertical="center"/>
    </xf>
    <xf numFmtId="2" fontId="35" fillId="0" borderId="4">
      <alignment horizontal="right" vertical="center"/>
    </xf>
    <xf numFmtId="2" fontId="104" fillId="0" borderId="4">
      <alignment horizontal="right" vertical="center"/>
    </xf>
    <xf numFmtId="2" fontId="38" fillId="0" borderId="4">
      <alignment horizontal="right" vertical="center"/>
    </xf>
    <xf numFmtId="2" fontId="113" fillId="0" borderId="4">
      <alignment horizontal="right" vertical="center"/>
    </xf>
    <xf numFmtId="2" fontId="112" fillId="0" borderId="4">
      <alignment horizontal="right" vertical="center"/>
    </xf>
    <xf numFmtId="2" fontId="35" fillId="0" borderId="4">
      <alignment horizontal="right" vertical="center"/>
    </xf>
    <xf numFmtId="2" fontId="104" fillId="0" borderId="4">
      <alignment horizontal="right" vertical="center"/>
    </xf>
    <xf numFmtId="2" fontId="38" fillId="0" borderId="4">
      <alignment horizontal="right" vertical="center"/>
    </xf>
    <xf numFmtId="2" fontId="113" fillId="0" borderId="4">
      <alignment horizontal="right" vertical="center"/>
    </xf>
    <xf numFmtId="2" fontId="112" fillId="0" borderId="4">
      <alignment horizontal="right" vertical="center"/>
    </xf>
    <xf numFmtId="2" fontId="35" fillId="0" borderId="4">
      <alignment horizontal="right" vertical="center"/>
    </xf>
    <xf numFmtId="2" fontId="104" fillId="0" borderId="4">
      <alignment horizontal="right" vertical="center"/>
    </xf>
    <xf numFmtId="2" fontId="38" fillId="0" borderId="4">
      <alignment horizontal="right" vertical="center"/>
    </xf>
    <xf numFmtId="2" fontId="113" fillId="0" borderId="4">
      <alignment horizontal="right" vertical="center"/>
    </xf>
    <xf numFmtId="2" fontId="112" fillId="0" borderId="4">
      <alignment horizontal="right" vertical="center"/>
    </xf>
    <xf numFmtId="2" fontId="35" fillId="0" borderId="4">
      <alignment horizontal="right" vertical="center"/>
    </xf>
    <xf numFmtId="2" fontId="104" fillId="0" borderId="4">
      <alignment horizontal="right" vertical="center"/>
    </xf>
    <xf numFmtId="2" fontId="38" fillId="0" borderId="4">
      <alignment horizontal="right" vertical="center"/>
    </xf>
    <xf numFmtId="2" fontId="113" fillId="0" borderId="4">
      <alignment horizontal="right" vertical="center"/>
    </xf>
    <xf numFmtId="2" fontId="112" fillId="0" borderId="4">
      <alignment horizontal="right" vertical="center"/>
    </xf>
    <xf numFmtId="2" fontId="35" fillId="0" borderId="4">
      <alignment horizontal="right" vertical="center"/>
    </xf>
    <xf numFmtId="2" fontId="104" fillId="0" borderId="4">
      <alignment horizontal="right" vertical="center"/>
    </xf>
    <xf numFmtId="2" fontId="38" fillId="0" borderId="4">
      <alignment horizontal="right" vertical="center"/>
    </xf>
    <xf numFmtId="2" fontId="113" fillId="0" borderId="4">
      <alignment horizontal="right" vertical="center"/>
    </xf>
    <xf numFmtId="2" fontId="112" fillId="0" borderId="4">
      <alignment horizontal="right" vertical="center"/>
    </xf>
    <xf numFmtId="2" fontId="35" fillId="0" borderId="4">
      <alignment horizontal="right" vertical="center"/>
    </xf>
    <xf numFmtId="2" fontId="104" fillId="0" borderId="4">
      <alignment horizontal="right" vertical="center"/>
    </xf>
    <xf numFmtId="2" fontId="38" fillId="0" borderId="4">
      <alignment horizontal="right" vertical="center"/>
    </xf>
    <xf numFmtId="2" fontId="113" fillId="0" borderId="4">
      <alignment horizontal="right" vertical="center"/>
    </xf>
    <xf numFmtId="2" fontId="112" fillId="0" borderId="4">
      <alignment horizontal="right" vertical="center"/>
    </xf>
    <xf numFmtId="2" fontId="35" fillId="0" borderId="4">
      <alignment horizontal="right" vertical="center"/>
    </xf>
    <xf numFmtId="2" fontId="104" fillId="0" borderId="4">
      <alignment horizontal="right" vertical="center"/>
    </xf>
    <xf numFmtId="2" fontId="38" fillId="0" borderId="4">
      <alignment horizontal="right" vertical="center"/>
    </xf>
    <xf numFmtId="2" fontId="113" fillId="0" borderId="4">
      <alignment horizontal="right" vertical="center"/>
    </xf>
    <xf numFmtId="2" fontId="112" fillId="0" borderId="4">
      <alignment horizontal="right" vertical="center"/>
    </xf>
    <xf numFmtId="2" fontId="35" fillId="0" borderId="4">
      <alignment horizontal="right" vertical="center"/>
    </xf>
    <xf numFmtId="2" fontId="104" fillId="0" borderId="4">
      <alignment horizontal="right" vertical="center"/>
    </xf>
    <xf numFmtId="2" fontId="38" fillId="0" borderId="4">
      <alignment horizontal="right" vertical="center"/>
    </xf>
    <xf numFmtId="2" fontId="113" fillId="0" borderId="4">
      <alignment horizontal="right" vertical="center"/>
    </xf>
    <xf numFmtId="2" fontId="112" fillId="0" borderId="4">
      <alignment horizontal="right" vertical="center"/>
    </xf>
    <xf numFmtId="2" fontId="35" fillId="0" borderId="4">
      <alignment horizontal="right" vertical="center"/>
    </xf>
    <xf numFmtId="2" fontId="104" fillId="0" borderId="4">
      <alignment horizontal="right" vertical="center"/>
    </xf>
    <xf numFmtId="2" fontId="38" fillId="0" borderId="4">
      <alignment horizontal="right" vertical="center"/>
    </xf>
    <xf numFmtId="2" fontId="113" fillId="0" borderId="4">
      <alignment horizontal="right" vertical="center"/>
    </xf>
    <xf numFmtId="2" fontId="113" fillId="0" borderId="4">
      <alignment horizontal="right" vertical="center"/>
    </xf>
    <xf numFmtId="2" fontId="112" fillId="0" borderId="4">
      <alignment horizontal="right" vertical="center"/>
    </xf>
    <xf numFmtId="2" fontId="35" fillId="0" borderId="4">
      <alignment horizontal="right" vertical="center"/>
    </xf>
    <xf numFmtId="2" fontId="104" fillId="0" borderId="4">
      <alignment horizontal="right" vertical="center"/>
    </xf>
    <xf numFmtId="2" fontId="38" fillId="0" borderId="4">
      <alignment horizontal="right" vertical="center"/>
    </xf>
    <xf numFmtId="2" fontId="113" fillId="0" borderId="4">
      <alignment horizontal="right" vertical="center"/>
    </xf>
    <xf numFmtId="2" fontId="112" fillId="0" borderId="4">
      <alignment horizontal="right" vertical="center"/>
    </xf>
    <xf numFmtId="2" fontId="35" fillId="0" borderId="4">
      <alignment horizontal="right" vertical="center"/>
    </xf>
    <xf numFmtId="2" fontId="104" fillId="0" borderId="4">
      <alignment horizontal="right" vertical="center"/>
    </xf>
    <xf numFmtId="2" fontId="38" fillId="0" borderId="4">
      <alignment horizontal="right" vertical="center"/>
    </xf>
    <xf numFmtId="2" fontId="112" fillId="0" borderId="4">
      <alignment horizontal="right" vertical="center"/>
    </xf>
    <xf numFmtId="2" fontId="35" fillId="0" borderId="4">
      <alignment horizontal="right" vertical="center"/>
    </xf>
    <xf numFmtId="2" fontId="113" fillId="0" borderId="4">
      <alignment horizontal="right" vertical="center"/>
    </xf>
    <xf numFmtId="2" fontId="112" fillId="0" borderId="4">
      <alignment horizontal="right" vertical="center"/>
    </xf>
    <xf numFmtId="2" fontId="35" fillId="0" borderId="4">
      <alignment horizontal="right" vertical="center"/>
    </xf>
    <xf numFmtId="2" fontId="104" fillId="0" borderId="4">
      <alignment horizontal="right" vertical="center"/>
    </xf>
    <xf numFmtId="2" fontId="38" fillId="0" borderId="4">
      <alignment horizontal="right" vertical="center"/>
    </xf>
    <xf numFmtId="2" fontId="113" fillId="0" borderId="4">
      <alignment horizontal="right" vertical="center"/>
    </xf>
    <xf numFmtId="2" fontId="112" fillId="0" borderId="4">
      <alignment horizontal="right" vertical="center"/>
    </xf>
    <xf numFmtId="2" fontId="35" fillId="0" borderId="4">
      <alignment horizontal="right" vertical="center"/>
    </xf>
    <xf numFmtId="2" fontId="104" fillId="0" borderId="4">
      <alignment horizontal="right" vertical="center"/>
    </xf>
    <xf numFmtId="2" fontId="38" fillId="0" borderId="4">
      <alignment horizontal="right" vertical="center"/>
    </xf>
    <xf numFmtId="2" fontId="113" fillId="0" borderId="4">
      <alignment horizontal="right" vertical="center"/>
    </xf>
    <xf numFmtId="2" fontId="112" fillId="0" borderId="4">
      <alignment horizontal="right" vertical="center"/>
    </xf>
    <xf numFmtId="2" fontId="35" fillId="0" borderId="4">
      <alignment horizontal="right" vertical="center"/>
    </xf>
    <xf numFmtId="2" fontId="104" fillId="0" borderId="4">
      <alignment horizontal="right" vertical="center"/>
    </xf>
    <xf numFmtId="2" fontId="38" fillId="0" borderId="4">
      <alignment horizontal="right" vertical="center"/>
    </xf>
    <xf numFmtId="2" fontId="113" fillId="0" borderId="4">
      <alignment horizontal="right" vertical="center"/>
    </xf>
    <xf numFmtId="2" fontId="112" fillId="0" borderId="4">
      <alignment horizontal="right" vertical="center"/>
    </xf>
    <xf numFmtId="2" fontId="35" fillId="0" borderId="4">
      <alignment horizontal="right" vertical="center"/>
    </xf>
    <xf numFmtId="2" fontId="104" fillId="0" borderId="4">
      <alignment horizontal="right" vertical="center"/>
    </xf>
    <xf numFmtId="2" fontId="38" fillId="0" borderId="4">
      <alignment horizontal="right" vertical="center"/>
    </xf>
    <xf numFmtId="2" fontId="113" fillId="0" borderId="4">
      <alignment horizontal="right" vertical="center"/>
    </xf>
    <xf numFmtId="2" fontId="112" fillId="0" borderId="4">
      <alignment horizontal="right" vertical="center"/>
    </xf>
    <xf numFmtId="2" fontId="35" fillId="0" borderId="4">
      <alignment horizontal="right" vertical="center"/>
    </xf>
    <xf numFmtId="2" fontId="104" fillId="0" borderId="4">
      <alignment horizontal="right" vertical="center"/>
    </xf>
    <xf numFmtId="2" fontId="38" fillId="0" borderId="4">
      <alignment horizontal="right" vertical="center"/>
    </xf>
    <xf numFmtId="2" fontId="113" fillId="0" borderId="4">
      <alignment horizontal="right" vertical="center"/>
    </xf>
    <xf numFmtId="2" fontId="112" fillId="0" borderId="4">
      <alignment horizontal="right" vertical="center"/>
    </xf>
    <xf numFmtId="2" fontId="35" fillId="0" borderId="4">
      <alignment horizontal="right" vertical="center"/>
    </xf>
    <xf numFmtId="2" fontId="104" fillId="0" borderId="4">
      <alignment horizontal="right" vertical="center"/>
    </xf>
    <xf numFmtId="2" fontId="38" fillId="0" borderId="4">
      <alignment horizontal="right" vertical="center"/>
    </xf>
    <xf numFmtId="2" fontId="113" fillId="0" borderId="4">
      <alignment horizontal="right" vertical="center"/>
    </xf>
    <xf numFmtId="2" fontId="112" fillId="0" borderId="4">
      <alignment horizontal="right" vertical="center"/>
    </xf>
    <xf numFmtId="2" fontId="35" fillId="0" borderId="4">
      <alignment horizontal="right" vertical="center"/>
    </xf>
    <xf numFmtId="2" fontId="104" fillId="0" borderId="4">
      <alignment horizontal="right" vertical="center"/>
    </xf>
    <xf numFmtId="2" fontId="38" fillId="0" borderId="4">
      <alignment horizontal="right" vertical="center"/>
    </xf>
    <xf numFmtId="2" fontId="113" fillId="0" borderId="4">
      <alignment horizontal="right" vertical="center"/>
    </xf>
    <xf numFmtId="2" fontId="112" fillId="0" borderId="4">
      <alignment horizontal="right" vertical="center"/>
    </xf>
    <xf numFmtId="2" fontId="35" fillId="0" borderId="4">
      <alignment horizontal="right" vertical="center"/>
    </xf>
    <xf numFmtId="2" fontId="104" fillId="0" borderId="4">
      <alignment horizontal="right" vertical="center"/>
    </xf>
    <xf numFmtId="2" fontId="38" fillId="0" borderId="4">
      <alignment horizontal="right" vertical="center"/>
    </xf>
    <xf numFmtId="2" fontId="113" fillId="0" borderId="4">
      <alignment horizontal="right" vertical="center"/>
    </xf>
    <xf numFmtId="2" fontId="112" fillId="0" borderId="4">
      <alignment horizontal="right" vertical="center"/>
    </xf>
    <xf numFmtId="2" fontId="35" fillId="0" borderId="4">
      <alignment horizontal="right" vertical="center"/>
    </xf>
    <xf numFmtId="2" fontId="104" fillId="0" borderId="4">
      <alignment horizontal="right" vertical="center"/>
    </xf>
    <xf numFmtId="2" fontId="38" fillId="0" borderId="4">
      <alignment horizontal="right" vertical="center"/>
    </xf>
    <xf numFmtId="2" fontId="113" fillId="0" borderId="4">
      <alignment horizontal="right" vertical="center"/>
    </xf>
    <xf numFmtId="2" fontId="112" fillId="0" borderId="4">
      <alignment horizontal="right" vertical="center"/>
    </xf>
    <xf numFmtId="2" fontId="35" fillId="0" borderId="4">
      <alignment horizontal="right" vertical="center"/>
    </xf>
    <xf numFmtId="2" fontId="104" fillId="0" borderId="4">
      <alignment horizontal="right" vertical="center"/>
    </xf>
    <xf numFmtId="2" fontId="38" fillId="0" borderId="4">
      <alignment horizontal="right" vertical="center"/>
    </xf>
    <xf numFmtId="2" fontId="113" fillId="0" borderId="4">
      <alignment horizontal="right" vertical="center"/>
    </xf>
    <xf numFmtId="2" fontId="113" fillId="0" borderId="4">
      <alignment horizontal="right" vertical="center"/>
    </xf>
    <xf numFmtId="2" fontId="112" fillId="0" borderId="4">
      <alignment horizontal="right" vertical="center"/>
    </xf>
    <xf numFmtId="2" fontId="35" fillId="0" borderId="4">
      <alignment horizontal="right" vertical="center"/>
    </xf>
    <xf numFmtId="2" fontId="104" fillId="0" borderId="4">
      <alignment horizontal="right" vertical="center"/>
    </xf>
    <xf numFmtId="2" fontId="38" fillId="0" borderId="4">
      <alignment horizontal="right" vertical="center"/>
    </xf>
    <xf numFmtId="2" fontId="113" fillId="0" borderId="4">
      <alignment horizontal="right" vertical="center"/>
    </xf>
    <xf numFmtId="2" fontId="112" fillId="0" borderId="4">
      <alignment horizontal="right" vertical="center"/>
    </xf>
    <xf numFmtId="2" fontId="35" fillId="0" borderId="4">
      <alignment horizontal="right" vertical="center"/>
    </xf>
    <xf numFmtId="2" fontId="104" fillId="0" borderId="4">
      <alignment horizontal="right" vertical="center"/>
    </xf>
    <xf numFmtId="2" fontId="38" fillId="0" borderId="4">
      <alignment horizontal="right" vertical="center"/>
    </xf>
    <xf numFmtId="2" fontId="113" fillId="0" borderId="4">
      <alignment horizontal="right" vertical="center"/>
    </xf>
    <xf numFmtId="2" fontId="112" fillId="0" borderId="4">
      <alignment horizontal="right" vertical="center"/>
    </xf>
    <xf numFmtId="2" fontId="35" fillId="0" borderId="4">
      <alignment horizontal="right" vertical="center"/>
    </xf>
    <xf numFmtId="2" fontId="104" fillId="0" borderId="4">
      <alignment horizontal="right" vertical="center"/>
    </xf>
    <xf numFmtId="2" fontId="38" fillId="0" borderId="4">
      <alignment horizontal="right" vertical="center"/>
    </xf>
    <xf numFmtId="2" fontId="104" fillId="0" borderId="4">
      <alignment horizontal="right" vertical="center"/>
    </xf>
    <xf numFmtId="2" fontId="38" fillId="0" borderId="4">
      <alignment horizontal="right" vertical="center"/>
    </xf>
    <xf numFmtId="2" fontId="113" fillId="0" borderId="4">
      <alignment horizontal="right" vertical="center"/>
    </xf>
    <xf numFmtId="2" fontId="112" fillId="0" borderId="4">
      <alignment horizontal="right" vertical="center"/>
    </xf>
    <xf numFmtId="2" fontId="35" fillId="0" borderId="4">
      <alignment horizontal="right" vertical="center"/>
    </xf>
    <xf numFmtId="2" fontId="104" fillId="0" borderId="4">
      <alignment horizontal="right" vertical="center"/>
    </xf>
    <xf numFmtId="2" fontId="38" fillId="0" borderId="4">
      <alignment horizontal="right" vertical="center"/>
    </xf>
    <xf numFmtId="2" fontId="113" fillId="0" borderId="4">
      <alignment horizontal="right" vertical="center"/>
    </xf>
    <xf numFmtId="2" fontId="112" fillId="0" borderId="4">
      <alignment horizontal="right" vertical="center"/>
    </xf>
    <xf numFmtId="2" fontId="35" fillId="0" borderId="4">
      <alignment horizontal="right" vertical="center"/>
    </xf>
    <xf numFmtId="2" fontId="104" fillId="0" borderId="4">
      <alignment horizontal="right" vertical="center"/>
    </xf>
    <xf numFmtId="2" fontId="38" fillId="0" borderId="4">
      <alignment horizontal="right" vertical="center"/>
    </xf>
    <xf numFmtId="2" fontId="113" fillId="0" borderId="4">
      <alignment horizontal="right" vertical="center"/>
    </xf>
    <xf numFmtId="2" fontId="112" fillId="0" borderId="4">
      <alignment horizontal="right" vertical="center"/>
    </xf>
    <xf numFmtId="2" fontId="35" fillId="0" borderId="4">
      <alignment horizontal="right" vertical="center"/>
    </xf>
    <xf numFmtId="2" fontId="104" fillId="0" borderId="4">
      <alignment horizontal="right" vertical="center"/>
    </xf>
    <xf numFmtId="2" fontId="38" fillId="0" borderId="4">
      <alignment horizontal="right" vertical="center"/>
    </xf>
    <xf numFmtId="2" fontId="113" fillId="0" borderId="4">
      <alignment horizontal="right" vertical="center"/>
    </xf>
    <xf numFmtId="2" fontId="112" fillId="0" borderId="4">
      <alignment horizontal="right" vertical="center"/>
    </xf>
    <xf numFmtId="2" fontId="35" fillId="0" borderId="4">
      <alignment horizontal="right" vertical="center"/>
    </xf>
    <xf numFmtId="2" fontId="104" fillId="0" borderId="4">
      <alignment horizontal="right" vertical="center"/>
    </xf>
    <xf numFmtId="2" fontId="38" fillId="0" borderId="4">
      <alignment horizontal="right" vertical="center"/>
    </xf>
    <xf numFmtId="2" fontId="113" fillId="0" borderId="4">
      <alignment horizontal="right" vertical="center"/>
    </xf>
    <xf numFmtId="2" fontId="112" fillId="0" borderId="4">
      <alignment horizontal="right" vertical="center"/>
    </xf>
    <xf numFmtId="2" fontId="35" fillId="0" borderId="4">
      <alignment horizontal="right" vertical="center"/>
    </xf>
    <xf numFmtId="2" fontId="104" fillId="0" borderId="4">
      <alignment horizontal="right" vertical="center"/>
    </xf>
    <xf numFmtId="2" fontId="38" fillId="0" borderId="4">
      <alignment horizontal="right" vertical="center"/>
    </xf>
    <xf numFmtId="2" fontId="113" fillId="0" borderId="4">
      <alignment horizontal="right" vertical="center"/>
    </xf>
    <xf numFmtId="2" fontId="113" fillId="0" borderId="4">
      <alignment horizontal="right" vertical="center"/>
    </xf>
    <xf numFmtId="2" fontId="113" fillId="0" borderId="4">
      <alignment horizontal="right" vertical="center"/>
    </xf>
    <xf numFmtId="2" fontId="112" fillId="0" borderId="4">
      <alignment horizontal="right" vertical="center"/>
    </xf>
    <xf numFmtId="191" fontId="31" fillId="0" borderId="14" applyBorder="0"/>
    <xf numFmtId="2" fontId="35" fillId="0" borderId="4">
      <alignment horizontal="right" vertical="center"/>
    </xf>
    <xf numFmtId="0" fontId="31" fillId="0" borderId="14" applyBorder="0"/>
    <xf numFmtId="2" fontId="113" fillId="0" borderId="4">
      <alignment horizontal="right" vertical="center"/>
    </xf>
    <xf numFmtId="2" fontId="104" fillId="0" borderId="4">
      <alignment horizontal="right" vertical="center"/>
    </xf>
    <xf numFmtId="2" fontId="38" fillId="0" borderId="4">
      <alignment horizontal="right" vertical="center"/>
    </xf>
    <xf numFmtId="2" fontId="113" fillId="0" borderId="4">
      <alignment horizontal="right" vertical="center"/>
    </xf>
    <xf numFmtId="2" fontId="113" fillId="0" borderId="4">
      <alignment horizontal="right" vertical="center"/>
    </xf>
    <xf numFmtId="2" fontId="113" fillId="0" borderId="4">
      <alignment horizontal="right" vertical="center"/>
    </xf>
    <xf numFmtId="0" fontId="93" fillId="7" borderId="0" applyNumberFormat="0" applyBorder="0" applyAlignment="0" applyProtection="0">
      <alignment vertical="center"/>
    </xf>
    <xf numFmtId="0" fontId="93" fillId="7" borderId="0" applyNumberFormat="0" applyBorder="0" applyAlignment="0" applyProtection="0">
      <alignment vertical="center"/>
    </xf>
    <xf numFmtId="0" fontId="93" fillId="7" borderId="0" applyNumberFormat="0" applyBorder="0" applyAlignment="0" applyProtection="0">
      <alignment vertical="center"/>
    </xf>
    <xf numFmtId="0" fontId="93" fillId="7" borderId="0" applyNumberFormat="0" applyBorder="0" applyAlignment="0" applyProtection="0">
      <alignment vertical="center"/>
    </xf>
    <xf numFmtId="0" fontId="93" fillId="7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10" borderId="0" applyNumberFormat="0" applyBorder="0" applyAlignment="0" applyProtection="0">
      <alignment vertical="center"/>
    </xf>
    <xf numFmtId="0" fontId="93" fillId="10" borderId="0" applyNumberFormat="0" applyBorder="0" applyAlignment="0" applyProtection="0">
      <alignment vertical="center"/>
    </xf>
    <xf numFmtId="0" fontId="93" fillId="10" borderId="0" applyNumberFormat="0" applyBorder="0" applyAlignment="0" applyProtection="0">
      <alignment vertical="center"/>
    </xf>
    <xf numFmtId="0" fontId="93" fillId="10" borderId="0" applyNumberFormat="0" applyBorder="0" applyAlignment="0" applyProtection="0">
      <alignment vertical="center"/>
    </xf>
    <xf numFmtId="0" fontId="93" fillId="10" borderId="0" applyNumberFormat="0" applyBorder="0" applyAlignment="0" applyProtection="0">
      <alignment vertical="center"/>
    </xf>
    <xf numFmtId="0" fontId="93" fillId="11" borderId="0" applyNumberFormat="0" applyBorder="0" applyAlignment="0" applyProtection="0">
      <alignment vertical="center"/>
    </xf>
    <xf numFmtId="0" fontId="93" fillId="11" borderId="0" applyNumberFormat="0" applyBorder="0" applyAlignment="0" applyProtection="0">
      <alignment vertical="center"/>
    </xf>
    <xf numFmtId="0" fontId="93" fillId="11" borderId="0" applyNumberFormat="0" applyBorder="0" applyAlignment="0" applyProtection="0">
      <alignment vertical="center"/>
    </xf>
    <xf numFmtId="0" fontId="93" fillId="11" borderId="0" applyNumberFormat="0" applyBorder="0" applyAlignment="0" applyProtection="0">
      <alignment vertical="center"/>
    </xf>
    <xf numFmtId="0" fontId="93" fillId="11" borderId="0" applyNumberFormat="0" applyBorder="0" applyAlignment="0" applyProtection="0">
      <alignment vertical="center"/>
    </xf>
    <xf numFmtId="0" fontId="93" fillId="12" borderId="0" applyNumberFormat="0" applyBorder="0" applyAlignment="0" applyProtection="0">
      <alignment vertical="center"/>
    </xf>
    <xf numFmtId="0" fontId="93" fillId="12" borderId="0" applyNumberFormat="0" applyBorder="0" applyAlignment="0" applyProtection="0">
      <alignment vertical="center"/>
    </xf>
    <xf numFmtId="0" fontId="93" fillId="12" borderId="0" applyNumberFormat="0" applyBorder="0" applyAlignment="0" applyProtection="0">
      <alignment vertical="center"/>
    </xf>
    <xf numFmtId="0" fontId="93" fillId="12" borderId="0" applyNumberFormat="0" applyBorder="0" applyAlignment="0" applyProtection="0">
      <alignment vertical="center"/>
    </xf>
    <xf numFmtId="0" fontId="93" fillId="12" borderId="0" applyNumberFormat="0" applyBorder="0" applyAlignment="0" applyProtection="0">
      <alignment vertical="center"/>
    </xf>
    <xf numFmtId="0" fontId="41" fillId="0" borderId="0" applyFont="0" applyFill="0" applyBorder="0" applyAlignment="0" applyProtection="0"/>
    <xf numFmtId="192" fontId="41" fillId="0" borderId="0" applyFont="0" applyFill="0" applyBorder="0" applyAlignment="0" applyProtection="0"/>
    <xf numFmtId="0" fontId="40" fillId="0" borderId="0">
      <protection locked="0"/>
    </xf>
    <xf numFmtId="0" fontId="93" fillId="13" borderId="0" applyNumberFormat="0" applyBorder="0" applyAlignment="0" applyProtection="0">
      <alignment vertical="center"/>
    </xf>
    <xf numFmtId="0" fontId="93" fillId="13" borderId="0" applyNumberFormat="0" applyBorder="0" applyAlignment="0" applyProtection="0">
      <alignment vertical="center"/>
    </xf>
    <xf numFmtId="0" fontId="93" fillId="13" borderId="0" applyNumberFormat="0" applyBorder="0" applyAlignment="0" applyProtection="0">
      <alignment vertical="center"/>
    </xf>
    <xf numFmtId="0" fontId="93" fillId="13" borderId="0" applyNumberFormat="0" applyBorder="0" applyAlignment="0" applyProtection="0">
      <alignment vertical="center"/>
    </xf>
    <xf numFmtId="0" fontId="93" fillId="13" borderId="0" applyNumberFormat="0" applyBorder="0" applyAlignment="0" applyProtection="0">
      <alignment vertical="center"/>
    </xf>
    <xf numFmtId="0" fontId="93" fillId="14" borderId="0" applyNumberFormat="0" applyBorder="0" applyAlignment="0" applyProtection="0">
      <alignment vertical="center"/>
    </xf>
    <xf numFmtId="0" fontId="93" fillId="14" borderId="0" applyNumberFormat="0" applyBorder="0" applyAlignment="0" applyProtection="0">
      <alignment vertical="center"/>
    </xf>
    <xf numFmtId="0" fontId="93" fillId="14" borderId="0" applyNumberFormat="0" applyBorder="0" applyAlignment="0" applyProtection="0">
      <alignment vertical="center"/>
    </xf>
    <xf numFmtId="0" fontId="93" fillId="14" borderId="0" applyNumberFormat="0" applyBorder="0" applyAlignment="0" applyProtection="0">
      <alignment vertical="center"/>
    </xf>
    <xf numFmtId="0" fontId="93" fillId="14" borderId="0" applyNumberFormat="0" applyBorder="0" applyAlignment="0" applyProtection="0">
      <alignment vertical="center"/>
    </xf>
    <xf numFmtId="0" fontId="93" fillId="15" borderId="0" applyNumberFormat="0" applyBorder="0" applyAlignment="0" applyProtection="0">
      <alignment vertical="center"/>
    </xf>
    <xf numFmtId="0" fontId="93" fillId="15" borderId="0" applyNumberFormat="0" applyBorder="0" applyAlignment="0" applyProtection="0">
      <alignment vertical="center"/>
    </xf>
    <xf numFmtId="0" fontId="93" fillId="15" borderId="0" applyNumberFormat="0" applyBorder="0" applyAlignment="0" applyProtection="0">
      <alignment vertical="center"/>
    </xf>
    <xf numFmtId="0" fontId="93" fillId="15" borderId="0" applyNumberFormat="0" applyBorder="0" applyAlignment="0" applyProtection="0">
      <alignment vertical="center"/>
    </xf>
    <xf numFmtId="0" fontId="93" fillId="15" borderId="0" applyNumberFormat="0" applyBorder="0" applyAlignment="0" applyProtection="0">
      <alignment vertical="center"/>
    </xf>
    <xf numFmtId="0" fontId="93" fillId="10" borderId="0" applyNumberFormat="0" applyBorder="0" applyAlignment="0" applyProtection="0">
      <alignment vertical="center"/>
    </xf>
    <xf numFmtId="0" fontId="93" fillId="10" borderId="0" applyNumberFormat="0" applyBorder="0" applyAlignment="0" applyProtection="0">
      <alignment vertical="center"/>
    </xf>
    <xf numFmtId="0" fontId="93" fillId="10" borderId="0" applyNumberFormat="0" applyBorder="0" applyAlignment="0" applyProtection="0">
      <alignment vertical="center"/>
    </xf>
    <xf numFmtId="0" fontId="93" fillId="10" borderId="0" applyNumberFormat="0" applyBorder="0" applyAlignment="0" applyProtection="0">
      <alignment vertical="center"/>
    </xf>
    <xf numFmtId="0" fontId="93" fillId="10" borderId="0" applyNumberFormat="0" applyBorder="0" applyAlignment="0" applyProtection="0">
      <alignment vertical="center"/>
    </xf>
    <xf numFmtId="0" fontId="93" fillId="13" borderId="0" applyNumberFormat="0" applyBorder="0" applyAlignment="0" applyProtection="0">
      <alignment vertical="center"/>
    </xf>
    <xf numFmtId="0" fontId="93" fillId="13" borderId="0" applyNumberFormat="0" applyBorder="0" applyAlignment="0" applyProtection="0">
      <alignment vertical="center"/>
    </xf>
    <xf numFmtId="0" fontId="93" fillId="13" borderId="0" applyNumberFormat="0" applyBorder="0" applyAlignment="0" applyProtection="0">
      <alignment vertical="center"/>
    </xf>
    <xf numFmtId="0" fontId="93" fillId="13" borderId="0" applyNumberFormat="0" applyBorder="0" applyAlignment="0" applyProtection="0">
      <alignment vertical="center"/>
    </xf>
    <xf numFmtId="0" fontId="93" fillId="13" borderId="0" applyNumberFormat="0" applyBorder="0" applyAlignment="0" applyProtection="0">
      <alignment vertical="center"/>
    </xf>
    <xf numFmtId="0" fontId="93" fillId="16" borderId="0" applyNumberFormat="0" applyBorder="0" applyAlignment="0" applyProtection="0">
      <alignment vertical="center"/>
    </xf>
    <xf numFmtId="0" fontId="93" fillId="16" borderId="0" applyNumberFormat="0" applyBorder="0" applyAlignment="0" applyProtection="0">
      <alignment vertical="center"/>
    </xf>
    <xf numFmtId="0" fontId="93" fillId="16" borderId="0" applyNumberFormat="0" applyBorder="0" applyAlignment="0" applyProtection="0">
      <alignment vertical="center"/>
    </xf>
    <xf numFmtId="0" fontId="93" fillId="16" borderId="0" applyNumberFormat="0" applyBorder="0" applyAlignment="0" applyProtection="0">
      <alignment vertical="center"/>
    </xf>
    <xf numFmtId="0" fontId="93" fillId="16" borderId="0" applyNumberFormat="0" applyBorder="0" applyAlignment="0" applyProtection="0">
      <alignment vertical="center"/>
    </xf>
    <xf numFmtId="3" fontId="233" fillId="0" borderId="17">
      <alignment horizontal="right"/>
    </xf>
    <xf numFmtId="0" fontId="132" fillId="17" borderId="0" applyNumberFormat="0" applyBorder="0" applyAlignment="0" applyProtection="0">
      <alignment vertical="center"/>
    </xf>
    <xf numFmtId="0" fontId="132" fillId="17" borderId="0" applyNumberFormat="0" applyBorder="0" applyAlignment="0" applyProtection="0">
      <alignment vertical="center"/>
    </xf>
    <xf numFmtId="0" fontId="132" fillId="17" borderId="0" applyNumberFormat="0" applyBorder="0" applyAlignment="0" applyProtection="0">
      <alignment vertical="center"/>
    </xf>
    <xf numFmtId="0" fontId="132" fillId="17" borderId="0" applyNumberFormat="0" applyBorder="0" applyAlignment="0" applyProtection="0">
      <alignment vertical="center"/>
    </xf>
    <xf numFmtId="0" fontId="132" fillId="17" borderId="0" applyNumberFormat="0" applyBorder="0" applyAlignment="0" applyProtection="0">
      <alignment vertical="center"/>
    </xf>
    <xf numFmtId="0" fontId="132" fillId="14" borderId="0" applyNumberFormat="0" applyBorder="0" applyAlignment="0" applyProtection="0">
      <alignment vertical="center"/>
    </xf>
    <xf numFmtId="0" fontId="132" fillId="14" borderId="0" applyNumberFormat="0" applyBorder="0" applyAlignment="0" applyProtection="0">
      <alignment vertical="center"/>
    </xf>
    <xf numFmtId="0" fontId="132" fillId="14" borderId="0" applyNumberFormat="0" applyBorder="0" applyAlignment="0" applyProtection="0">
      <alignment vertical="center"/>
    </xf>
    <xf numFmtId="0" fontId="132" fillId="14" borderId="0" applyNumberFormat="0" applyBorder="0" applyAlignment="0" applyProtection="0">
      <alignment vertical="center"/>
    </xf>
    <xf numFmtId="0" fontId="132" fillId="14" borderId="0" applyNumberFormat="0" applyBorder="0" applyAlignment="0" applyProtection="0">
      <alignment vertical="center"/>
    </xf>
    <xf numFmtId="0" fontId="132" fillId="15" borderId="0" applyNumberFormat="0" applyBorder="0" applyAlignment="0" applyProtection="0">
      <alignment vertical="center"/>
    </xf>
    <xf numFmtId="0" fontId="132" fillId="15" borderId="0" applyNumberFormat="0" applyBorder="0" applyAlignment="0" applyProtection="0">
      <alignment vertical="center"/>
    </xf>
    <xf numFmtId="0" fontId="132" fillId="15" borderId="0" applyNumberFormat="0" applyBorder="0" applyAlignment="0" applyProtection="0">
      <alignment vertical="center"/>
    </xf>
    <xf numFmtId="0" fontId="132" fillId="15" borderId="0" applyNumberFormat="0" applyBorder="0" applyAlignment="0" applyProtection="0">
      <alignment vertical="center"/>
    </xf>
    <xf numFmtId="0" fontId="132" fillId="15" borderId="0" applyNumberFormat="0" applyBorder="0" applyAlignment="0" applyProtection="0">
      <alignment vertical="center"/>
    </xf>
    <xf numFmtId="0" fontId="132" fillId="18" borderId="0" applyNumberFormat="0" applyBorder="0" applyAlignment="0" applyProtection="0">
      <alignment vertical="center"/>
    </xf>
    <xf numFmtId="0" fontId="132" fillId="18" borderId="0" applyNumberFormat="0" applyBorder="0" applyAlignment="0" applyProtection="0">
      <alignment vertical="center"/>
    </xf>
    <xf numFmtId="0" fontId="132" fillId="18" borderId="0" applyNumberFormat="0" applyBorder="0" applyAlignment="0" applyProtection="0">
      <alignment vertical="center"/>
    </xf>
    <xf numFmtId="0" fontId="132" fillId="18" borderId="0" applyNumberFormat="0" applyBorder="0" applyAlignment="0" applyProtection="0">
      <alignment vertical="center"/>
    </xf>
    <xf numFmtId="0" fontId="132" fillId="18" borderId="0" applyNumberFormat="0" applyBorder="0" applyAlignment="0" applyProtection="0">
      <alignment vertical="center"/>
    </xf>
    <xf numFmtId="0" fontId="132" fillId="19" borderId="0" applyNumberFormat="0" applyBorder="0" applyAlignment="0" applyProtection="0">
      <alignment vertical="center"/>
    </xf>
    <xf numFmtId="0" fontId="132" fillId="19" borderId="0" applyNumberFormat="0" applyBorder="0" applyAlignment="0" applyProtection="0">
      <alignment vertical="center"/>
    </xf>
    <xf numFmtId="0" fontId="132" fillId="19" borderId="0" applyNumberFormat="0" applyBorder="0" applyAlignment="0" applyProtection="0">
      <alignment vertical="center"/>
    </xf>
    <xf numFmtId="0" fontId="132" fillId="19" borderId="0" applyNumberFormat="0" applyBorder="0" applyAlignment="0" applyProtection="0">
      <alignment vertical="center"/>
    </xf>
    <xf numFmtId="0" fontId="132" fillId="19" borderId="0" applyNumberFormat="0" applyBorder="0" applyAlignment="0" applyProtection="0">
      <alignment vertical="center"/>
    </xf>
    <xf numFmtId="0" fontId="132" fillId="20" borderId="0" applyNumberFormat="0" applyBorder="0" applyAlignment="0" applyProtection="0">
      <alignment vertical="center"/>
    </xf>
    <xf numFmtId="0" fontId="132" fillId="20" borderId="0" applyNumberFormat="0" applyBorder="0" applyAlignment="0" applyProtection="0">
      <alignment vertical="center"/>
    </xf>
    <xf numFmtId="0" fontId="132" fillId="20" borderId="0" applyNumberFormat="0" applyBorder="0" applyAlignment="0" applyProtection="0">
      <alignment vertical="center"/>
    </xf>
    <xf numFmtId="0" fontId="132" fillId="20" borderId="0" applyNumberFormat="0" applyBorder="0" applyAlignment="0" applyProtection="0">
      <alignment vertical="center"/>
    </xf>
    <xf numFmtId="0" fontId="132" fillId="20" borderId="0" applyNumberFormat="0" applyBorder="0" applyAlignment="0" applyProtection="0">
      <alignment vertical="center"/>
    </xf>
    <xf numFmtId="0" fontId="31" fillId="0" borderId="0"/>
    <xf numFmtId="0" fontId="35" fillId="0" borderId="66">
      <alignment horizontal="center" vertical="center"/>
    </xf>
    <xf numFmtId="0" fontId="28" fillId="0" borderId="0"/>
    <xf numFmtId="0" fontId="16" fillId="0" borderId="0">
      <protection locked="0"/>
    </xf>
    <xf numFmtId="0" fontId="16" fillId="0" borderId="0">
      <protection locked="0"/>
    </xf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76" fillId="0" borderId="0" applyFont="0" applyFill="0" applyBorder="0" applyAlignment="0" applyProtection="0"/>
    <xf numFmtId="0" fontId="234" fillId="0" borderId="0" applyFont="0" applyFill="0" applyBorder="0" applyAlignment="0" applyProtection="0"/>
    <xf numFmtId="0" fontId="177" fillId="0" borderId="0" applyFont="0" applyFill="0" applyBorder="0" applyAlignment="0" applyProtection="0"/>
    <xf numFmtId="0" fontId="234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34" fillId="0" borderId="0" applyFont="0" applyFill="0" applyBorder="0" applyAlignment="0" applyProtection="0"/>
    <xf numFmtId="0" fontId="235" fillId="0" borderId="0" applyFont="0" applyFill="0" applyBorder="0" applyAlignment="0" applyProtection="0"/>
    <xf numFmtId="0" fontId="177" fillId="0" borderId="0" applyFont="0" applyFill="0" applyBorder="0" applyAlignment="0" applyProtection="0"/>
    <xf numFmtId="0" fontId="234" fillId="0" borderId="0" applyFont="0" applyFill="0" applyBorder="0" applyAlignment="0" applyProtection="0"/>
    <xf numFmtId="0" fontId="177" fillId="0" borderId="0" applyFont="0" applyFill="0" applyBorder="0" applyAlignment="0" applyProtection="0"/>
    <xf numFmtId="0" fontId="236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34" fillId="0" borderId="0" applyFont="0" applyFill="0" applyBorder="0" applyAlignment="0" applyProtection="0"/>
    <xf numFmtId="0" fontId="235" fillId="0" borderId="0" applyFont="0" applyFill="0" applyBorder="0" applyAlignment="0" applyProtection="0"/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210" fontId="52" fillId="0" borderId="0" applyFont="0" applyFill="0" applyBorder="0" applyAlignment="0" applyProtection="0"/>
    <xf numFmtId="210" fontId="164" fillId="0" borderId="0" applyFont="0" applyFill="0" applyBorder="0" applyAlignment="0" applyProtection="0"/>
    <xf numFmtId="42" fontId="48" fillId="0" borderId="0" applyFont="0" applyFill="0" applyBorder="0" applyAlignment="0" applyProtection="0"/>
    <xf numFmtId="42" fontId="199" fillId="0" borderId="0" applyFont="0" applyFill="0" applyBorder="0" applyAlignment="0" applyProtection="0"/>
    <xf numFmtId="210" fontId="52" fillId="0" borderId="0" applyFont="0" applyFill="0" applyBorder="0" applyAlignment="0" applyProtection="0"/>
    <xf numFmtId="210" fontId="164" fillId="0" borderId="0" applyFont="0" applyFill="0" applyBorder="0" applyAlignment="0" applyProtection="0"/>
    <xf numFmtId="210" fontId="52" fillId="0" borderId="0" applyFont="0" applyFill="0" applyBorder="0" applyAlignment="0" applyProtection="0"/>
    <xf numFmtId="0" fontId="164" fillId="0" borderId="0" applyFont="0" applyFill="0" applyBorder="0" applyAlignment="0" applyProtection="0"/>
    <xf numFmtId="0" fontId="48" fillId="0" borderId="0" applyFont="0" applyFill="0" applyBorder="0" applyAlignment="0" applyProtection="0"/>
    <xf numFmtId="364" fontId="164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164" fillId="0" borderId="0" applyFont="0" applyFill="0" applyBorder="0" applyAlignment="0" applyProtection="0"/>
    <xf numFmtId="0" fontId="165" fillId="0" borderId="0" applyFont="0" applyFill="0" applyBorder="0" applyAlignment="0" applyProtection="0"/>
    <xf numFmtId="0" fontId="237" fillId="0" borderId="0" applyFont="0" applyFill="0" applyBorder="0" applyAlignment="0" applyProtection="0"/>
    <xf numFmtId="0" fontId="165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164" fillId="0" borderId="0" applyFont="0" applyFill="0" applyBorder="0" applyAlignment="0" applyProtection="0"/>
    <xf numFmtId="0" fontId="165" fillId="0" borderId="0" applyFont="0" applyFill="0" applyBorder="0" applyAlignment="0" applyProtection="0"/>
    <xf numFmtId="0" fontId="164" fillId="0" borderId="0" applyFont="0" applyFill="0" applyBorder="0" applyAlignment="0" applyProtection="0"/>
    <xf numFmtId="42" fontId="48" fillId="0" borderId="0" applyFont="0" applyFill="0" applyBorder="0" applyAlignment="0" applyProtection="0"/>
    <xf numFmtId="42" fontId="199" fillId="0" borderId="0" applyFont="0" applyFill="0" applyBorder="0" applyAlignment="0" applyProtection="0"/>
    <xf numFmtId="0" fontId="165" fillId="0" borderId="0" applyFont="0" applyFill="0" applyBorder="0" applyAlignment="0" applyProtection="0"/>
    <xf numFmtId="210" fontId="199" fillId="0" borderId="0" applyFont="0" applyFill="0" applyBorder="0" applyAlignment="0" applyProtection="0"/>
    <xf numFmtId="210" fontId="52" fillId="0" borderId="0" applyFont="0" applyFill="0" applyBorder="0" applyAlignment="0" applyProtection="0"/>
    <xf numFmtId="210" fontId="164" fillId="0" borderId="0" applyFont="0" applyFill="0" applyBorder="0" applyAlignment="0" applyProtection="0"/>
    <xf numFmtId="0" fontId="16" fillId="0" borderId="0">
      <protection locked="0"/>
    </xf>
    <xf numFmtId="213" fontId="52" fillId="0" borderId="0" applyFont="0" applyFill="0" applyBorder="0" applyAlignment="0" applyProtection="0"/>
    <xf numFmtId="213" fontId="164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199" fillId="0" borderId="0" applyFont="0" applyFill="0" applyBorder="0" applyAlignment="0" applyProtection="0"/>
    <xf numFmtId="213" fontId="52" fillId="0" borderId="0" applyFont="0" applyFill="0" applyBorder="0" applyAlignment="0" applyProtection="0"/>
    <xf numFmtId="213" fontId="164" fillId="0" borderId="0" applyFont="0" applyFill="0" applyBorder="0" applyAlignment="0" applyProtection="0"/>
    <xf numFmtId="213" fontId="52" fillId="0" borderId="0" applyFont="0" applyFill="0" applyBorder="0" applyAlignment="0" applyProtection="0"/>
    <xf numFmtId="0" fontId="164" fillId="0" borderId="0" applyFont="0" applyFill="0" applyBorder="0" applyAlignment="0" applyProtection="0"/>
    <xf numFmtId="0" fontId="48" fillId="0" borderId="0" applyFont="0" applyFill="0" applyBorder="0" applyAlignment="0" applyProtection="0"/>
    <xf numFmtId="177" fontId="149" fillId="0" borderId="0"/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2" fontId="16" fillId="0" borderId="0" applyFont="0" applyFill="0" applyBorder="0" applyAlignment="0" applyProtection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6" fillId="0" borderId="0"/>
    <xf numFmtId="365" fontId="31" fillId="0" borderId="0" applyFont="0" applyFill="0" applyBorder="0" applyAlignment="0" applyProtection="0"/>
    <xf numFmtId="366" fontId="28" fillId="0" borderId="0" applyFont="0" applyFill="0" applyBorder="0" applyAlignment="0" applyProtection="0"/>
    <xf numFmtId="210" fontId="31" fillId="0" borderId="0" applyFont="0" applyFill="0" applyBorder="0" applyAlignment="0" applyProtection="0"/>
    <xf numFmtId="0" fontId="238" fillId="0" borderId="0"/>
    <xf numFmtId="367" fontId="34" fillId="0" borderId="0" applyFill="0" applyBorder="0" applyAlignment="0"/>
    <xf numFmtId="0" fontId="28" fillId="0" borderId="0" applyFont="0" applyFill="0" applyBorder="0" applyAlignment="0" applyProtection="0"/>
    <xf numFmtId="368" fontId="16" fillId="0" borderId="0"/>
    <xf numFmtId="369" fontId="16" fillId="0" borderId="0"/>
    <xf numFmtId="370" fontId="31" fillId="0" borderId="0" applyFont="0" applyFill="0" applyBorder="0" applyAlignment="0" applyProtection="0"/>
    <xf numFmtId="0" fontId="28" fillId="0" borderId="0" applyFont="0" applyFill="0" applyBorder="0" applyAlignment="0" applyProtection="0"/>
    <xf numFmtId="371" fontId="16" fillId="0" borderId="0"/>
    <xf numFmtId="2" fontId="28" fillId="0" borderId="0" applyFont="0" applyFill="0" applyBorder="0" applyAlignment="0" applyProtection="0"/>
    <xf numFmtId="38" fontId="25" fillId="31" borderId="0" applyNumberFormat="0" applyBorder="0" applyAlignment="0" applyProtection="0"/>
    <xf numFmtId="0" fontId="169" fillId="0" borderId="0">
      <protection locked="0"/>
    </xf>
    <xf numFmtId="0" fontId="169" fillId="0" borderId="0">
      <protection locked="0"/>
    </xf>
    <xf numFmtId="210" fontId="31" fillId="0" borderId="0" applyFont="0" applyFill="0" applyBorder="0" applyAlignment="0" applyProtection="0"/>
    <xf numFmtId="211" fontId="32" fillId="0" borderId="0" applyFont="0" applyFill="0" applyBorder="0" applyAlignment="0" applyProtection="0"/>
    <xf numFmtId="10" fontId="25" fillId="6" borderId="3" applyNumberFormat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372" fontId="38" fillId="0" borderId="0"/>
    <xf numFmtId="0" fontId="128" fillId="0" borderId="0">
      <alignment vertical="center"/>
    </xf>
    <xf numFmtId="0" fontId="16" fillId="0" borderId="0">
      <protection locked="0"/>
    </xf>
    <xf numFmtId="42" fontId="16" fillId="0" borderId="0" applyFont="0" applyFill="0" applyBorder="0" applyAlignment="0" applyProtection="0"/>
    <xf numFmtId="0" fontId="28" fillId="0" borderId="9" applyNumberFormat="0" applyFont="0" applyFill="0" applyAlignment="0" applyProtection="0"/>
    <xf numFmtId="373" fontId="28" fillId="0" borderId="0" applyFont="0" applyFill="0" applyBorder="0" applyAlignment="0" applyProtection="0"/>
    <xf numFmtId="374" fontId="28" fillId="0" borderId="0" applyFont="0" applyFill="0" applyBorder="0" applyAlignment="0" applyProtection="0"/>
    <xf numFmtId="0" fontId="132" fillId="21" borderId="0" applyNumberFormat="0" applyBorder="0" applyAlignment="0" applyProtection="0">
      <alignment vertical="center"/>
    </xf>
    <xf numFmtId="0" fontId="132" fillId="22" borderId="0" applyNumberFormat="0" applyBorder="0" applyAlignment="0" applyProtection="0">
      <alignment vertical="center"/>
    </xf>
    <xf numFmtId="0" fontId="132" fillId="23" borderId="0" applyNumberFormat="0" applyBorder="0" applyAlignment="0" applyProtection="0">
      <alignment vertical="center"/>
    </xf>
    <xf numFmtId="0" fontId="132" fillId="18" borderId="0" applyNumberFormat="0" applyBorder="0" applyAlignment="0" applyProtection="0">
      <alignment vertical="center"/>
    </xf>
    <xf numFmtId="0" fontId="132" fillId="19" borderId="0" applyNumberFormat="0" applyBorder="0" applyAlignment="0" applyProtection="0">
      <alignment vertical="center"/>
    </xf>
    <xf numFmtId="0" fontId="132" fillId="24" borderId="0" applyNumberFormat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4" fillId="25" borderId="40" applyNumberFormat="0" applyAlignment="0" applyProtection="0">
      <alignment vertical="center"/>
    </xf>
    <xf numFmtId="375" fontId="28" fillId="0" borderId="0" applyFont="0" applyFill="0" applyBorder="0" applyAlignment="0" applyProtection="0"/>
    <xf numFmtId="0" fontId="239" fillId="0" borderId="0" applyNumberFormat="0" applyFont="0" applyAlignment="0">
      <alignment horizontal="centerContinuous"/>
    </xf>
    <xf numFmtId="0" fontId="140" fillId="8" borderId="0" applyNumberFormat="0" applyBorder="0" applyAlignment="0" applyProtection="0">
      <alignment vertical="center"/>
    </xf>
    <xf numFmtId="0" fontId="112" fillId="0" borderId="0" applyFont="0"/>
    <xf numFmtId="0" fontId="16" fillId="26" borderId="41" applyNumberFormat="0" applyFont="0" applyAlignment="0" applyProtection="0">
      <alignment vertical="center"/>
    </xf>
    <xf numFmtId="0" fontId="16" fillId="26" borderId="41" applyNumberFormat="0" applyFont="0" applyAlignment="0" applyProtection="0">
      <alignment vertical="center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9" fontId="149" fillId="0" borderId="0"/>
    <xf numFmtId="9" fontId="16" fillId="0" borderId="0" applyFont="0" applyFill="0" applyBorder="0" applyAlignment="0" applyProtection="0">
      <alignment vertical="center"/>
    </xf>
    <xf numFmtId="0" fontId="143" fillId="28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3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8" fillId="0" borderId="0"/>
    <xf numFmtId="0" fontId="3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16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16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16" fillId="0" borderId="0"/>
    <xf numFmtId="0" fontId="38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3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8" fillId="0" borderId="0"/>
    <xf numFmtId="0" fontId="28" fillId="0" borderId="0"/>
    <xf numFmtId="0" fontId="28" fillId="0" borderId="0"/>
    <xf numFmtId="0" fontId="28" fillId="0" borderId="0"/>
    <xf numFmtId="300" fontId="112" fillId="0" borderId="3">
      <alignment vertical="center"/>
    </xf>
    <xf numFmtId="3" fontId="113" fillId="0" borderId="4">
      <alignment horizontal="right"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1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376" fontId="16" fillId="0" borderId="0">
      <alignment vertical="center"/>
    </xf>
    <xf numFmtId="376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376" fontId="16" fillId="0" borderId="0">
      <alignment vertical="center"/>
    </xf>
    <xf numFmtId="205" fontId="16" fillId="0" borderId="0">
      <alignment vertical="center"/>
    </xf>
    <xf numFmtId="376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376" fontId="16" fillId="0" borderId="0">
      <alignment vertical="center"/>
    </xf>
    <xf numFmtId="205" fontId="16" fillId="0" borderId="0">
      <alignment vertical="center"/>
    </xf>
    <xf numFmtId="376" fontId="16" fillId="0" borderId="0">
      <alignment vertical="center"/>
    </xf>
    <xf numFmtId="205" fontId="16" fillId="0" borderId="0">
      <alignment vertical="center"/>
    </xf>
    <xf numFmtId="376" fontId="16" fillId="0" borderId="0">
      <alignment vertical="center"/>
    </xf>
    <xf numFmtId="205" fontId="16" fillId="0" borderId="0">
      <alignment vertical="center"/>
    </xf>
    <xf numFmtId="376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376" fontId="16" fillId="0" borderId="0">
      <alignment vertical="center"/>
    </xf>
    <xf numFmtId="376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376" fontId="16" fillId="0" borderId="0">
      <alignment vertical="center"/>
    </xf>
    <xf numFmtId="205" fontId="16" fillId="0" borderId="0">
      <alignment vertical="center"/>
    </xf>
    <xf numFmtId="376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376" fontId="16" fillId="0" borderId="0">
      <alignment vertical="center"/>
    </xf>
    <xf numFmtId="205" fontId="16" fillId="0" borderId="0">
      <alignment vertical="center"/>
    </xf>
    <xf numFmtId="376" fontId="16" fillId="0" borderId="0">
      <alignment vertical="center"/>
    </xf>
    <xf numFmtId="205" fontId="16" fillId="0" borderId="0">
      <alignment vertical="center"/>
    </xf>
    <xf numFmtId="376" fontId="16" fillId="0" borderId="0">
      <alignment vertical="center"/>
    </xf>
    <xf numFmtId="205" fontId="16" fillId="0" borderId="0">
      <alignment vertical="center"/>
    </xf>
    <xf numFmtId="376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376" fontId="16" fillId="0" borderId="0">
      <alignment vertical="center"/>
    </xf>
    <xf numFmtId="376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376" fontId="16" fillId="0" borderId="0">
      <alignment vertical="center"/>
    </xf>
    <xf numFmtId="205" fontId="16" fillId="0" borderId="0">
      <alignment vertical="center"/>
    </xf>
    <xf numFmtId="376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376" fontId="16" fillId="0" borderId="0">
      <alignment vertical="center"/>
    </xf>
    <xf numFmtId="205" fontId="16" fillId="0" borderId="0">
      <alignment vertical="center"/>
    </xf>
    <xf numFmtId="376" fontId="16" fillId="0" borderId="0">
      <alignment vertical="center"/>
    </xf>
    <xf numFmtId="205" fontId="16" fillId="0" borderId="0">
      <alignment vertical="center"/>
    </xf>
    <xf numFmtId="376" fontId="16" fillId="0" borderId="0">
      <alignment vertical="center"/>
    </xf>
    <xf numFmtId="205" fontId="16" fillId="0" borderId="0">
      <alignment vertical="center"/>
    </xf>
    <xf numFmtId="376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376" fontId="16" fillId="0" borderId="0">
      <alignment vertical="center"/>
    </xf>
    <xf numFmtId="376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376" fontId="16" fillId="0" borderId="0">
      <alignment vertical="center"/>
    </xf>
    <xf numFmtId="205" fontId="16" fillId="0" borderId="0">
      <alignment vertical="center"/>
    </xf>
    <xf numFmtId="376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376" fontId="16" fillId="0" borderId="0">
      <alignment vertical="center"/>
    </xf>
    <xf numFmtId="205" fontId="16" fillId="0" borderId="0">
      <alignment vertical="center"/>
    </xf>
    <xf numFmtId="376" fontId="16" fillId="0" borderId="0">
      <alignment vertical="center"/>
    </xf>
    <xf numFmtId="205" fontId="16" fillId="0" borderId="0">
      <alignment vertical="center"/>
    </xf>
    <xf numFmtId="376" fontId="16" fillId="0" borderId="0">
      <alignment vertical="center"/>
    </xf>
    <xf numFmtId="205" fontId="16" fillId="0" borderId="0">
      <alignment vertical="center"/>
    </xf>
    <xf numFmtId="376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376" fontId="16" fillId="0" borderId="0">
      <alignment vertical="center"/>
    </xf>
    <xf numFmtId="376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376" fontId="16" fillId="0" borderId="0">
      <alignment vertical="center"/>
    </xf>
    <xf numFmtId="205" fontId="16" fillId="0" borderId="0">
      <alignment vertical="center"/>
    </xf>
    <xf numFmtId="376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376" fontId="16" fillId="0" borderId="0">
      <alignment vertical="center"/>
    </xf>
    <xf numFmtId="205" fontId="16" fillId="0" borderId="0">
      <alignment vertical="center"/>
    </xf>
    <xf numFmtId="376" fontId="16" fillId="0" borderId="0">
      <alignment vertical="center"/>
    </xf>
    <xf numFmtId="205" fontId="16" fillId="0" borderId="0">
      <alignment vertical="center"/>
    </xf>
    <xf numFmtId="376" fontId="16" fillId="0" borderId="0">
      <alignment vertical="center"/>
    </xf>
    <xf numFmtId="205" fontId="16" fillId="0" borderId="0">
      <alignment vertical="center"/>
    </xf>
    <xf numFmtId="376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376" fontId="16" fillId="0" borderId="0">
      <alignment vertical="center"/>
    </xf>
    <xf numFmtId="376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376" fontId="16" fillId="0" borderId="0">
      <alignment vertical="center"/>
    </xf>
    <xf numFmtId="205" fontId="16" fillId="0" borderId="0">
      <alignment vertical="center"/>
    </xf>
    <xf numFmtId="376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376" fontId="16" fillId="0" borderId="0">
      <alignment vertical="center"/>
    </xf>
    <xf numFmtId="205" fontId="16" fillId="0" borderId="0">
      <alignment vertical="center"/>
    </xf>
    <xf numFmtId="376" fontId="16" fillId="0" borderId="0">
      <alignment vertical="center"/>
    </xf>
    <xf numFmtId="205" fontId="16" fillId="0" borderId="0">
      <alignment vertical="center"/>
    </xf>
    <xf numFmtId="376" fontId="16" fillId="0" borderId="0">
      <alignment vertical="center"/>
    </xf>
    <xf numFmtId="205" fontId="16" fillId="0" borderId="0">
      <alignment vertical="center"/>
    </xf>
    <xf numFmtId="376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376" fontId="16" fillId="0" borderId="0">
      <alignment vertical="center"/>
    </xf>
    <xf numFmtId="376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376" fontId="16" fillId="0" borderId="0">
      <alignment vertical="center"/>
    </xf>
    <xf numFmtId="205" fontId="16" fillId="0" borderId="0">
      <alignment vertical="center"/>
    </xf>
    <xf numFmtId="376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376" fontId="16" fillId="0" borderId="0">
      <alignment vertical="center"/>
    </xf>
    <xf numFmtId="205" fontId="16" fillId="0" borderId="0">
      <alignment vertical="center"/>
    </xf>
    <xf numFmtId="376" fontId="16" fillId="0" borderId="0">
      <alignment vertical="center"/>
    </xf>
    <xf numFmtId="205" fontId="16" fillId="0" borderId="0">
      <alignment vertical="center"/>
    </xf>
    <xf numFmtId="376" fontId="16" fillId="0" borderId="0">
      <alignment vertical="center"/>
    </xf>
    <xf numFmtId="205" fontId="16" fillId="0" borderId="0">
      <alignment vertical="center"/>
    </xf>
    <xf numFmtId="376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5" fontId="16" fillId="0" borderId="0">
      <alignment vertical="center"/>
    </xf>
    <xf numFmtId="376" fontId="16" fillId="0" borderId="0">
      <alignment vertical="center"/>
    </xf>
    <xf numFmtId="376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376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376" fontId="16" fillId="0" borderId="0">
      <alignment vertical="center"/>
    </xf>
    <xf numFmtId="376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376" fontId="16" fillId="0" borderId="0">
      <alignment vertical="center"/>
    </xf>
    <xf numFmtId="205" fontId="16" fillId="0" borderId="0">
      <alignment vertical="center"/>
    </xf>
    <xf numFmtId="376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376" fontId="16" fillId="0" borderId="0">
      <alignment vertical="center"/>
    </xf>
    <xf numFmtId="205" fontId="16" fillId="0" borderId="0">
      <alignment vertical="center"/>
    </xf>
    <xf numFmtId="376" fontId="16" fillId="0" borderId="0">
      <alignment vertical="center"/>
    </xf>
    <xf numFmtId="205" fontId="16" fillId="0" borderId="0">
      <alignment vertical="center"/>
    </xf>
    <xf numFmtId="376" fontId="16" fillId="0" borderId="0">
      <alignment vertical="center"/>
    </xf>
    <xf numFmtId="205" fontId="16" fillId="0" borderId="0">
      <alignment vertical="center"/>
    </xf>
    <xf numFmtId="376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205" fontId="16" fillId="0" borderId="0">
      <alignment vertical="center"/>
    </xf>
    <xf numFmtId="376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3" fontId="16" fillId="0" borderId="0">
      <alignment vertical="center"/>
    </xf>
    <xf numFmtId="208" fontId="16" fillId="0" borderId="0">
      <alignment vertical="center"/>
    </xf>
    <xf numFmtId="9" fontId="31" fillId="0" borderId="0" applyFont="0" applyFill="0" applyBorder="0" applyAlignment="0" applyProtection="0"/>
    <xf numFmtId="0" fontId="3" fillId="0" borderId="0">
      <alignment vertical="center"/>
    </xf>
    <xf numFmtId="0" fontId="2" fillId="0" borderId="0">
      <alignment vertical="center"/>
    </xf>
    <xf numFmtId="0" fontId="204" fillId="0" borderId="0" applyBorder="0" applyAlignment="0">
      <alignment horizontal="center"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</cellStyleXfs>
  <cellXfs count="430">
    <xf numFmtId="0" fontId="0" fillId="0" borderId="0" xfId="0">
      <alignment vertical="center"/>
    </xf>
    <xf numFmtId="0" fontId="174" fillId="0" borderId="0" xfId="7781" applyFont="1" applyBorder="1" applyAlignment="1">
      <alignment horizontal="center" vertical="center"/>
    </xf>
    <xf numFmtId="0" fontId="173" fillId="0" borderId="0" xfId="7781" applyFont="1" applyBorder="1" applyAlignment="1">
      <alignment horizontal="center"/>
    </xf>
    <xf numFmtId="0" fontId="173" fillId="0" borderId="0" xfId="7781" applyFont="1" applyBorder="1" applyAlignment="1">
      <alignment horizontal="center" vertical="center"/>
    </xf>
    <xf numFmtId="0" fontId="226" fillId="3" borderId="0" xfId="0" applyFont="1" applyFill="1" applyAlignment="1">
      <alignment horizontal="center" vertical="center"/>
    </xf>
    <xf numFmtId="0" fontId="226" fillId="0" borderId="0" xfId="0" applyFont="1" applyAlignment="1">
      <alignment horizontal="center" vertical="center"/>
    </xf>
    <xf numFmtId="0" fontId="226" fillId="0" borderId="0" xfId="0" applyFont="1" applyBorder="1" applyAlignment="1">
      <alignment horizontal="center" vertical="center"/>
    </xf>
    <xf numFmtId="0" fontId="226" fillId="0" borderId="0" xfId="0" applyFont="1" applyFill="1" applyBorder="1" applyAlignment="1">
      <alignment horizontal="center" vertical="center"/>
    </xf>
    <xf numFmtId="0" fontId="226" fillId="0" borderId="0" xfId="0" applyFont="1" applyAlignment="1">
      <alignment horizontal="center" vertical="center" shrinkToFit="1"/>
    </xf>
    <xf numFmtId="0" fontId="241" fillId="0" borderId="0" xfId="7781" applyFont="1" applyAlignment="1">
      <alignment horizontal="center"/>
    </xf>
    <xf numFmtId="0" fontId="242" fillId="33" borderId="3" xfId="7781" applyFont="1" applyFill="1" applyBorder="1" applyAlignment="1">
      <alignment horizontal="center" vertical="center"/>
    </xf>
    <xf numFmtId="0" fontId="243" fillId="0" borderId="0" xfId="7781" applyFont="1" applyAlignment="1">
      <alignment horizontal="center"/>
    </xf>
    <xf numFmtId="0" fontId="244" fillId="0" borderId="0" xfId="7781" applyFont="1" applyBorder="1" applyAlignment="1">
      <alignment horizontal="center" vertical="center"/>
    </xf>
    <xf numFmtId="0" fontId="244" fillId="0" borderId="0" xfId="7781" applyFont="1" applyBorder="1" applyAlignment="1">
      <alignment horizontal="center" vertical="center" wrapText="1"/>
    </xf>
    <xf numFmtId="41" fontId="244" fillId="3" borderId="0" xfId="0" applyNumberFormat="1" applyFont="1" applyFill="1" applyBorder="1" applyAlignment="1">
      <alignment horizontal="left" vertical="center"/>
    </xf>
    <xf numFmtId="0" fontId="246" fillId="3" borderId="0" xfId="0" applyFont="1" applyFill="1" applyBorder="1" applyAlignment="1">
      <alignment horizontal="center" vertical="center"/>
    </xf>
    <xf numFmtId="193" fontId="247" fillId="3" borderId="0" xfId="16880" applyNumberFormat="1" applyFont="1" applyFill="1"/>
    <xf numFmtId="0" fontId="248" fillId="0" borderId="0" xfId="27667" applyFont="1" applyAlignment="1">
      <alignment horizontal="center" vertical="center"/>
    </xf>
    <xf numFmtId="0" fontId="251" fillId="0" borderId="14" xfId="27667" applyFont="1" applyBorder="1" applyAlignment="1">
      <alignment horizontal="center" vertical="center"/>
    </xf>
    <xf numFmtId="0" fontId="251" fillId="0" borderId="7" xfId="27667" applyFont="1" applyBorder="1" applyAlignment="1">
      <alignment horizontal="center" vertical="center"/>
    </xf>
    <xf numFmtId="0" fontId="251" fillId="0" borderId="0" xfId="27667" applyFont="1" applyAlignment="1">
      <alignment horizontal="center" vertical="center"/>
    </xf>
    <xf numFmtId="0" fontId="246" fillId="0" borderId="14" xfId="27667" applyFont="1" applyBorder="1" applyAlignment="1">
      <alignment horizontal="center" vertical="center"/>
    </xf>
    <xf numFmtId="0" fontId="246" fillId="0" borderId="0" xfId="27667" applyFont="1" applyBorder="1" applyAlignment="1">
      <alignment horizontal="center" vertical="center"/>
    </xf>
    <xf numFmtId="0" fontId="246" fillId="0" borderId="7" xfId="27667" applyFont="1" applyBorder="1" applyAlignment="1">
      <alignment horizontal="center" vertical="center"/>
    </xf>
    <xf numFmtId="0" fontId="246" fillId="0" borderId="0" xfId="27667" applyFont="1" applyAlignment="1">
      <alignment horizontal="center" vertical="center"/>
    </xf>
    <xf numFmtId="0" fontId="250" fillId="0" borderId="0" xfId="27667" applyFont="1" applyBorder="1" applyAlignment="1">
      <alignment horizontal="center" vertical="center"/>
    </xf>
    <xf numFmtId="0" fontId="246" fillId="0" borderId="0" xfId="27667" applyNumberFormat="1" applyFont="1" applyBorder="1" applyAlignment="1">
      <alignment horizontal="left" vertical="center" indent="1"/>
    </xf>
    <xf numFmtId="0" fontId="250" fillId="0" borderId="0" xfId="27667" applyNumberFormat="1" applyFont="1" applyBorder="1" applyAlignment="1">
      <alignment horizontal="left" vertical="center" indent="1"/>
    </xf>
    <xf numFmtId="307" fontId="246" fillId="0" borderId="0" xfId="27667" applyNumberFormat="1" applyFont="1" applyBorder="1" applyAlignment="1">
      <alignment horizontal="center" vertical="center"/>
    </xf>
    <xf numFmtId="0" fontId="248" fillId="0" borderId="14" xfId="27667" applyFont="1" applyBorder="1" applyAlignment="1">
      <alignment horizontal="center" vertical="center"/>
    </xf>
    <xf numFmtId="0" fontId="248" fillId="0" borderId="0" xfId="27667" applyFont="1" applyBorder="1" applyAlignment="1">
      <alignment horizontal="centerContinuous" vertical="center"/>
    </xf>
    <xf numFmtId="0" fontId="248" fillId="0" borderId="0" xfId="27667" applyFont="1" applyBorder="1" applyAlignment="1">
      <alignment vertical="center"/>
    </xf>
    <xf numFmtId="0" fontId="248" fillId="0" borderId="0" xfId="27667" applyFont="1" applyBorder="1" applyAlignment="1">
      <alignment horizontal="center" vertical="center"/>
    </xf>
    <xf numFmtId="0" fontId="248" fillId="0" borderId="7" xfId="27667" applyFont="1" applyBorder="1" applyAlignment="1">
      <alignment horizontal="center" vertical="center"/>
    </xf>
    <xf numFmtId="0" fontId="249" fillId="0" borderId="0" xfId="27667" applyFont="1" applyAlignment="1">
      <alignment vertical="center"/>
    </xf>
    <xf numFmtId="0" fontId="246" fillId="0" borderId="57" xfId="27667" applyFont="1" applyBorder="1" applyAlignment="1">
      <alignment horizontal="center" vertical="center"/>
    </xf>
    <xf numFmtId="0" fontId="246" fillId="0" borderId="19" xfId="27667" applyFont="1" applyBorder="1" applyAlignment="1">
      <alignment horizontal="center" vertical="center"/>
    </xf>
    <xf numFmtId="0" fontId="246" fillId="0" borderId="19" xfId="27667" applyFont="1" applyBorder="1" applyAlignment="1">
      <alignment vertical="center"/>
    </xf>
    <xf numFmtId="0" fontId="246" fillId="0" borderId="20" xfId="27667" applyFont="1" applyBorder="1" applyAlignment="1">
      <alignment horizontal="center" vertical="center"/>
    </xf>
    <xf numFmtId="0" fontId="246" fillId="0" borderId="0" xfId="27667" applyFont="1" applyBorder="1" applyAlignment="1">
      <alignment vertical="center"/>
    </xf>
    <xf numFmtId="0" fontId="247" fillId="0" borderId="0" xfId="27667" applyFont="1" applyBorder="1" applyAlignment="1">
      <alignment horizontal="centerContinuous" vertical="center"/>
    </xf>
    <xf numFmtId="0" fontId="247" fillId="0" borderId="0" xfId="27667" applyFont="1" applyBorder="1" applyAlignment="1">
      <alignment vertical="center"/>
    </xf>
    <xf numFmtId="0" fontId="247" fillId="0" borderId="67" xfId="27667" applyFont="1" applyBorder="1" applyAlignment="1">
      <alignment horizontal="distributed" vertical="center" justifyLastLine="1"/>
    </xf>
    <xf numFmtId="0" fontId="247" fillId="0" borderId="68" xfId="27667" applyFont="1" applyBorder="1" applyAlignment="1">
      <alignment horizontal="center" vertical="center"/>
    </xf>
    <xf numFmtId="0" fontId="247" fillId="0" borderId="70" xfId="27667" applyFont="1" applyBorder="1" applyAlignment="1">
      <alignment horizontal="distributed" vertical="center" justifyLastLine="1"/>
    </xf>
    <xf numFmtId="0" fontId="247" fillId="0" borderId="18" xfId="27667" applyFont="1" applyBorder="1" applyAlignment="1">
      <alignment horizontal="center" vertical="center"/>
    </xf>
    <xf numFmtId="0" fontId="260" fillId="0" borderId="0" xfId="0" applyFont="1" applyAlignment="1">
      <alignment vertical="center"/>
    </xf>
    <xf numFmtId="0" fontId="260" fillId="0" borderId="0" xfId="0" applyFont="1" applyAlignment="1">
      <alignment horizontal="center" vertical="center"/>
    </xf>
    <xf numFmtId="41" fontId="255" fillId="0" borderId="0" xfId="0" applyNumberFormat="1" applyFont="1" applyAlignment="1">
      <alignment vertical="center"/>
    </xf>
    <xf numFmtId="0" fontId="255" fillId="0" borderId="0" xfId="0" applyFont="1" applyAlignment="1">
      <alignment vertical="center"/>
    </xf>
    <xf numFmtId="0" fontId="260" fillId="0" borderId="14" xfId="0" applyFont="1" applyBorder="1" applyAlignment="1">
      <alignment vertical="center"/>
    </xf>
    <xf numFmtId="0" fontId="260" fillId="39" borderId="14" xfId="0" applyFont="1" applyFill="1" applyBorder="1" applyAlignment="1">
      <alignment vertical="center"/>
    </xf>
    <xf numFmtId="0" fontId="260" fillId="39" borderId="0" xfId="0" applyFont="1" applyFill="1" applyAlignment="1">
      <alignment vertical="center"/>
    </xf>
    <xf numFmtId="41" fontId="261" fillId="0" borderId="0" xfId="0" applyNumberFormat="1" applyFont="1" applyAlignment="1">
      <alignment vertical="center"/>
    </xf>
    <xf numFmtId="0" fontId="260" fillId="0" borderId="0" xfId="0" applyFont="1" applyAlignment="1"/>
    <xf numFmtId="178" fontId="260" fillId="0" borderId="0" xfId="0" applyNumberFormat="1" applyFont="1" applyAlignment="1"/>
    <xf numFmtId="41" fontId="260" fillId="0" borderId="0" xfId="0" applyNumberFormat="1" applyFont="1" applyAlignment="1"/>
    <xf numFmtId="41" fontId="260" fillId="0" borderId="0" xfId="2863" applyFont="1" applyAlignment="1"/>
    <xf numFmtId="0" fontId="247" fillId="0" borderId="3" xfId="0" applyFont="1" applyFill="1" applyBorder="1" applyAlignment="1">
      <alignment horizontal="center" vertical="center" shrinkToFit="1"/>
    </xf>
    <xf numFmtId="0" fontId="260" fillId="0" borderId="0" xfId="0" applyFont="1" applyFill="1" applyBorder="1" applyAlignment="1">
      <alignment horizontal="center" vertical="center" shrinkToFit="1"/>
    </xf>
    <xf numFmtId="0" fontId="260" fillId="0" borderId="0" xfId="0" applyFont="1" applyFill="1" applyBorder="1" applyAlignment="1">
      <alignment vertical="center" shrinkToFit="1"/>
    </xf>
    <xf numFmtId="0" fontId="262" fillId="0" borderId="0" xfId="0" applyFont="1" applyFill="1" applyAlignment="1">
      <alignment vertical="center" shrinkToFit="1"/>
    </xf>
    <xf numFmtId="0" fontId="262" fillId="0" borderId="3" xfId="0" applyFont="1" applyFill="1" applyBorder="1" applyAlignment="1">
      <alignment horizontal="center" vertical="center" shrinkToFit="1"/>
    </xf>
    <xf numFmtId="41" fontId="262" fillId="0" borderId="3" xfId="2862" applyFont="1" applyFill="1" applyBorder="1" applyAlignment="1">
      <alignment horizontal="center" vertical="center" shrinkToFit="1"/>
    </xf>
    <xf numFmtId="41" fontId="262" fillId="0" borderId="3" xfId="2862" applyFont="1" applyFill="1" applyBorder="1" applyAlignment="1">
      <alignment vertical="center" shrinkToFit="1"/>
    </xf>
    <xf numFmtId="41" fontId="261" fillId="0" borderId="14" xfId="0" applyNumberFormat="1" applyFont="1" applyFill="1" applyBorder="1" applyAlignment="1">
      <alignment horizontal="center" vertical="center" shrinkToFit="1"/>
    </xf>
    <xf numFmtId="0" fontId="263" fillId="0" borderId="3" xfId="0" applyFont="1" applyFill="1" applyBorder="1" applyAlignment="1">
      <alignment horizontal="center" vertical="center" shrinkToFit="1"/>
    </xf>
    <xf numFmtId="41" fontId="263" fillId="0" borderId="3" xfId="2862" applyFont="1" applyFill="1" applyBorder="1" applyAlignment="1">
      <alignment horizontal="center" vertical="center" shrinkToFit="1"/>
    </xf>
    <xf numFmtId="41" fontId="263" fillId="0" borderId="3" xfId="2862" applyFont="1" applyFill="1" applyBorder="1" applyAlignment="1">
      <alignment vertical="center" shrinkToFit="1"/>
    </xf>
    <xf numFmtId="0" fontId="264" fillId="0" borderId="3" xfId="0" applyFont="1" applyFill="1" applyBorder="1" applyAlignment="1">
      <alignment horizontal="center" vertical="center" shrinkToFit="1"/>
    </xf>
    <xf numFmtId="41" fontId="264" fillId="0" borderId="3" xfId="2862" applyFont="1" applyFill="1" applyBorder="1" applyAlignment="1">
      <alignment horizontal="center" vertical="center" shrinkToFit="1"/>
    </xf>
    <xf numFmtId="41" fontId="264" fillId="0" borderId="3" xfId="2862" applyFont="1" applyFill="1" applyBorder="1" applyAlignment="1">
      <alignment vertical="center" shrinkToFit="1"/>
    </xf>
    <xf numFmtId="0" fontId="264" fillId="0" borderId="0" xfId="0" applyFont="1" applyFill="1" applyAlignment="1">
      <alignment vertical="center" shrinkToFit="1"/>
    </xf>
    <xf numFmtId="0" fontId="263" fillId="0" borderId="0" xfId="0" applyFont="1" applyFill="1" applyAlignment="1">
      <alignment vertical="center" shrinkToFit="1"/>
    </xf>
    <xf numFmtId="0" fontId="263" fillId="0" borderId="3" xfId="0" applyFont="1" applyFill="1" applyBorder="1" applyAlignment="1">
      <alignment vertical="center" shrinkToFit="1"/>
    </xf>
    <xf numFmtId="41" fontId="261" fillId="0" borderId="0" xfId="0" applyNumberFormat="1" applyFont="1" applyFill="1" applyBorder="1" applyAlignment="1">
      <alignment horizontal="center" vertical="center" shrinkToFit="1"/>
    </xf>
    <xf numFmtId="0" fontId="263" fillId="0" borderId="0" xfId="0" applyFont="1" applyFill="1" applyAlignment="1">
      <alignment horizontal="center" vertical="center" shrinkToFit="1"/>
    </xf>
    <xf numFmtId="41" fontId="263" fillId="0" borderId="0" xfId="2862" applyFont="1" applyFill="1" applyAlignment="1">
      <alignment vertical="center" shrinkToFit="1"/>
    </xf>
    <xf numFmtId="41" fontId="260" fillId="0" borderId="0" xfId="0" applyNumberFormat="1" applyFont="1" applyFill="1" applyBorder="1" applyAlignment="1">
      <alignment vertical="center" shrinkToFit="1"/>
    </xf>
    <xf numFmtId="0" fontId="255" fillId="0" borderId="0" xfId="0" applyFont="1" applyFill="1" applyBorder="1" applyAlignment="1">
      <alignment vertical="center" shrinkToFit="1"/>
    </xf>
    <xf numFmtId="41" fontId="255" fillId="33" borderId="0" xfId="2862" applyFont="1" applyFill="1" applyBorder="1" applyAlignment="1">
      <alignment vertical="center" shrinkToFit="1"/>
    </xf>
    <xf numFmtId="41" fontId="255" fillId="0" borderId="0" xfId="2862" applyFont="1" applyFill="1" applyBorder="1" applyAlignment="1">
      <alignment horizontal="center" vertical="center" shrinkToFit="1"/>
    </xf>
    <xf numFmtId="41" fontId="260" fillId="0" borderId="0" xfId="2862" applyFont="1" applyFill="1" applyBorder="1" applyAlignment="1">
      <alignment vertical="center" shrinkToFit="1"/>
    </xf>
    <xf numFmtId="41" fontId="255" fillId="0" borderId="0" xfId="2862" applyFont="1" applyFill="1" applyBorder="1" applyAlignment="1">
      <alignment vertical="center" shrinkToFit="1"/>
    </xf>
    <xf numFmtId="0" fontId="255" fillId="0" borderId="0" xfId="0" applyFont="1" applyFill="1" applyBorder="1" applyAlignment="1">
      <alignment horizontal="center" vertical="center" shrinkToFit="1"/>
    </xf>
    <xf numFmtId="0" fontId="265" fillId="0" borderId="0" xfId="0" applyFont="1" applyFill="1" applyBorder="1" applyAlignment="1">
      <alignment vertical="center" shrinkToFit="1"/>
    </xf>
    <xf numFmtId="0" fontId="267" fillId="0" borderId="0" xfId="0" applyFont="1" applyFill="1" applyBorder="1" applyAlignment="1">
      <alignment horizontal="center" vertical="center" shrinkToFit="1"/>
    </xf>
    <xf numFmtId="0" fontId="270" fillId="3" borderId="0" xfId="0" applyFont="1" applyFill="1" applyAlignment="1">
      <alignment horizontal="center" vertical="center"/>
    </xf>
    <xf numFmtId="0" fontId="247" fillId="0" borderId="28" xfId="0" applyFont="1" applyBorder="1" applyAlignment="1">
      <alignment horizontal="center" vertical="center"/>
    </xf>
    <xf numFmtId="0" fontId="247" fillId="0" borderId="21" xfId="0" applyFont="1" applyBorder="1" applyAlignment="1">
      <alignment horizontal="center" vertical="center" shrinkToFit="1"/>
    </xf>
    <xf numFmtId="0" fontId="269" fillId="0" borderId="0" xfId="0" applyFont="1" applyAlignment="1">
      <alignment horizontal="center" vertical="center"/>
    </xf>
    <xf numFmtId="0" fontId="268" fillId="0" borderId="21" xfId="0" applyFont="1" applyFill="1" applyBorder="1" applyAlignment="1">
      <alignment vertical="center"/>
    </xf>
    <xf numFmtId="0" fontId="259" fillId="0" borderId="21" xfId="0" applyFont="1" applyBorder="1" applyAlignment="1">
      <alignment vertical="center"/>
    </xf>
    <xf numFmtId="0" fontId="268" fillId="38" borderId="21" xfId="0" applyFont="1" applyFill="1" applyBorder="1" applyAlignment="1">
      <alignment horizontal="center" vertical="center" shrinkToFit="1"/>
    </xf>
    <xf numFmtId="0" fontId="268" fillId="0" borderId="21" xfId="0" applyFont="1" applyBorder="1" applyAlignment="1">
      <alignment horizontal="center" vertical="center"/>
    </xf>
    <xf numFmtId="0" fontId="272" fillId="0" borderId="21" xfId="0" applyFont="1" applyFill="1" applyBorder="1" applyAlignment="1">
      <alignment horizontal="center" vertical="center"/>
    </xf>
    <xf numFmtId="0" fontId="273" fillId="0" borderId="0" xfId="0" applyFont="1" applyAlignment="1">
      <alignment horizontal="center" vertical="center"/>
    </xf>
    <xf numFmtId="0" fontId="268" fillId="0" borderId="22" xfId="0" applyFont="1" applyFill="1" applyBorder="1" applyAlignment="1">
      <alignment horizontal="center" vertical="center"/>
    </xf>
    <xf numFmtId="0" fontId="268" fillId="0" borderId="22" xfId="0" applyFont="1" applyFill="1" applyBorder="1" applyAlignment="1">
      <alignment horizontal="center" vertical="center" shrinkToFit="1"/>
    </xf>
    <xf numFmtId="0" fontId="268" fillId="0" borderId="22" xfId="0" applyFont="1" applyBorder="1" applyAlignment="1">
      <alignment horizontal="center" vertical="center"/>
    </xf>
    <xf numFmtId="0" fontId="272" fillId="0" borderId="22" xfId="0" applyFont="1" applyFill="1" applyBorder="1" applyAlignment="1">
      <alignment horizontal="center" vertical="center"/>
    </xf>
    <xf numFmtId="0" fontId="274" fillId="0" borderId="22" xfId="0" applyFont="1" applyFill="1" applyBorder="1" applyAlignment="1">
      <alignment horizontal="center" vertical="center" shrinkToFit="1"/>
    </xf>
    <xf numFmtId="0" fontId="268" fillId="0" borderId="21" xfId="0" applyFont="1" applyFill="1" applyBorder="1" applyAlignment="1">
      <alignment horizontal="center" vertical="center"/>
    </xf>
    <xf numFmtId="0" fontId="274" fillId="0" borderId="21" xfId="0" applyFont="1" applyFill="1" applyBorder="1" applyAlignment="1">
      <alignment horizontal="center" vertical="center" shrinkToFit="1"/>
    </xf>
    <xf numFmtId="0" fontId="268" fillId="0" borderId="28" xfId="0" applyFont="1" applyFill="1" applyBorder="1" applyAlignment="1">
      <alignment horizontal="center" vertical="center" shrinkToFit="1"/>
    </xf>
    <xf numFmtId="0" fontId="268" fillId="0" borderId="28" xfId="0" applyFont="1" applyBorder="1" applyAlignment="1">
      <alignment horizontal="center" vertical="center"/>
    </xf>
    <xf numFmtId="0" fontId="272" fillId="0" borderId="28" xfId="0" applyFont="1" applyFill="1" applyBorder="1" applyAlignment="1">
      <alignment horizontal="center" vertical="center"/>
    </xf>
    <xf numFmtId="0" fontId="247" fillId="3" borderId="21" xfId="0" applyFont="1" applyFill="1" applyBorder="1" applyAlignment="1">
      <alignment horizontal="center" vertical="center" wrapText="1" shrinkToFit="1"/>
    </xf>
    <xf numFmtId="0" fontId="247" fillId="0" borderId="21" xfId="0" applyFont="1" applyFill="1" applyBorder="1" applyAlignment="1">
      <alignment horizontal="center" vertical="center"/>
    </xf>
    <xf numFmtId="0" fontId="268" fillId="0" borderId="21" xfId="0" applyFont="1" applyFill="1" applyBorder="1" applyAlignment="1">
      <alignment horizontal="center" vertical="center" shrinkToFit="1"/>
    </xf>
    <xf numFmtId="0" fontId="247" fillId="0" borderId="28" xfId="0" applyFont="1" applyFill="1" applyBorder="1" applyAlignment="1">
      <alignment horizontal="center" vertical="center"/>
    </xf>
    <xf numFmtId="0" fontId="274" fillId="0" borderId="28" xfId="0" applyFont="1" applyFill="1" applyBorder="1" applyAlignment="1">
      <alignment horizontal="center" vertical="center" shrinkToFit="1"/>
    </xf>
    <xf numFmtId="0" fontId="247" fillId="3" borderId="28" xfId="0" applyFont="1" applyFill="1" applyBorder="1" applyAlignment="1">
      <alignment horizontal="center" vertical="center" wrapText="1" shrinkToFit="1"/>
    </xf>
    <xf numFmtId="0" fontId="247" fillId="0" borderId="22" xfId="0" applyFont="1" applyFill="1" applyBorder="1" applyAlignment="1">
      <alignment horizontal="center" vertical="center"/>
    </xf>
    <xf numFmtId="0" fontId="247" fillId="0" borderId="22" xfId="0" applyFont="1" applyFill="1" applyBorder="1" applyAlignment="1">
      <alignment horizontal="center" vertical="center" shrinkToFit="1"/>
    </xf>
    <xf numFmtId="0" fontId="247" fillId="0" borderId="21" xfId="0" applyFont="1" applyFill="1" applyBorder="1" applyAlignment="1">
      <alignment horizontal="center" vertical="center" shrinkToFit="1"/>
    </xf>
    <xf numFmtId="0" fontId="247" fillId="0" borderId="28" xfId="0" applyFont="1" applyFill="1" applyBorder="1" applyAlignment="1">
      <alignment horizontal="center" vertical="center" shrinkToFit="1"/>
    </xf>
    <xf numFmtId="0" fontId="247" fillId="3" borderId="28" xfId="0" applyFont="1" applyFill="1" applyBorder="1" applyAlignment="1">
      <alignment horizontal="center" vertical="center" shrinkToFit="1"/>
    </xf>
    <xf numFmtId="0" fontId="247" fillId="3" borderId="21" xfId="0" applyFont="1" applyFill="1" applyBorder="1" applyAlignment="1">
      <alignment horizontal="center" vertical="center"/>
    </xf>
    <xf numFmtId="0" fontId="247" fillId="3" borderId="28" xfId="0" applyFont="1" applyFill="1" applyBorder="1" applyAlignment="1">
      <alignment horizontal="center" vertical="center"/>
    </xf>
    <xf numFmtId="193" fontId="248" fillId="3" borderId="0" xfId="16880" applyNumberFormat="1" applyFont="1" applyFill="1"/>
    <xf numFmtId="41" fontId="256" fillId="3" borderId="0" xfId="0" applyNumberFormat="1" applyFont="1" applyFill="1" applyBorder="1" applyAlignment="1">
      <alignment horizontal="left" vertical="center"/>
    </xf>
    <xf numFmtId="0" fontId="248" fillId="3" borderId="0" xfId="0" applyFont="1" applyFill="1" applyBorder="1" applyAlignment="1">
      <alignment horizontal="center" vertical="center"/>
    </xf>
    <xf numFmtId="0" fontId="248" fillId="33" borderId="3" xfId="0" applyFont="1" applyFill="1" applyBorder="1" applyAlignment="1">
      <alignment horizontal="center" vertical="center"/>
    </xf>
    <xf numFmtId="0" fontId="248" fillId="33" borderId="3" xfId="0" applyFont="1" applyFill="1" applyBorder="1" applyAlignment="1">
      <alignment horizontal="center" vertical="center" wrapText="1"/>
    </xf>
    <xf numFmtId="0" fontId="248" fillId="33" borderId="3" xfId="0" applyFont="1" applyFill="1" applyBorder="1" applyAlignment="1">
      <alignment horizontal="center" vertical="center" shrinkToFit="1"/>
    </xf>
    <xf numFmtId="0" fontId="271" fillId="45" borderId="3" xfId="0" applyFont="1" applyFill="1" applyBorder="1" applyAlignment="1">
      <alignment horizontal="center" vertical="center"/>
    </xf>
    <xf numFmtId="0" fontId="271" fillId="45" borderId="3" xfId="0" applyFont="1" applyFill="1" applyBorder="1" applyAlignment="1">
      <alignment vertical="center"/>
    </xf>
    <xf numFmtId="0" fontId="268" fillId="45" borderId="3" xfId="0" applyFont="1" applyFill="1" applyBorder="1" applyAlignment="1">
      <alignment horizontal="center" vertical="center"/>
    </xf>
    <xf numFmtId="0" fontId="272" fillId="45" borderId="3" xfId="0" applyFont="1" applyFill="1" applyBorder="1" applyAlignment="1">
      <alignment horizontal="center" vertical="center"/>
    </xf>
    <xf numFmtId="0" fontId="247" fillId="45" borderId="3" xfId="0" applyFont="1" applyFill="1" applyBorder="1" applyAlignment="1">
      <alignment horizontal="center" vertical="center" shrinkToFit="1"/>
    </xf>
    <xf numFmtId="0" fontId="268" fillId="45" borderId="3" xfId="0" applyFont="1" applyFill="1" applyBorder="1" applyAlignment="1">
      <alignment vertical="center"/>
    </xf>
    <xf numFmtId="0" fontId="259" fillId="45" borderId="3" xfId="0" applyFont="1" applyFill="1" applyBorder="1" applyAlignment="1">
      <alignment vertical="center"/>
    </xf>
    <xf numFmtId="0" fontId="260" fillId="0" borderId="0" xfId="27667" applyFont="1" applyAlignment="1">
      <alignment horizontal="center" vertical="center"/>
    </xf>
    <xf numFmtId="0" fontId="255" fillId="0" borderId="0" xfId="27667" applyFont="1" applyAlignment="1">
      <alignment horizontal="center" vertical="center"/>
    </xf>
    <xf numFmtId="41" fontId="260" fillId="0" borderId="0" xfId="27667" applyNumberFormat="1" applyFont="1" applyAlignment="1">
      <alignment horizontal="center" vertical="center"/>
    </xf>
    <xf numFmtId="0" fontId="260" fillId="0" borderId="0" xfId="27667" applyFont="1" applyAlignment="1">
      <alignment horizontal="right" vertical="center"/>
    </xf>
    <xf numFmtId="0" fontId="260" fillId="0" borderId="0" xfId="27667" applyFont="1" applyBorder="1" applyAlignment="1">
      <alignment vertical="center"/>
    </xf>
    <xf numFmtId="0" fontId="260" fillId="39" borderId="0" xfId="0" applyFont="1" applyFill="1" applyBorder="1" applyAlignment="1">
      <alignment vertical="center"/>
    </xf>
    <xf numFmtId="0" fontId="275" fillId="0" borderId="3" xfId="0" applyFont="1" applyFill="1" applyBorder="1" applyAlignment="1">
      <alignment horizontal="center" vertical="center" shrinkToFit="1"/>
    </xf>
    <xf numFmtId="0" fontId="263" fillId="0" borderId="3" xfId="0" applyFont="1" applyFill="1" applyBorder="1" applyAlignment="1">
      <alignment horizontal="center" vertical="center" shrinkToFit="1"/>
    </xf>
    <xf numFmtId="0" fontId="263" fillId="0" borderId="3" xfId="0" applyFont="1" applyFill="1" applyBorder="1" applyAlignment="1">
      <alignment horizontal="left" vertical="center" shrinkToFit="1"/>
    </xf>
    <xf numFmtId="0" fontId="263" fillId="0" borderId="3" xfId="0" applyFont="1" applyFill="1" applyBorder="1" applyAlignment="1">
      <alignment horizontal="center" vertical="center" shrinkToFit="1"/>
    </xf>
    <xf numFmtId="0" fontId="263" fillId="0" borderId="3" xfId="0" applyFont="1" applyFill="1" applyBorder="1" applyAlignment="1">
      <alignment horizontal="left" vertical="center" shrinkToFit="1"/>
    </xf>
    <xf numFmtId="0" fontId="260" fillId="0" borderId="0" xfId="0" applyFont="1" applyBorder="1" applyAlignment="1">
      <alignment vertical="center" shrinkToFit="1"/>
    </xf>
    <xf numFmtId="0" fontId="278" fillId="0" borderId="3" xfId="0" applyFont="1" applyFill="1" applyBorder="1" applyAlignment="1">
      <alignment horizontal="center" vertical="center" shrinkToFit="1"/>
    </xf>
    <xf numFmtId="41" fontId="265" fillId="0" borderId="0" xfId="0" applyNumberFormat="1" applyFont="1" applyFill="1" applyBorder="1" applyAlignment="1">
      <alignment vertical="center" shrinkToFit="1"/>
    </xf>
    <xf numFmtId="0" fontId="279" fillId="0" borderId="3" xfId="0" applyFont="1" applyFill="1" applyBorder="1" applyAlignment="1">
      <alignment horizontal="center" vertical="center" shrinkToFit="1"/>
    </xf>
    <xf numFmtId="0" fontId="248" fillId="3" borderId="19" xfId="0" applyFont="1" applyFill="1" applyBorder="1" applyAlignment="1">
      <alignment horizontal="center" vertical="center"/>
    </xf>
    <xf numFmtId="0" fontId="247" fillId="3" borderId="21" xfId="0" applyFont="1" applyFill="1" applyBorder="1" applyAlignment="1">
      <alignment horizontal="center" vertical="center" wrapText="1" shrinkToFit="1"/>
    </xf>
    <xf numFmtId="0" fontId="248" fillId="33" borderId="3" xfId="0" applyFont="1" applyFill="1" applyBorder="1" applyAlignment="1">
      <alignment horizontal="center" vertical="center"/>
    </xf>
    <xf numFmtId="0" fontId="247" fillId="3" borderId="21" xfId="0" applyFont="1" applyFill="1" applyBorder="1" applyAlignment="1">
      <alignment horizontal="center" vertical="center"/>
    </xf>
    <xf numFmtId="0" fontId="268" fillId="45" borderId="3" xfId="0" applyFont="1" applyFill="1" applyBorder="1" applyAlignment="1">
      <alignment horizontal="center" vertical="center"/>
    </xf>
    <xf numFmtId="0" fontId="280" fillId="0" borderId="19" xfId="27667" applyFont="1" applyBorder="1" applyAlignment="1">
      <alignment vertical="center"/>
    </xf>
    <xf numFmtId="0" fontId="17" fillId="0" borderId="0" xfId="27667" applyFont="1" applyBorder="1" applyAlignment="1">
      <alignment horizontal="center" vertical="center"/>
    </xf>
    <xf numFmtId="41" fontId="260" fillId="46" borderId="3" xfId="2862" applyFont="1" applyFill="1" applyBorder="1" applyAlignment="1">
      <alignment horizontal="center" vertical="center" shrinkToFit="1"/>
    </xf>
    <xf numFmtId="0" fontId="263" fillId="46" borderId="3" xfId="0" applyFont="1" applyFill="1" applyBorder="1" applyAlignment="1">
      <alignment horizontal="center" vertical="center" shrinkToFit="1"/>
    </xf>
    <xf numFmtId="41" fontId="263" fillId="46" borderId="3" xfId="2862" applyFont="1" applyFill="1" applyBorder="1" applyAlignment="1">
      <alignment horizontal="center" vertical="center" shrinkToFit="1"/>
    </xf>
    <xf numFmtId="41" fontId="263" fillId="46" borderId="3" xfId="2862" applyFont="1" applyFill="1" applyBorder="1" applyAlignment="1">
      <alignment vertical="center" shrinkToFit="1"/>
    </xf>
    <xf numFmtId="41" fontId="264" fillId="46" borderId="3" xfId="2862" applyFont="1" applyFill="1" applyBorder="1" applyAlignment="1">
      <alignment vertical="center" shrinkToFit="1"/>
    </xf>
    <xf numFmtId="0" fontId="279" fillId="46" borderId="3" xfId="0" applyFont="1" applyFill="1" applyBorder="1" applyAlignment="1">
      <alignment horizontal="center" vertical="center" shrinkToFit="1"/>
    </xf>
    <xf numFmtId="0" fontId="255" fillId="38" borderId="3" xfId="0" applyFont="1" applyFill="1" applyBorder="1" applyAlignment="1">
      <alignment horizontal="center" vertical="center" shrinkToFit="1"/>
    </xf>
    <xf numFmtId="0" fontId="255" fillId="38" borderId="3" xfId="0" applyNumberFormat="1" applyFont="1" applyFill="1" applyBorder="1" applyAlignment="1">
      <alignment horizontal="center" vertical="center" shrinkToFit="1"/>
    </xf>
    <xf numFmtId="178" fontId="255" fillId="38" borderId="3" xfId="2862" applyNumberFormat="1" applyFont="1" applyFill="1" applyBorder="1" applyAlignment="1">
      <alignment horizontal="center" vertical="center"/>
    </xf>
    <xf numFmtId="0" fontId="260" fillId="38" borderId="3" xfId="0" applyFont="1" applyFill="1" applyBorder="1" applyAlignment="1">
      <alignment horizontal="center" vertical="center" shrinkToFit="1"/>
    </xf>
    <xf numFmtId="0" fontId="260" fillId="38" borderId="3" xfId="0" applyFont="1" applyFill="1" applyBorder="1" applyAlignment="1">
      <alignment horizontal="left" vertical="center" shrinkToFit="1"/>
    </xf>
    <xf numFmtId="41" fontId="260" fillId="38" borderId="3" xfId="2862" applyNumberFormat="1" applyFont="1" applyFill="1" applyBorder="1" applyAlignment="1">
      <alignment horizontal="center" vertical="center"/>
    </xf>
    <xf numFmtId="41" fontId="260" fillId="38" borderId="3" xfId="2862" applyNumberFormat="1" applyFont="1" applyFill="1" applyBorder="1" applyAlignment="1">
      <alignment vertical="center"/>
    </xf>
    <xf numFmtId="0" fontId="260" fillId="38" borderId="0" xfId="0" applyFont="1" applyFill="1" applyBorder="1" applyAlignment="1">
      <alignment horizontal="center" vertical="center" shrinkToFit="1"/>
    </xf>
    <xf numFmtId="178" fontId="260" fillId="38" borderId="0" xfId="2862" applyNumberFormat="1" applyFont="1" applyFill="1" applyBorder="1" applyAlignment="1">
      <alignment vertical="center"/>
    </xf>
    <xf numFmtId="41" fontId="255" fillId="38" borderId="3" xfId="2862" applyFont="1" applyFill="1" applyBorder="1" applyAlignment="1">
      <alignment horizontal="center" vertical="center" shrinkToFit="1"/>
    </xf>
    <xf numFmtId="41" fontId="255" fillId="38" borderId="3" xfId="0" applyNumberFormat="1" applyFont="1" applyFill="1" applyBorder="1" applyAlignment="1">
      <alignment horizontal="center" vertical="center" shrinkToFit="1"/>
    </xf>
    <xf numFmtId="0" fontId="255" fillId="38" borderId="3" xfId="0" applyFont="1" applyFill="1" applyBorder="1" applyAlignment="1">
      <alignment vertical="center" shrinkToFit="1"/>
    </xf>
    <xf numFmtId="0" fontId="260" fillId="38" borderId="3" xfId="0" applyFont="1" applyFill="1" applyBorder="1" applyAlignment="1">
      <alignment vertical="center" shrinkToFit="1"/>
    </xf>
    <xf numFmtId="41" fontId="260" fillId="38" borderId="3" xfId="0" applyNumberFormat="1" applyFont="1" applyFill="1" applyBorder="1" applyAlignment="1">
      <alignment vertical="center" shrinkToFit="1"/>
    </xf>
    <xf numFmtId="41" fontId="260" fillId="38" borderId="3" xfId="0" applyNumberFormat="1" applyFont="1" applyFill="1" applyBorder="1" applyAlignment="1">
      <alignment horizontal="center" vertical="center" shrinkToFit="1"/>
    </xf>
    <xf numFmtId="41" fontId="255" fillId="38" borderId="3" xfId="0" applyNumberFormat="1" applyFont="1" applyFill="1" applyBorder="1" applyAlignment="1">
      <alignment vertical="center" shrinkToFit="1"/>
    </xf>
    <xf numFmtId="41" fontId="260" fillId="38" borderId="3" xfId="0" applyNumberFormat="1" applyFont="1" applyFill="1" applyBorder="1" applyAlignment="1" applyProtection="1">
      <alignment horizontal="center" vertical="center"/>
    </xf>
    <xf numFmtId="0" fontId="260" fillId="38" borderId="3" xfId="0" applyNumberFormat="1" applyFont="1" applyFill="1" applyBorder="1" applyAlignment="1" applyProtection="1">
      <alignment horizontal="center" vertical="center"/>
    </xf>
    <xf numFmtId="41" fontId="260" fillId="38" borderId="3" xfId="2863" applyFont="1" applyFill="1" applyBorder="1" applyAlignment="1">
      <alignment horizontal="center" vertical="center" shrinkToFit="1"/>
    </xf>
    <xf numFmtId="241" fontId="260" fillId="38" borderId="3" xfId="0" applyNumberFormat="1" applyFont="1" applyFill="1" applyBorder="1" applyAlignment="1">
      <alignment horizontal="center" vertical="center" shrinkToFit="1"/>
    </xf>
    <xf numFmtId="177" fontId="260" fillId="38" borderId="3" xfId="0" applyNumberFormat="1" applyFont="1" applyFill="1" applyBorder="1" applyAlignment="1">
      <alignment horizontal="center" vertical="center" shrinkToFit="1"/>
    </xf>
    <xf numFmtId="0" fontId="260" fillId="38" borderId="3" xfId="9934" applyFont="1" applyFill="1" applyBorder="1" applyAlignment="1">
      <alignment horizontal="left" vertical="center" shrinkToFit="1"/>
    </xf>
    <xf numFmtId="0" fontId="260" fillId="38" borderId="3" xfId="9934" applyFont="1" applyFill="1" applyBorder="1" applyAlignment="1">
      <alignment horizontal="center" vertical="center" shrinkToFit="1"/>
    </xf>
    <xf numFmtId="41" fontId="266" fillId="38" borderId="3" xfId="0" applyNumberFormat="1" applyFont="1" applyFill="1" applyBorder="1" applyAlignment="1">
      <alignment vertical="center" shrinkToFit="1"/>
    </xf>
    <xf numFmtId="41" fontId="266" fillId="38" borderId="3" xfId="0" applyNumberFormat="1" applyFont="1" applyFill="1" applyBorder="1" applyAlignment="1">
      <alignment horizontal="center" vertical="center" shrinkToFit="1"/>
    </xf>
    <xf numFmtId="0" fontId="266" fillId="38" borderId="3" xfId="0" applyFont="1" applyFill="1" applyBorder="1" applyAlignment="1">
      <alignment vertical="center" shrinkToFit="1"/>
    </xf>
    <xf numFmtId="377" fontId="260" fillId="38" borderId="3" xfId="0" applyNumberFormat="1" applyFont="1" applyFill="1" applyBorder="1" applyAlignment="1">
      <alignment horizontal="center" vertical="center" shrinkToFit="1"/>
    </xf>
    <xf numFmtId="0" fontId="266" fillId="38" borderId="3" xfId="0" applyFont="1" applyFill="1" applyBorder="1" applyAlignment="1">
      <alignment horizontal="center" vertical="center" shrinkToFit="1"/>
    </xf>
    <xf numFmtId="0" fontId="265" fillId="38" borderId="3" xfId="0" applyFont="1" applyFill="1" applyBorder="1" applyAlignment="1">
      <alignment vertical="center" shrinkToFit="1"/>
    </xf>
    <xf numFmtId="0" fontId="265" fillId="38" borderId="3" xfId="0" applyFont="1" applyFill="1" applyBorder="1" applyAlignment="1">
      <alignment horizontal="center" vertical="center" shrinkToFit="1"/>
    </xf>
    <xf numFmtId="41" fontId="265" fillId="38" borderId="3" xfId="0" applyNumberFormat="1" applyFont="1" applyFill="1" applyBorder="1" applyAlignment="1">
      <alignment vertical="center" shrinkToFit="1"/>
    </xf>
    <xf numFmtId="41" fontId="265" fillId="38" borderId="3" xfId="0" applyNumberFormat="1" applyFont="1" applyFill="1" applyBorder="1" applyAlignment="1">
      <alignment horizontal="center" vertical="center" shrinkToFit="1"/>
    </xf>
    <xf numFmtId="0" fontId="260" fillId="38" borderId="0" xfId="0" applyFont="1" applyFill="1" applyBorder="1" applyAlignment="1">
      <alignment horizontal="distributed" vertical="center" shrinkToFit="1"/>
    </xf>
    <xf numFmtId="41" fontId="260" fillId="38" borderId="0" xfId="2862" applyFont="1" applyFill="1" applyBorder="1" applyAlignment="1">
      <alignment vertical="center" shrinkToFit="1"/>
    </xf>
    <xf numFmtId="41" fontId="260" fillId="38" borderId="0" xfId="2862" applyFont="1" applyFill="1" applyBorder="1" applyAlignment="1">
      <alignment horizontal="center" vertical="center" shrinkToFit="1"/>
    </xf>
    <xf numFmtId="0" fontId="260" fillId="38" borderId="0" xfId="0" applyFont="1" applyFill="1" applyBorder="1" applyAlignment="1">
      <alignment vertical="center" shrinkToFit="1"/>
    </xf>
    <xf numFmtId="349" fontId="255" fillId="46" borderId="18" xfId="0" applyNumberFormat="1" applyFont="1" applyFill="1" applyBorder="1" applyAlignment="1">
      <alignment horizontal="center" vertical="center"/>
    </xf>
    <xf numFmtId="0" fontId="263" fillId="0" borderId="3" xfId="0" applyFont="1" applyFill="1" applyBorder="1" applyAlignment="1">
      <alignment horizontal="left" vertical="center" shrinkToFit="1"/>
    </xf>
    <xf numFmtId="0" fontId="255" fillId="38" borderId="3" xfId="0" applyFont="1" applyFill="1" applyBorder="1" applyAlignment="1">
      <alignment horizontal="center" vertical="center" shrinkToFit="1"/>
    </xf>
    <xf numFmtId="0" fontId="255" fillId="38" borderId="3" xfId="0" applyNumberFormat="1" applyFont="1" applyFill="1" applyBorder="1" applyAlignment="1">
      <alignment horizontal="center" vertical="center" shrinkToFit="1"/>
    </xf>
    <xf numFmtId="41" fontId="255" fillId="38" borderId="3" xfId="2862" applyFont="1" applyFill="1" applyBorder="1" applyAlignment="1">
      <alignment horizontal="center" vertical="center" shrinkToFit="1"/>
    </xf>
    <xf numFmtId="0" fontId="263" fillId="0" borderId="3" xfId="0" applyFont="1" applyFill="1" applyBorder="1" applyAlignment="1">
      <alignment horizontal="left" vertical="center" shrinkToFit="1"/>
    </xf>
    <xf numFmtId="0" fontId="283" fillId="0" borderId="72" xfId="0" applyNumberFormat="1" applyFont="1" applyBorder="1" applyAlignment="1">
      <alignment vertical="center"/>
    </xf>
    <xf numFmtId="349" fontId="283" fillId="0" borderId="4" xfId="0" applyNumberFormat="1" applyFont="1" applyBorder="1" applyAlignment="1">
      <alignment vertical="center"/>
    </xf>
    <xf numFmtId="350" fontId="19" fillId="0" borderId="4" xfId="0" applyNumberFormat="1" applyFont="1" applyBorder="1" applyAlignment="1">
      <alignment vertical="center"/>
    </xf>
    <xf numFmtId="0" fontId="19" fillId="0" borderId="4" xfId="0" applyFont="1" applyBorder="1" applyAlignment="1">
      <alignment vertical="center"/>
    </xf>
    <xf numFmtId="0" fontId="19" fillId="0" borderId="73" xfId="0" applyFont="1" applyBorder="1" applyAlignment="1">
      <alignment vertical="center"/>
    </xf>
    <xf numFmtId="349" fontId="283" fillId="46" borderId="5" xfId="0" applyNumberFormat="1" applyFont="1" applyFill="1" applyBorder="1" applyAlignment="1">
      <alignment vertical="center"/>
    </xf>
    <xf numFmtId="178" fontId="283" fillId="46" borderId="5" xfId="6232" applyNumberFormat="1" applyFont="1" applyFill="1" applyBorder="1" applyAlignment="1">
      <alignment vertical="center"/>
    </xf>
    <xf numFmtId="41" fontId="283" fillId="46" borderId="5" xfId="2863" applyFont="1" applyFill="1" applyBorder="1" applyAlignment="1">
      <alignment vertical="center"/>
    </xf>
    <xf numFmtId="0" fontId="283" fillId="46" borderId="29" xfId="0" applyFont="1" applyFill="1" applyBorder="1" applyAlignment="1">
      <alignment vertical="center"/>
    </xf>
    <xf numFmtId="349" fontId="19" fillId="0" borderId="6" xfId="0" applyNumberFormat="1" applyFont="1" applyBorder="1" applyAlignment="1">
      <alignment vertical="center"/>
    </xf>
    <xf numFmtId="41" fontId="19" fillId="0" borderId="5" xfId="0" applyNumberFormat="1" applyFont="1" applyBorder="1" applyAlignment="1">
      <alignment vertical="center"/>
    </xf>
    <xf numFmtId="349" fontId="19" fillId="0" borderId="5" xfId="0" applyNumberFormat="1" applyFont="1" applyBorder="1" applyAlignment="1">
      <alignment vertical="center"/>
    </xf>
    <xf numFmtId="178" fontId="19" fillId="0" borderId="5" xfId="6232" applyNumberFormat="1" applyFont="1" applyBorder="1" applyAlignment="1">
      <alignment vertical="center"/>
    </xf>
    <xf numFmtId="41" fontId="19" fillId="0" borderId="5" xfId="2863" applyFont="1" applyBorder="1" applyAlignment="1">
      <alignment vertical="center"/>
    </xf>
    <xf numFmtId="0" fontId="19" fillId="0" borderId="29" xfId="0" applyFont="1" applyBorder="1" applyAlignment="1">
      <alignment vertical="center"/>
    </xf>
    <xf numFmtId="349" fontId="19" fillId="0" borderId="6" xfId="0" applyNumberFormat="1" applyFont="1" applyFill="1" applyBorder="1" applyAlignment="1">
      <alignment vertical="center"/>
    </xf>
    <xf numFmtId="41" fontId="19" fillId="0" borderId="5" xfId="0" applyNumberFormat="1" applyFont="1" applyFill="1" applyBorder="1" applyAlignment="1">
      <alignment vertical="center"/>
    </xf>
    <xf numFmtId="349" fontId="19" fillId="0" borderId="5" xfId="0" applyNumberFormat="1" applyFont="1" applyFill="1" applyBorder="1" applyAlignment="1">
      <alignment vertical="center"/>
    </xf>
    <xf numFmtId="178" fontId="19" fillId="0" borderId="5" xfId="6232" applyNumberFormat="1" applyFont="1" applyFill="1" applyBorder="1" applyAlignment="1">
      <alignment vertical="center"/>
    </xf>
    <xf numFmtId="41" fontId="19" fillId="0" borderId="5" xfId="2863" applyFont="1" applyFill="1" applyBorder="1" applyAlignment="1">
      <alignment vertical="center"/>
    </xf>
    <xf numFmtId="0" fontId="19" fillId="0" borderId="29" xfId="0" applyFont="1" applyFill="1" applyBorder="1" applyAlignment="1">
      <alignment vertical="center"/>
    </xf>
    <xf numFmtId="349" fontId="283" fillId="46" borderId="6" xfId="0" applyNumberFormat="1" applyFont="1" applyFill="1" applyBorder="1" applyAlignment="1">
      <alignment vertical="center"/>
    </xf>
    <xf numFmtId="41" fontId="283" fillId="46" borderId="5" xfId="0" applyNumberFormat="1" applyFont="1" applyFill="1" applyBorder="1" applyAlignment="1">
      <alignment vertical="center"/>
    </xf>
    <xf numFmtId="349" fontId="283" fillId="46" borderId="5" xfId="0" applyNumberFormat="1" applyFont="1" applyFill="1" applyBorder="1" applyAlignment="1">
      <alignment horizontal="center" vertical="center"/>
    </xf>
    <xf numFmtId="41" fontId="283" fillId="46" borderId="5" xfId="2863" applyFont="1" applyFill="1" applyBorder="1" applyAlignment="1">
      <alignment horizontal="center" vertical="center"/>
    </xf>
    <xf numFmtId="349" fontId="283" fillId="47" borderId="70" xfId="0" applyNumberFormat="1" applyFont="1" applyFill="1" applyBorder="1" applyAlignment="1">
      <alignment horizontal="center" vertical="center"/>
    </xf>
    <xf numFmtId="349" fontId="283" fillId="47" borderId="18" xfId="0" applyNumberFormat="1" applyFont="1" applyFill="1" applyBorder="1" applyAlignment="1">
      <alignment horizontal="center" vertical="center"/>
    </xf>
    <xf numFmtId="41" fontId="283" fillId="47" borderId="18" xfId="2863" applyFont="1" applyFill="1" applyBorder="1" applyAlignment="1">
      <alignment horizontal="center" vertical="center"/>
    </xf>
    <xf numFmtId="41" fontId="283" fillId="47" borderId="18" xfId="2863" applyFont="1" applyFill="1" applyBorder="1" applyAlignment="1">
      <alignment vertical="center"/>
    </xf>
    <xf numFmtId="0" fontId="283" fillId="47" borderId="71" xfId="0" applyFont="1" applyFill="1" applyBorder="1" applyAlignment="1">
      <alignment vertical="center"/>
    </xf>
    <xf numFmtId="41" fontId="255" fillId="0" borderId="0" xfId="2863" applyFont="1" applyAlignment="1">
      <alignment vertical="center"/>
    </xf>
    <xf numFmtId="9" fontId="260" fillId="0" borderId="0" xfId="0" applyNumberFormat="1" applyFont="1" applyFill="1" applyBorder="1" applyAlignment="1">
      <alignment vertical="center" shrinkToFit="1"/>
    </xf>
    <xf numFmtId="9" fontId="260" fillId="0" borderId="0" xfId="2862" applyNumberFormat="1" applyFont="1" applyFill="1" applyBorder="1" applyAlignment="1">
      <alignment vertical="center" shrinkToFit="1"/>
    </xf>
    <xf numFmtId="0" fontId="263" fillId="0" borderId="3" xfId="0" applyFont="1" applyFill="1" applyBorder="1" applyAlignment="1">
      <alignment horizontal="left" vertical="center" shrinkToFit="1"/>
    </xf>
    <xf numFmtId="20" fontId="260" fillId="38" borderId="3" xfId="0" applyNumberFormat="1" applyFont="1" applyFill="1" applyBorder="1" applyAlignment="1">
      <alignment horizontal="center" vertical="center" shrinkToFit="1"/>
    </xf>
    <xf numFmtId="0" fontId="266" fillId="0" borderId="0" xfId="0" applyFont="1" applyFill="1" applyBorder="1" applyAlignment="1">
      <alignment vertical="center" shrinkToFit="1"/>
    </xf>
    <xf numFmtId="193" fontId="260" fillId="38" borderId="3" xfId="0" applyNumberFormat="1" applyFont="1" applyFill="1" applyBorder="1" applyAlignment="1">
      <alignment horizontal="center" vertical="center" shrinkToFit="1"/>
    </xf>
    <xf numFmtId="0" fontId="263" fillId="0" borderId="3" xfId="0" applyFont="1" applyFill="1" applyBorder="1" applyAlignment="1">
      <alignment horizontal="left" vertical="center" shrinkToFit="1"/>
    </xf>
    <xf numFmtId="0" fontId="255" fillId="38" borderId="3" xfId="0" applyFont="1" applyFill="1" applyBorder="1" applyAlignment="1">
      <alignment horizontal="center" vertical="center" shrinkToFit="1"/>
    </xf>
    <xf numFmtId="0" fontId="255" fillId="38" borderId="3" xfId="0" applyNumberFormat="1" applyFont="1" applyFill="1" applyBorder="1" applyAlignment="1">
      <alignment horizontal="center" vertical="center" shrinkToFit="1"/>
    </xf>
    <xf numFmtId="41" fontId="255" fillId="38" borderId="3" xfId="2862" applyFont="1" applyFill="1" applyBorder="1" applyAlignment="1">
      <alignment horizontal="center" vertical="center" shrinkToFit="1"/>
    </xf>
    <xf numFmtId="0" fontId="260" fillId="38" borderId="3" xfId="0" applyFont="1" applyFill="1" applyBorder="1" applyAlignment="1">
      <alignment horizontal="distributed" vertical="center" shrinkToFit="1"/>
    </xf>
    <xf numFmtId="41" fontId="260" fillId="38" borderId="3" xfId="2862" applyFont="1" applyFill="1" applyBorder="1" applyAlignment="1">
      <alignment vertical="center" shrinkToFit="1"/>
    </xf>
    <xf numFmtId="41" fontId="260" fillId="38" borderId="3" xfId="2862" applyFont="1" applyFill="1" applyBorder="1" applyAlignment="1">
      <alignment horizontal="center" vertical="center" shrinkToFit="1"/>
    </xf>
    <xf numFmtId="0" fontId="255" fillId="38" borderId="3" xfId="0" applyFont="1" applyFill="1" applyBorder="1" applyAlignment="1">
      <alignment horizontal="center" vertical="center" shrinkToFit="1"/>
    </xf>
    <xf numFmtId="0" fontId="263" fillId="38" borderId="3" xfId="0" applyFont="1" applyFill="1" applyBorder="1" applyAlignment="1">
      <alignment horizontal="left" vertical="center" wrapText="1" shrinkToFit="1"/>
    </xf>
    <xf numFmtId="0" fontId="260" fillId="0" borderId="3" xfId="0" applyFont="1" applyFill="1" applyBorder="1" applyAlignment="1">
      <alignment vertical="center" shrinkToFit="1"/>
    </xf>
    <xf numFmtId="0" fontId="260" fillId="0" borderId="3" xfId="0" applyFont="1" applyFill="1" applyBorder="1" applyAlignment="1">
      <alignment horizontal="center" vertical="center" shrinkToFit="1"/>
    </xf>
    <xf numFmtId="41" fontId="260" fillId="0" borderId="3" xfId="2862" applyFont="1" applyFill="1" applyBorder="1" applyAlignment="1">
      <alignment vertical="center" shrinkToFit="1"/>
    </xf>
    <xf numFmtId="41" fontId="260" fillId="0" borderId="3" xfId="2862" applyFont="1" applyFill="1" applyBorder="1" applyAlignment="1">
      <alignment horizontal="center" vertical="center" shrinkToFit="1"/>
    </xf>
    <xf numFmtId="0" fontId="255" fillId="42" borderId="3" xfId="0" applyFont="1" applyFill="1" applyBorder="1" applyAlignment="1">
      <alignment horizontal="center" vertical="center" shrinkToFit="1"/>
    </xf>
    <xf numFmtId="41" fontId="255" fillId="42" borderId="3" xfId="0" applyNumberFormat="1" applyFont="1" applyFill="1" applyBorder="1" applyAlignment="1">
      <alignment horizontal="center" vertical="center" shrinkToFit="1"/>
    </xf>
    <xf numFmtId="0" fontId="255" fillId="42" borderId="3" xfId="0" applyFont="1" applyFill="1" applyBorder="1" applyAlignment="1">
      <alignment vertical="center" shrinkToFit="1"/>
    </xf>
    <xf numFmtId="41" fontId="255" fillId="42" borderId="0" xfId="2862" applyFont="1" applyFill="1" applyBorder="1" applyAlignment="1">
      <alignment horizontal="center" vertical="center" shrinkToFit="1"/>
    </xf>
    <xf numFmtId="0" fontId="260" fillId="42" borderId="3" xfId="0" applyFont="1" applyFill="1" applyBorder="1" applyAlignment="1">
      <alignment vertical="center" shrinkToFit="1"/>
    </xf>
    <xf numFmtId="0" fontId="260" fillId="42" borderId="3" xfId="0" applyFont="1" applyFill="1" applyBorder="1" applyAlignment="1">
      <alignment horizontal="center" vertical="center" shrinkToFit="1"/>
    </xf>
    <xf numFmtId="241" fontId="260" fillId="42" borderId="3" xfId="0" applyNumberFormat="1" applyFont="1" applyFill="1" applyBorder="1" applyAlignment="1">
      <alignment horizontal="center" vertical="center" shrinkToFit="1"/>
    </xf>
    <xf numFmtId="41" fontId="260" fillId="42" borderId="3" xfId="0" applyNumberFormat="1" applyFont="1" applyFill="1" applyBorder="1" applyAlignment="1">
      <alignment vertical="center" shrinkToFit="1"/>
    </xf>
    <xf numFmtId="41" fontId="260" fillId="42" borderId="3" xfId="0" applyNumberFormat="1" applyFont="1" applyFill="1" applyBorder="1" applyAlignment="1">
      <alignment horizontal="center" vertical="center" shrinkToFit="1"/>
    </xf>
    <xf numFmtId="0" fontId="260" fillId="42" borderId="0" xfId="0" applyFont="1" applyFill="1" applyBorder="1" applyAlignment="1">
      <alignment vertical="center" shrinkToFit="1"/>
    </xf>
    <xf numFmtId="41" fontId="260" fillId="42" borderId="0" xfId="2862" applyFont="1" applyFill="1" applyBorder="1" applyAlignment="1">
      <alignment vertical="center" shrinkToFit="1"/>
    </xf>
    <xf numFmtId="0" fontId="255" fillId="42" borderId="3" xfId="0" applyNumberFormat="1" applyFont="1" applyFill="1" applyBorder="1" applyAlignment="1">
      <alignment horizontal="center" vertical="center" shrinkToFit="1"/>
    </xf>
    <xf numFmtId="41" fontId="255" fillId="42" borderId="3" xfId="2862" applyFont="1" applyFill="1" applyBorder="1" applyAlignment="1">
      <alignment horizontal="center" vertical="center" shrinkToFit="1"/>
    </xf>
    <xf numFmtId="41" fontId="255" fillId="42" borderId="0" xfId="2862" applyFont="1" applyFill="1" applyBorder="1" applyAlignment="1">
      <alignment vertical="center" shrinkToFit="1"/>
    </xf>
    <xf numFmtId="41" fontId="255" fillId="42" borderId="3" xfId="0" applyNumberFormat="1" applyFont="1" applyFill="1" applyBorder="1" applyAlignment="1">
      <alignment vertical="center" shrinkToFit="1"/>
    </xf>
    <xf numFmtId="0" fontId="255" fillId="42" borderId="0" xfId="0" applyFont="1" applyFill="1" applyBorder="1" applyAlignment="1">
      <alignment vertical="center" shrinkToFit="1"/>
    </xf>
    <xf numFmtId="0" fontId="255" fillId="48" borderId="3" xfId="0" applyFont="1" applyFill="1" applyBorder="1" applyAlignment="1">
      <alignment horizontal="center" vertical="center" shrinkToFit="1"/>
    </xf>
    <xf numFmtId="41" fontId="255" fillId="48" borderId="3" xfId="0" applyNumberFormat="1" applyFont="1" applyFill="1" applyBorder="1" applyAlignment="1">
      <alignment horizontal="center" vertical="center" shrinkToFit="1"/>
    </xf>
    <xf numFmtId="0" fontId="255" fillId="48" borderId="3" xfId="0" applyFont="1" applyFill="1" applyBorder="1" applyAlignment="1">
      <alignment vertical="center" shrinkToFit="1"/>
    </xf>
    <xf numFmtId="42" fontId="284" fillId="33" borderId="31" xfId="2863" applyNumberFormat="1" applyFont="1" applyFill="1" applyBorder="1" applyAlignment="1" applyProtection="1">
      <alignment horizontal="left" vertical="center" shrinkToFit="1"/>
    </xf>
    <xf numFmtId="349" fontId="285" fillId="0" borderId="5" xfId="0" applyNumberFormat="1" applyFont="1" applyBorder="1" applyAlignment="1">
      <alignment vertical="center" shrinkToFit="1"/>
    </xf>
    <xf numFmtId="41" fontId="284" fillId="43" borderId="33" xfId="2863" applyNumberFormat="1" applyFont="1" applyFill="1" applyBorder="1" applyAlignment="1" applyProtection="1">
      <alignment horizontal="center" vertical="center" shrinkToFit="1"/>
    </xf>
    <xf numFmtId="187" fontId="284" fillId="43" borderId="33" xfId="2863" applyNumberFormat="1" applyFont="1" applyFill="1" applyBorder="1" applyAlignment="1">
      <alignment horizontal="center" vertical="center" shrinkToFit="1"/>
    </xf>
    <xf numFmtId="179" fontId="284" fillId="43" borderId="33" xfId="2862" applyNumberFormat="1" applyFont="1" applyFill="1" applyBorder="1" applyAlignment="1">
      <alignment horizontal="center" vertical="center" shrinkToFit="1"/>
    </xf>
    <xf numFmtId="49" fontId="284" fillId="43" borderId="33" xfId="2863" applyNumberFormat="1" applyFont="1" applyFill="1" applyBorder="1" applyAlignment="1">
      <alignment horizontal="center" vertical="center" shrinkToFit="1"/>
    </xf>
    <xf numFmtId="0" fontId="284" fillId="43" borderId="33" xfId="2863" applyNumberFormat="1" applyFont="1" applyFill="1" applyBorder="1" applyAlignment="1">
      <alignment horizontal="center" vertical="center" shrinkToFit="1"/>
    </xf>
    <xf numFmtId="14" fontId="286" fillId="0" borderId="0" xfId="0" applyNumberFormat="1" applyFont="1" applyAlignment="1">
      <alignment horizontal="center" vertical="center" shrinkToFit="1"/>
    </xf>
    <xf numFmtId="0" fontId="286" fillId="0" borderId="0" xfId="0" applyFont="1" applyAlignment="1">
      <alignment horizontal="center" vertical="center" shrinkToFit="1"/>
    </xf>
    <xf numFmtId="0" fontId="286" fillId="0" borderId="0" xfId="0" applyFont="1" applyAlignment="1">
      <alignment vertical="center" shrinkToFit="1"/>
    </xf>
    <xf numFmtId="0" fontId="286" fillId="0" borderId="0" xfId="2971" applyFont="1" applyBorder="1" applyAlignment="1">
      <alignment vertical="center" shrinkToFit="1"/>
    </xf>
    <xf numFmtId="14" fontId="286" fillId="0" borderId="0" xfId="0" applyNumberFormat="1" applyFont="1" applyFill="1" applyAlignment="1">
      <alignment horizontal="center" vertical="center" shrinkToFit="1"/>
    </xf>
    <xf numFmtId="0" fontId="286" fillId="0" borderId="0" xfId="0" applyFont="1" applyFill="1" applyAlignment="1">
      <alignment horizontal="center" vertical="center" shrinkToFit="1"/>
    </xf>
    <xf numFmtId="0" fontId="286" fillId="0" borderId="0" xfId="0" applyFont="1" applyFill="1" applyAlignment="1">
      <alignment vertical="center" shrinkToFit="1"/>
    </xf>
    <xf numFmtId="0" fontId="286" fillId="0" borderId="0" xfId="2971" applyFont="1" applyFill="1" applyBorder="1" applyAlignment="1">
      <alignment vertical="center" shrinkToFit="1"/>
    </xf>
    <xf numFmtId="0" fontId="287" fillId="0" borderId="3" xfId="0" applyFont="1" applyBorder="1" applyAlignment="1">
      <alignment horizontal="center" vertical="center"/>
    </xf>
    <xf numFmtId="0" fontId="287" fillId="0" borderId="3" xfId="0" applyFont="1" applyBorder="1">
      <alignment vertical="center"/>
    </xf>
    <xf numFmtId="179" fontId="287" fillId="0" borderId="3" xfId="2862" applyNumberFormat="1" applyFont="1" applyBorder="1" applyAlignment="1">
      <alignment horizontal="center" vertical="center"/>
    </xf>
    <xf numFmtId="0" fontId="287" fillId="0" borderId="0" xfId="0" applyFont="1">
      <alignment vertical="center"/>
    </xf>
    <xf numFmtId="0" fontId="288" fillId="0" borderId="3" xfId="0" applyFont="1" applyBorder="1" applyAlignment="1">
      <alignment horizontal="left" vertical="center"/>
    </xf>
    <xf numFmtId="0" fontId="288" fillId="0" borderId="3" xfId="0" applyFont="1" applyBorder="1">
      <alignment vertical="center"/>
    </xf>
    <xf numFmtId="179" fontId="288" fillId="0" borderId="3" xfId="2862" applyNumberFormat="1" applyFont="1" applyBorder="1" applyAlignment="1">
      <alignment horizontal="right" vertical="center"/>
    </xf>
    <xf numFmtId="0" fontId="288" fillId="0" borderId="3" xfId="0" applyFont="1" applyBorder="1" applyAlignment="1">
      <alignment horizontal="center" vertical="center"/>
    </xf>
    <xf numFmtId="0" fontId="289" fillId="33" borderId="30" xfId="2971" applyFont="1" applyFill="1" applyBorder="1" applyAlignment="1">
      <alignment horizontal="center" vertical="center" shrinkToFit="1"/>
    </xf>
    <xf numFmtId="179" fontId="284" fillId="33" borderId="31" xfId="2862" applyNumberFormat="1" applyFont="1" applyFill="1" applyBorder="1" applyAlignment="1" applyProtection="1">
      <alignment horizontal="center" vertical="center" shrinkToFit="1"/>
    </xf>
    <xf numFmtId="49" fontId="284" fillId="33" borderId="31" xfId="2863" applyNumberFormat="1" applyFont="1" applyFill="1" applyBorder="1" applyAlignment="1">
      <alignment horizontal="center" vertical="center" shrinkToFit="1"/>
    </xf>
    <xf numFmtId="41" fontId="284" fillId="33" borderId="32" xfId="2972" applyNumberFormat="1" applyFont="1" applyFill="1" applyBorder="1" applyAlignment="1">
      <alignment horizontal="center" vertical="center" shrinkToFit="1"/>
    </xf>
    <xf numFmtId="0" fontId="287" fillId="0" borderId="0" xfId="0" applyFont="1" applyAlignment="1">
      <alignment horizontal="center" vertical="center"/>
    </xf>
    <xf numFmtId="179" fontId="287" fillId="0" borderId="0" xfId="2862" applyNumberFormat="1" applyFont="1" applyAlignment="1">
      <alignment horizontal="center" vertical="center"/>
    </xf>
    <xf numFmtId="0" fontId="287" fillId="0" borderId="3" xfId="0" applyFont="1" applyBorder="1" applyAlignment="1">
      <alignment horizontal="left" vertical="center"/>
    </xf>
    <xf numFmtId="180" fontId="287" fillId="0" borderId="3" xfId="2862" applyNumberFormat="1" applyFont="1" applyBorder="1" applyAlignment="1">
      <alignment horizontal="center" vertical="center"/>
    </xf>
    <xf numFmtId="180" fontId="288" fillId="0" borderId="3" xfId="2862" applyNumberFormat="1" applyFont="1" applyBorder="1" applyAlignment="1">
      <alignment horizontal="right" vertical="center"/>
    </xf>
    <xf numFmtId="179" fontId="287" fillId="0" borderId="0" xfId="0" applyNumberFormat="1" applyFont="1">
      <alignment vertical="center"/>
    </xf>
    <xf numFmtId="0" fontId="245" fillId="0" borderId="0" xfId="0" applyFont="1" applyAlignment="1">
      <alignment horizontal="center" vertical="center"/>
    </xf>
    <xf numFmtId="0" fontId="248" fillId="3" borderId="19" xfId="0" applyFont="1" applyFill="1" applyBorder="1" applyAlignment="1">
      <alignment horizontal="center" vertical="center"/>
    </xf>
    <xf numFmtId="0" fontId="247" fillId="3" borderId="50" xfId="0" applyFont="1" applyFill="1" applyBorder="1" applyAlignment="1">
      <alignment horizontal="center" vertical="center"/>
    </xf>
    <xf numFmtId="0" fontId="247" fillId="3" borderId="51" xfId="0" applyFont="1" applyFill="1" applyBorder="1" applyAlignment="1">
      <alignment horizontal="center" vertical="center"/>
    </xf>
    <xf numFmtId="0" fontId="247" fillId="3" borderId="14" xfId="0" applyFont="1" applyFill="1" applyBorder="1" applyAlignment="1">
      <alignment horizontal="center" vertical="center"/>
    </xf>
    <xf numFmtId="0" fontId="247" fillId="3" borderId="7" xfId="0" applyFont="1" applyFill="1" applyBorder="1" applyAlignment="1">
      <alignment horizontal="center" vertical="center"/>
    </xf>
    <xf numFmtId="0" fontId="247" fillId="3" borderId="57" xfId="0" applyFont="1" applyFill="1" applyBorder="1" applyAlignment="1">
      <alignment horizontal="center" vertical="center"/>
    </xf>
    <xf numFmtId="0" fontId="247" fillId="3" borderId="20" xfId="0" applyFont="1" applyFill="1" applyBorder="1" applyAlignment="1">
      <alignment horizontal="center" vertical="center"/>
    </xf>
    <xf numFmtId="0" fontId="247" fillId="3" borderId="21" xfId="0" applyFont="1" applyFill="1" applyBorder="1" applyAlignment="1">
      <alignment horizontal="center" vertical="center" wrapText="1" shrinkToFit="1"/>
    </xf>
    <xf numFmtId="0" fontId="247" fillId="3" borderId="22" xfId="0" applyFont="1" applyFill="1" applyBorder="1" applyAlignment="1">
      <alignment horizontal="center" vertical="center" wrapText="1" shrinkToFit="1"/>
    </xf>
    <xf numFmtId="0" fontId="248" fillId="3" borderId="0" xfId="0" applyFont="1" applyFill="1" applyBorder="1" applyAlignment="1">
      <alignment horizontal="right" vertical="center"/>
    </xf>
    <xf numFmtId="0" fontId="248" fillId="33" borderId="3" xfId="0" applyFont="1" applyFill="1" applyBorder="1" applyAlignment="1">
      <alignment horizontal="center" vertical="center"/>
    </xf>
    <xf numFmtId="0" fontId="247" fillId="3" borderId="22" xfId="0" applyFont="1" applyFill="1" applyBorder="1" applyAlignment="1">
      <alignment horizontal="center" vertical="center" shrinkToFit="1"/>
    </xf>
    <xf numFmtId="0" fontId="247" fillId="3" borderId="3" xfId="0" applyFont="1" applyFill="1" applyBorder="1" applyAlignment="1">
      <alignment horizontal="center" vertical="center" shrinkToFit="1"/>
    </xf>
    <xf numFmtId="0" fontId="247" fillId="3" borderId="21" xfId="0" applyFont="1" applyFill="1" applyBorder="1" applyAlignment="1">
      <alignment horizontal="center" vertical="center"/>
    </xf>
    <xf numFmtId="0" fontId="247" fillId="3" borderId="22" xfId="0" applyFont="1" applyFill="1" applyBorder="1" applyAlignment="1">
      <alignment horizontal="center" vertical="center"/>
    </xf>
    <xf numFmtId="0" fontId="247" fillId="3" borderId="50" xfId="0" applyFont="1" applyFill="1" applyBorder="1" applyAlignment="1">
      <alignment horizontal="center" vertical="center" wrapText="1"/>
    </xf>
    <xf numFmtId="0" fontId="247" fillId="3" borderId="51" xfId="0" applyFont="1" applyFill="1" applyBorder="1" applyAlignment="1">
      <alignment horizontal="center" vertical="center" wrapText="1"/>
    </xf>
    <xf numFmtId="0" fontId="247" fillId="3" borderId="14" xfId="0" applyFont="1" applyFill="1" applyBorder="1" applyAlignment="1">
      <alignment horizontal="center" vertical="center" wrapText="1"/>
    </xf>
    <xf numFmtId="0" fontId="247" fillId="3" borderId="7" xfId="0" applyFont="1" applyFill="1" applyBorder="1" applyAlignment="1">
      <alignment horizontal="center" vertical="center" wrapText="1"/>
    </xf>
    <xf numFmtId="0" fontId="247" fillId="3" borderId="57" xfId="0" applyFont="1" applyFill="1" applyBorder="1" applyAlignment="1">
      <alignment horizontal="center" vertical="center" wrapText="1"/>
    </xf>
    <xf numFmtId="0" fontId="247" fillId="3" borderId="20" xfId="0" applyFont="1" applyFill="1" applyBorder="1" applyAlignment="1">
      <alignment horizontal="center" vertical="center" wrapText="1"/>
    </xf>
    <xf numFmtId="0" fontId="268" fillId="45" borderId="3" xfId="0" applyFont="1" applyFill="1" applyBorder="1" applyAlignment="1">
      <alignment horizontal="center" vertical="center"/>
    </xf>
    <xf numFmtId="0" fontId="173" fillId="0" borderId="0" xfId="7781" applyFont="1" applyBorder="1" applyAlignment="1">
      <alignment horizontal="center" vertical="center" wrapText="1"/>
    </xf>
    <xf numFmtId="0" fontId="173" fillId="0" borderId="0" xfId="7781" applyFont="1" applyBorder="1" applyAlignment="1">
      <alignment horizontal="center" vertical="center"/>
    </xf>
    <xf numFmtId="0" fontId="257" fillId="0" borderId="26" xfId="27667" applyFont="1" applyBorder="1" applyAlignment="1">
      <alignment horizontal="center" vertical="center"/>
    </xf>
    <xf numFmtId="0" fontId="258" fillId="0" borderId="91" xfId="27667" applyFont="1" applyBorder="1" applyAlignment="1">
      <alignment horizontal="center" vertical="center"/>
    </xf>
    <xf numFmtId="0" fontId="277" fillId="0" borderId="26" xfId="27667" applyFont="1" applyBorder="1" applyAlignment="1">
      <alignment horizontal="center" vertical="center"/>
    </xf>
    <xf numFmtId="0" fontId="277" fillId="0" borderId="89" xfId="27667" applyFont="1" applyBorder="1" applyAlignment="1">
      <alignment horizontal="center" vertical="center"/>
    </xf>
    <xf numFmtId="378" fontId="277" fillId="0" borderId="26" xfId="27667" applyNumberFormat="1" applyFont="1" applyBorder="1" applyAlignment="1">
      <alignment horizontal="left" vertical="center" indent="1" shrinkToFit="1"/>
    </xf>
    <xf numFmtId="378" fontId="277" fillId="0" borderId="90" xfId="27667" applyNumberFormat="1" applyFont="1" applyBorder="1" applyAlignment="1">
      <alignment horizontal="left" vertical="center" indent="1" shrinkToFit="1"/>
    </xf>
    <xf numFmtId="378" fontId="277" fillId="0" borderId="89" xfId="27667" applyNumberFormat="1" applyFont="1" applyBorder="1" applyAlignment="1">
      <alignment horizontal="left" vertical="center" indent="1" shrinkToFit="1"/>
    </xf>
    <xf numFmtId="307" fontId="277" fillId="0" borderId="26" xfId="27667" applyNumberFormat="1" applyFont="1" applyBorder="1" applyAlignment="1">
      <alignment horizontal="center" vertical="center"/>
    </xf>
    <xf numFmtId="307" fontId="277" fillId="0" borderId="89" xfId="27667" applyNumberFormat="1" applyFont="1" applyBorder="1" applyAlignment="1">
      <alignment horizontal="center" vertical="center"/>
    </xf>
    <xf numFmtId="0" fontId="277" fillId="0" borderId="92" xfId="27667" applyFont="1" applyBorder="1" applyAlignment="1">
      <alignment horizontal="center" vertical="center"/>
    </xf>
    <xf numFmtId="0" fontId="276" fillId="0" borderId="93" xfId="27667" applyFont="1" applyBorder="1" applyAlignment="1">
      <alignment horizontal="center" vertical="center"/>
    </xf>
    <xf numFmtId="0" fontId="276" fillId="0" borderId="94" xfId="27667" applyFont="1" applyBorder="1" applyAlignment="1">
      <alignment horizontal="center" vertical="center"/>
    </xf>
    <xf numFmtId="378" fontId="277" fillId="0" borderId="95" xfId="27667" applyNumberFormat="1" applyFont="1" applyBorder="1" applyAlignment="1">
      <alignment horizontal="left" vertical="center" indent="1" shrinkToFit="1"/>
    </xf>
    <xf numFmtId="378" fontId="277" fillId="0" borderId="93" xfId="27667" applyNumberFormat="1" applyFont="1" applyBorder="1" applyAlignment="1">
      <alignment horizontal="left" vertical="center" indent="1" shrinkToFit="1"/>
    </xf>
    <xf numFmtId="378" fontId="277" fillId="0" borderId="94" xfId="27667" applyNumberFormat="1" applyFont="1" applyBorder="1" applyAlignment="1">
      <alignment horizontal="left" vertical="center" indent="1" shrinkToFit="1"/>
    </xf>
    <xf numFmtId="307" fontId="277" fillId="0" borderId="95" xfId="27667" applyNumberFormat="1" applyFont="1" applyBorder="1" applyAlignment="1">
      <alignment horizontal="center" vertical="center"/>
    </xf>
    <xf numFmtId="307" fontId="277" fillId="0" borderId="94" xfId="27667" applyNumberFormat="1" applyFont="1" applyBorder="1" applyAlignment="1">
      <alignment horizontal="center" vertical="center"/>
    </xf>
    <xf numFmtId="0" fontId="257" fillId="0" borderId="95" xfId="27667" applyFont="1" applyBorder="1" applyAlignment="1">
      <alignment horizontal="center" vertical="center"/>
    </xf>
    <xf numFmtId="0" fontId="258" fillId="0" borderId="82" xfId="27667" applyFont="1" applyBorder="1" applyAlignment="1">
      <alignment horizontal="center" vertical="center"/>
    </xf>
    <xf numFmtId="0" fontId="277" fillId="0" borderId="88" xfId="27667" applyFont="1" applyBorder="1" applyAlignment="1">
      <alignment horizontal="center" vertical="center" wrapText="1"/>
    </xf>
    <xf numFmtId="0" fontId="277" fillId="0" borderId="53" xfId="27667" applyFont="1" applyBorder="1" applyAlignment="1">
      <alignment horizontal="center" vertical="center"/>
    </xf>
    <xf numFmtId="0" fontId="277" fillId="0" borderId="72" xfId="27667" applyFont="1" applyBorder="1" applyAlignment="1">
      <alignment horizontal="center" vertical="center"/>
    </xf>
    <xf numFmtId="0" fontId="281" fillId="44" borderId="2" xfId="27667" applyFont="1" applyFill="1" applyBorder="1" applyAlignment="1">
      <alignment horizontal="distributed" vertical="center" justifyLastLine="1"/>
    </xf>
    <xf numFmtId="0" fontId="282" fillId="44" borderId="12" xfId="27667" applyFont="1" applyFill="1" applyBorder="1" applyAlignment="1">
      <alignment horizontal="distributed" vertical="center" justifyLastLine="1"/>
    </xf>
    <xf numFmtId="0" fontId="282" fillId="44" borderId="83" xfId="27667" applyFont="1" applyFill="1" applyBorder="1" applyAlignment="1">
      <alignment horizontal="distributed" vertical="center" justifyLastLine="1"/>
    </xf>
    <xf numFmtId="0" fontId="281" fillId="44" borderId="12" xfId="27667" applyFont="1" applyFill="1" applyBorder="1" applyAlignment="1">
      <alignment horizontal="distributed" vertical="center" justifyLastLine="1"/>
    </xf>
    <xf numFmtId="0" fontId="281" fillId="44" borderId="83" xfId="27667" applyFont="1" applyFill="1" applyBorder="1" applyAlignment="1">
      <alignment horizontal="distributed" vertical="center" justifyLastLine="1"/>
    </xf>
    <xf numFmtId="0" fontId="253" fillId="44" borderId="84" xfId="27667" applyFont="1" applyFill="1" applyBorder="1" applyAlignment="1">
      <alignment horizontal="distributed" vertical="center" wrapText="1" justifyLastLine="1"/>
    </xf>
    <xf numFmtId="0" fontId="254" fillId="44" borderId="35" xfId="27667" applyFont="1" applyFill="1" applyBorder="1" applyAlignment="1">
      <alignment horizontal="distributed" vertical="center" wrapText="1" justifyLastLine="1"/>
    </xf>
    <xf numFmtId="0" fontId="277" fillId="0" borderId="85" xfId="27667" applyFont="1" applyBorder="1" applyAlignment="1">
      <alignment horizontal="center" vertical="center"/>
    </xf>
    <xf numFmtId="0" fontId="276" fillId="0" borderId="86" xfId="27667" applyFont="1" applyBorder="1" applyAlignment="1">
      <alignment horizontal="center" vertical="center"/>
    </xf>
    <xf numFmtId="0" fontId="276" fillId="0" borderId="87" xfId="27667" applyFont="1" applyBorder="1" applyAlignment="1">
      <alignment horizontal="center" vertical="center"/>
    </xf>
    <xf numFmtId="378" fontId="277" fillId="0" borderId="77" xfId="27667" applyNumberFormat="1" applyFont="1" applyBorder="1" applyAlignment="1">
      <alignment horizontal="left" vertical="center" indent="1" shrinkToFit="1"/>
    </xf>
    <xf numFmtId="378" fontId="277" fillId="0" borderId="86" xfId="27667" applyNumberFormat="1" applyFont="1" applyBorder="1" applyAlignment="1">
      <alignment horizontal="left" vertical="center" indent="1" shrinkToFit="1"/>
    </xf>
    <xf numFmtId="378" fontId="277" fillId="0" borderId="87" xfId="27667" applyNumberFormat="1" applyFont="1" applyBorder="1" applyAlignment="1">
      <alignment horizontal="left" vertical="center" indent="1" shrinkToFit="1"/>
    </xf>
    <xf numFmtId="307" fontId="277" fillId="0" borderId="77" xfId="27667" applyNumberFormat="1" applyFont="1" applyBorder="1" applyAlignment="1">
      <alignment horizontal="center" vertical="center"/>
    </xf>
    <xf numFmtId="307" fontId="277" fillId="0" borderId="87" xfId="27667" applyNumberFormat="1" applyFont="1" applyBorder="1" applyAlignment="1">
      <alignment horizontal="center" vertical="center"/>
    </xf>
    <xf numFmtId="0" fontId="257" fillId="0" borderId="77" xfId="27667" applyFont="1" applyBorder="1" applyAlignment="1">
      <alignment horizontal="center" vertical="center"/>
    </xf>
    <xf numFmtId="0" fontId="258" fillId="0" borderId="78" xfId="27667" applyFont="1" applyBorder="1" applyAlignment="1">
      <alignment horizontal="center" vertical="center"/>
    </xf>
    <xf numFmtId="0" fontId="252" fillId="0" borderId="34" xfId="27667" applyFont="1" applyBorder="1" applyAlignment="1">
      <alignment horizontal="center" vertical="center"/>
    </xf>
    <xf numFmtId="0" fontId="253" fillId="0" borderId="34" xfId="27667" applyFont="1" applyBorder="1" applyAlignment="1">
      <alignment horizontal="center" vertical="center"/>
    </xf>
    <xf numFmtId="0" fontId="247" fillId="0" borderId="95" xfId="27667" applyFont="1" applyBorder="1" applyAlignment="1">
      <alignment horizontal="center" vertical="center"/>
    </xf>
    <xf numFmtId="0" fontId="247" fillId="0" borderId="82" xfId="27667" applyFont="1" applyBorder="1" applyAlignment="1">
      <alignment horizontal="center" vertical="center"/>
    </xf>
    <xf numFmtId="0" fontId="247" fillId="0" borderId="50" xfId="27667" applyFont="1" applyBorder="1" applyAlignment="1">
      <alignment horizontal="distributed" vertical="center" justifyLastLine="1"/>
    </xf>
    <xf numFmtId="0" fontId="247" fillId="0" borderId="74" xfId="27667" applyFont="1" applyBorder="1" applyAlignment="1">
      <alignment horizontal="distributed" vertical="center" justifyLastLine="1"/>
    </xf>
    <xf numFmtId="0" fontId="247" fillId="0" borderId="57" xfId="27667" applyFont="1" applyBorder="1" applyAlignment="1">
      <alignment horizontal="distributed" vertical="center" justifyLastLine="1"/>
    </xf>
    <xf numFmtId="0" fontId="247" fillId="0" borderId="79" xfId="27667" applyFont="1" applyBorder="1" applyAlignment="1">
      <alignment horizontal="distributed" vertical="center" justifyLastLine="1"/>
    </xf>
    <xf numFmtId="0" fontId="247" fillId="0" borderId="75" xfId="27667" applyFont="1" applyBorder="1" applyAlignment="1">
      <alignment horizontal="center" vertical="center" justifyLastLine="1"/>
    </xf>
    <xf numFmtId="0" fontId="247" fillId="0" borderId="80" xfId="27667" applyFont="1" applyBorder="1" applyAlignment="1">
      <alignment horizontal="center" vertical="center" justifyLastLine="1"/>
    </xf>
    <xf numFmtId="0" fontId="247" fillId="0" borderId="76" xfId="27667" applyFont="1" applyBorder="1" applyAlignment="1">
      <alignment horizontal="distributed" vertical="center" justifyLastLine="1"/>
    </xf>
    <xf numFmtId="0" fontId="247" fillId="0" borderId="81" xfId="27667" applyFont="1" applyBorder="1" applyAlignment="1">
      <alignment horizontal="distributed" vertical="center" justifyLastLine="1"/>
    </xf>
    <xf numFmtId="0" fontId="259" fillId="0" borderId="75" xfId="27667" applyFont="1" applyBorder="1" applyAlignment="1">
      <alignment horizontal="center" vertical="center" justifyLastLine="1"/>
    </xf>
    <xf numFmtId="0" fontId="259" fillId="0" borderId="80" xfId="27667" applyFont="1" applyBorder="1" applyAlignment="1">
      <alignment horizontal="center" vertical="center" justifyLastLine="1"/>
    </xf>
    <xf numFmtId="0" fontId="247" fillId="0" borderId="77" xfId="27667" applyFont="1" applyBorder="1" applyAlignment="1">
      <alignment horizontal="center" vertical="center" justifyLastLine="1"/>
    </xf>
    <xf numFmtId="0" fontId="259" fillId="0" borderId="78" xfId="27667" applyFont="1" applyBorder="1" applyAlignment="1">
      <alignment horizontal="center" vertical="center" justifyLastLine="1"/>
    </xf>
    <xf numFmtId="349" fontId="283" fillId="46" borderId="6" xfId="0" applyNumberFormat="1" applyFont="1" applyFill="1" applyBorder="1" applyAlignment="1">
      <alignment horizontal="left" vertical="center"/>
    </xf>
    <xf numFmtId="349" fontId="283" fillId="46" borderId="5" xfId="0" applyNumberFormat="1" applyFont="1" applyFill="1" applyBorder="1" applyAlignment="1">
      <alignment horizontal="left" vertical="center"/>
    </xf>
    <xf numFmtId="349" fontId="255" fillId="46" borderId="68" xfId="0" applyNumberFormat="1" applyFont="1" applyFill="1" applyBorder="1" applyAlignment="1">
      <alignment horizontal="center" vertical="center"/>
    </xf>
    <xf numFmtId="0" fontId="255" fillId="46" borderId="69" xfId="0" applyFont="1" applyFill="1" applyBorder="1" applyAlignment="1">
      <alignment horizontal="center" vertical="center"/>
    </xf>
    <xf numFmtId="0" fontId="255" fillId="46" borderId="71" xfId="0" applyFont="1" applyFill="1" applyBorder="1" applyAlignment="1">
      <alignment horizontal="center" vertical="center"/>
    </xf>
    <xf numFmtId="349" fontId="255" fillId="46" borderId="67" xfId="0" applyNumberFormat="1" applyFont="1" applyFill="1" applyBorder="1" applyAlignment="1">
      <alignment horizontal="center" vertical="center"/>
    </xf>
    <xf numFmtId="349" fontId="255" fillId="46" borderId="70" xfId="0" applyNumberFormat="1" applyFont="1" applyFill="1" applyBorder="1" applyAlignment="1">
      <alignment horizontal="center" vertical="center"/>
    </xf>
    <xf numFmtId="349" fontId="255" fillId="46" borderId="18" xfId="0" applyNumberFormat="1" applyFont="1" applyFill="1" applyBorder="1" applyAlignment="1">
      <alignment horizontal="center" vertical="center"/>
    </xf>
    <xf numFmtId="0" fontId="263" fillId="46" borderId="3" xfId="0" applyFont="1" applyFill="1" applyBorder="1" applyAlignment="1">
      <alignment horizontal="left" vertical="center" shrinkToFit="1"/>
    </xf>
    <xf numFmtId="0" fontId="264" fillId="0" borderId="3" xfId="0" applyFont="1" applyFill="1" applyBorder="1" applyAlignment="1">
      <alignment horizontal="left" vertical="center" shrinkToFit="1"/>
    </xf>
    <xf numFmtId="41" fontId="260" fillId="46" borderId="3" xfId="2862" applyFont="1" applyFill="1" applyBorder="1" applyAlignment="1">
      <alignment horizontal="center" vertical="center" shrinkToFit="1"/>
    </xf>
    <xf numFmtId="0" fontId="262" fillId="0" borderId="3" xfId="0" applyFont="1" applyFill="1" applyBorder="1" applyAlignment="1">
      <alignment horizontal="left" vertical="center"/>
    </xf>
    <xf numFmtId="0" fontId="260" fillId="46" borderId="3" xfId="0" applyFont="1" applyFill="1" applyBorder="1" applyAlignment="1">
      <alignment horizontal="center" vertical="center" shrinkToFit="1"/>
    </xf>
    <xf numFmtId="0" fontId="264" fillId="0" borderId="2" xfId="0" applyFont="1" applyBorder="1" applyAlignment="1">
      <alignment horizontal="left" vertical="center"/>
    </xf>
    <xf numFmtId="0" fontId="0" fillId="0" borderId="35" xfId="0" applyBorder="1" applyAlignment="1">
      <alignment horizontal="left" vertical="center"/>
    </xf>
    <xf numFmtId="0" fontId="262" fillId="0" borderId="3" xfId="0" applyFont="1" applyFill="1" applyBorder="1" applyAlignment="1">
      <alignment horizontal="center" vertical="center" shrinkToFit="1"/>
    </xf>
    <xf numFmtId="0" fontId="264" fillId="0" borderId="35" xfId="0" applyFont="1" applyBorder="1" applyAlignment="1">
      <alignment horizontal="left" vertical="center"/>
    </xf>
    <xf numFmtId="0" fontId="263" fillId="0" borderId="3" xfId="0" applyFont="1" applyFill="1" applyBorder="1" applyAlignment="1">
      <alignment horizontal="left" vertical="center" shrinkToFit="1"/>
    </xf>
    <xf numFmtId="0" fontId="255" fillId="38" borderId="3" xfId="0" applyFont="1" applyFill="1" applyBorder="1" applyAlignment="1">
      <alignment horizontal="center" vertical="center" shrinkToFit="1"/>
    </xf>
    <xf numFmtId="0" fontId="255" fillId="42" borderId="3" xfId="0" applyFont="1" applyFill="1" applyBorder="1" applyAlignment="1">
      <alignment horizontal="center" vertical="center" shrinkToFit="1"/>
    </xf>
    <xf numFmtId="0" fontId="255" fillId="38" borderId="3" xfId="0" applyNumberFormat="1" applyFont="1" applyFill="1" applyBorder="1" applyAlignment="1">
      <alignment horizontal="center" vertical="center" shrinkToFit="1"/>
    </xf>
    <xf numFmtId="41" fontId="255" fillId="38" borderId="3" xfId="2862" applyFont="1" applyFill="1" applyBorder="1" applyAlignment="1">
      <alignment horizontal="center" vertical="center" shrinkToFit="1"/>
    </xf>
    <xf numFmtId="0" fontId="255" fillId="48" borderId="3" xfId="0" applyFont="1" applyFill="1" applyBorder="1" applyAlignment="1">
      <alignment horizontal="center" vertical="center" shrinkToFit="1"/>
    </xf>
    <xf numFmtId="0" fontId="288" fillId="0" borderId="2" xfId="0" applyFont="1" applyBorder="1" applyAlignment="1">
      <alignment horizontal="center" vertical="center"/>
    </xf>
    <xf numFmtId="0" fontId="288" fillId="0" borderId="12" xfId="0" applyFont="1" applyBorder="1" applyAlignment="1">
      <alignment horizontal="center" vertical="center"/>
    </xf>
    <xf numFmtId="0" fontId="288" fillId="0" borderId="35" xfId="0" applyFont="1" applyBorder="1" applyAlignment="1">
      <alignment horizontal="center" vertical="center"/>
    </xf>
    <xf numFmtId="0" fontId="287" fillId="0" borderId="2" xfId="0" applyFont="1" applyBorder="1" applyAlignment="1">
      <alignment horizontal="center" vertical="center"/>
    </xf>
    <xf numFmtId="0" fontId="287" fillId="0" borderId="12" xfId="0" applyFont="1" applyBorder="1" applyAlignment="1">
      <alignment horizontal="center" vertical="center"/>
    </xf>
    <xf numFmtId="0" fontId="287" fillId="0" borderId="35" xfId="0" applyFont="1" applyBorder="1" applyAlignment="1">
      <alignment horizontal="center" vertical="center"/>
    </xf>
    <xf numFmtId="0" fontId="287" fillId="0" borderId="2" xfId="0" applyFont="1" applyBorder="1" applyAlignment="1">
      <alignment horizontal="left" vertical="center"/>
    </xf>
    <xf numFmtId="0" fontId="287" fillId="0" borderId="12" xfId="0" applyFont="1" applyBorder="1" applyAlignment="1">
      <alignment horizontal="left" vertical="center"/>
    </xf>
    <xf numFmtId="0" fontId="287" fillId="0" borderId="35" xfId="0" applyFont="1" applyBorder="1" applyAlignment="1">
      <alignment horizontal="left" vertical="center"/>
    </xf>
    <xf numFmtId="42" fontId="289" fillId="33" borderId="31" xfId="2863" applyNumberFormat="1" applyFont="1" applyFill="1" applyBorder="1" applyAlignment="1" applyProtection="1">
      <alignment horizontal="left" vertical="center" shrinkToFit="1"/>
    </xf>
    <xf numFmtId="42" fontId="284" fillId="43" borderId="37" xfId="2863" applyNumberFormat="1" applyFont="1" applyFill="1" applyBorder="1" applyAlignment="1" applyProtection="1">
      <alignment horizontal="center" vertical="center" shrinkToFit="1"/>
    </xf>
    <xf numFmtId="42" fontId="284" fillId="43" borderId="38" xfId="2863" applyNumberFormat="1" applyFont="1" applyFill="1" applyBorder="1" applyAlignment="1" applyProtection="1">
      <alignment horizontal="center" vertical="center" shrinkToFit="1"/>
    </xf>
    <xf numFmtId="42" fontId="284" fillId="43" borderId="39" xfId="2863" applyNumberFormat="1" applyFont="1" applyFill="1" applyBorder="1" applyAlignment="1" applyProtection="1">
      <alignment horizontal="center" vertical="center" shrinkToFit="1"/>
    </xf>
    <xf numFmtId="42" fontId="284" fillId="0" borderId="50" xfId="2863" applyNumberFormat="1" applyFont="1" applyFill="1" applyBorder="1" applyAlignment="1" applyProtection="1">
      <alignment horizontal="center" vertical="center" shrinkToFit="1"/>
    </xf>
    <xf numFmtId="42" fontId="284" fillId="0" borderId="34" xfId="2863" applyNumberFormat="1" applyFont="1" applyFill="1" applyBorder="1" applyAlignment="1" applyProtection="1">
      <alignment horizontal="center" vertical="center" shrinkToFit="1"/>
    </xf>
    <xf numFmtId="42" fontId="284" fillId="0" borderId="51" xfId="2863" applyNumberFormat="1" applyFont="1" applyFill="1" applyBorder="1" applyAlignment="1" applyProtection="1">
      <alignment horizontal="center" vertical="center" shrinkToFit="1"/>
    </xf>
    <xf numFmtId="42" fontId="284" fillId="0" borderId="14" xfId="2863" applyNumberFormat="1" applyFont="1" applyFill="1" applyBorder="1" applyAlignment="1" applyProtection="1">
      <alignment horizontal="center" vertical="center" shrinkToFit="1"/>
    </xf>
    <xf numFmtId="42" fontId="284" fillId="0" borderId="0" xfId="2863" applyNumberFormat="1" applyFont="1" applyFill="1" applyBorder="1" applyAlignment="1" applyProtection="1">
      <alignment horizontal="center" vertical="center" shrinkToFit="1"/>
    </xf>
    <xf numFmtId="42" fontId="284" fillId="0" borderId="7" xfId="2863" applyNumberFormat="1" applyFont="1" applyFill="1" applyBorder="1" applyAlignment="1" applyProtection="1">
      <alignment horizontal="center" vertical="center" shrinkToFit="1"/>
    </xf>
    <xf numFmtId="42" fontId="284" fillId="0" borderId="57" xfId="2863" applyNumberFormat="1" applyFont="1" applyFill="1" applyBorder="1" applyAlignment="1" applyProtection="1">
      <alignment horizontal="center" vertical="center" shrinkToFit="1"/>
    </xf>
    <xf numFmtId="42" fontId="284" fillId="0" borderId="19" xfId="2863" applyNumberFormat="1" applyFont="1" applyFill="1" applyBorder="1" applyAlignment="1" applyProtection="1">
      <alignment horizontal="center" vertical="center" shrinkToFit="1"/>
    </xf>
    <xf numFmtId="42" fontId="284" fillId="0" borderId="20" xfId="2863" applyNumberFormat="1" applyFont="1" applyFill="1" applyBorder="1" applyAlignment="1" applyProtection="1">
      <alignment horizontal="center" vertical="center" shrinkToFit="1"/>
    </xf>
  </cellXfs>
  <cellStyles count="27671">
    <cellStyle name="_x0001_" xfId="2986"/>
    <cellStyle name="_x0002__x0002__x0007__x0010__x0001__x0001__x0007_" xfId="16884"/>
    <cellStyle name="_x0014_" xfId="16885"/>
    <cellStyle name=" " xfId="1"/>
    <cellStyle name="' '" xfId="16886"/>
    <cellStyle name="          _x000d__x000a_386grabber=vga.3gr_x000d__x000a_" xfId="16887"/>
    <cellStyle name="          _x000d__x000a_shell=progman.exe_x000d__x000a_m" xfId="13558"/>
    <cellStyle name="  2" xfId="16508"/>
    <cellStyle name="  3" xfId="16525"/>
    <cellStyle name="  4" xfId="16683"/>
    <cellStyle name=" _04.우수공" xfId="16888"/>
    <cellStyle name=" _0513 내역서 및-1" xfId="7780"/>
    <cellStyle name=" _06.상수공" xfId="16889"/>
    <cellStyle name=" _09_0818 내역서" xfId="7779"/>
    <cellStyle name=" _09_0818 내역서_11_0215 수정구 근린공원 보수공사 - 원가계산서" xfId="7778"/>
    <cellStyle name=" _09_0818 내역서_11_0215 중원구 근린공원 보수공사 - 원가계산서" xfId="7777"/>
    <cellStyle name=" _09_0826 내역서" xfId="6143"/>
    <cellStyle name=" _09_0826 내역서_11_0215 수정구 근린공원 보수공사 - 원가계산서" xfId="6144"/>
    <cellStyle name=" _09_0826 내역서_11_0215 중원구 근린공원 보수공사 - 원가계산서" xfId="7776"/>
    <cellStyle name=" _09_0826 이식내역서" xfId="7775"/>
    <cellStyle name=" _09_0826 이식내역서_11_0215 수정구 근린공원 보수공사 - 원가계산서" xfId="7774"/>
    <cellStyle name=" _09_0826 이식내역서_11_0215 중원구 근린공원 보수공사 - 원가계산서" xfId="7773"/>
    <cellStyle name=" _09_0910 내역서" xfId="7772"/>
    <cellStyle name=" _09_0910 내역서_11_0215 수정구 근린공원 보수공사 - 원가계산서" xfId="6146"/>
    <cellStyle name=" _09_0910 내역서_11_0215 중원구 근린공원 보수공사 - 원가계산서" xfId="7771"/>
    <cellStyle name=" _09_0910 이식및제거내역서(원가계산포함)" xfId="7770"/>
    <cellStyle name=" _09_0910 이식및제거내역서(원가계산포함)_11_0215 수정구 근린공원 보수공사 - 원가계산서" xfId="7769"/>
    <cellStyle name=" _09_0910 이식및제거내역서(원가계산포함)_11_0215 중원구 근린공원 보수공사 - 원가계산서" xfId="7768"/>
    <cellStyle name=" _09_0910 이식및철거내역서(원가계산포함)" xfId="7767"/>
    <cellStyle name=" _09_0910 이식및철거내역서(원가계산포함)_11_0215 수정구 근린공원 보수공사 - 원가계산서" xfId="7766"/>
    <cellStyle name=" _09_0910 이식및철거내역서(원가계산포함)_11_0215 중원구 근린공원 보수공사 - 원가계산서" xfId="7765"/>
    <cellStyle name=" _09_0917 본공사-신규공사(원가계산포함)" xfId="7764"/>
    <cellStyle name=" _09_0917 본공사-신규공사(원가계산포함)_11_0215 수정구 근린공원 보수공사 - 원가계산서" xfId="7763"/>
    <cellStyle name=" _09_0917 본공사-신규공사(원가계산포함)_11_0215 중원구 근린공원 보수공사 - 원가계산서" xfId="7762"/>
    <cellStyle name=" _09_0917 이식및철거내역서(원가계산포함)" xfId="7761"/>
    <cellStyle name=" _09_0917 이식및철거내역서(원가계산포함)_11_0215 수정구 근린공원 보수공사 - 원가계산서" xfId="7760"/>
    <cellStyle name=" _09_0917 이식및철거내역서(원가계산포함)_11_0215 중원구 근린공원 보수공사 - 원가계산서" xfId="7759"/>
    <cellStyle name=" _09_0928 이식및제거내역서(원가계산포함)" xfId="7758"/>
    <cellStyle name=" _09_0928 이식및제거내역서(원가계산포함)_11_0215 수정구 근린공원 보수공사 - 원가계산서" xfId="7757"/>
    <cellStyle name=" _09_0928 이식및제거내역서(원가계산포함)_11_0215 중원구 근린공원 보수공사 - 원가계산서" xfId="7756"/>
    <cellStyle name=" _09_1007 조경 본공사" xfId="7755"/>
    <cellStyle name=" _09_1007 조경 본공사_11_0215 수정구 근린공원 보수공사 - 원가계산서" xfId="7754"/>
    <cellStyle name=" _09_1007 조경 본공사_11_0215 중원구 근린공원 보수공사 - 원가계산서" xfId="7753"/>
    <cellStyle name=" _09_1009 이식및제거내역서(원가계산포함)" xfId="7752"/>
    <cellStyle name=" _09_1009 이식및제거내역서(원가계산포함)_11_0215 수정구 근린공원 보수공사 - 원가계산서" xfId="7750"/>
    <cellStyle name=" _09_1009 이식및제거내역서(원가계산포함)_11_0215 중원구 근린공원 보수공사 - 원가계산서" xfId="8059"/>
    <cellStyle name=" _09_1031 조경 본공사-마사토포장" xfId="7751"/>
    <cellStyle name=" _09_1109 조경내역서(전체)" xfId="7749"/>
    <cellStyle name=" _09_1109 조경내역서(전체)_11_0215 수정구 근린공원 보수공사 - 원가계산서" xfId="7748"/>
    <cellStyle name=" _09_1109 조경내역서(전체)_11_0215 중원구 근린공원 보수공사 - 원가계산서" xfId="7747"/>
    <cellStyle name=" _09_1109수량산출서" xfId="7746"/>
    <cellStyle name=" _09_1109수량산출서_11_0215 수정구 근린공원 보수공사 - 원가계산서" xfId="7745"/>
    <cellStyle name=" _09_1109수량산출서_11_0215 중원구 근린공원 보수공사 - 원가계산서" xfId="7744"/>
    <cellStyle name=" _09_1110 조경내역서(전체)" xfId="7743"/>
    <cellStyle name=" _09_1112 조경 내역서(최종)" xfId="7742"/>
    <cellStyle name=" _10_0308 공원내 편익시설물 설치공사_원가계산서" xfId="7741"/>
    <cellStyle name=" _10_0410 동강유역_원가계산서" xfId="7740"/>
    <cellStyle name=" _10_1119 원가계산서" xfId="7739"/>
    <cellStyle name=" _10_1119 조경 설계내역서" xfId="7738"/>
    <cellStyle name=" _11_0215 수정구 근린공원 보수공사 - 원가계산서" xfId="7737"/>
    <cellStyle name=" _11_0215 중원구 근린공원 보수공사 - 원가계산서" xfId="7736"/>
    <cellStyle name=" _97연말" xfId="16890"/>
    <cellStyle name=" _97연말1" xfId="16891"/>
    <cellStyle name=" _Book1" xfId="16892"/>
    <cellStyle name=" _갈산3녹지 리모델링공사" xfId="7735"/>
    <cellStyle name=" _공원 등산로변 편익시설설치 공사 내역서 및" xfId="7734"/>
    <cellStyle name=" _관급자재 집계표" xfId="7733"/>
    <cellStyle name=" _분담금리스트(태백)" xfId="16893"/>
    <cellStyle name=" _수목중량" xfId="7732"/>
    <cellStyle name=" _수진공원 수량산출서" xfId="7699"/>
    <cellStyle name=" _인천오류확정예산(090731)" xfId="16894"/>
    <cellStyle name=" _폐기물내역서" xfId="7731"/>
    <cellStyle name=" bolted_'98지하철1,2호선 구조물균열누수보수공사" xfId="16895"/>
    <cellStyle name="_x000d_$" xfId="16896"/>
    <cellStyle name="_x000d_;&amp;?;" xfId="16897"/>
    <cellStyle name="&quot;" xfId="2"/>
    <cellStyle name="&quot;_설계서(갑지)0223" xfId="16898"/>
    <cellStyle name="&quot;_설계예산서및단가산출서" xfId="16899"/>
    <cellStyle name="&quot;_진입램프최종" xfId="16900"/>
    <cellStyle name="&quot;_진입램프최종엑셀" xfId="16901"/>
    <cellStyle name="&quot;큰제목&quot;" xfId="16902"/>
    <cellStyle name="#" xfId="3"/>
    <cellStyle name="#,##0" xfId="4"/>
    <cellStyle name="#,##0 2" xfId="2988"/>
    <cellStyle name="#,##0 3" xfId="13478"/>
    <cellStyle name="#,##0 4" xfId="16187"/>
    <cellStyle name="#,##0.0" xfId="5"/>
    <cellStyle name="#,##0.00" xfId="6"/>
    <cellStyle name="#,##0.000" xfId="7"/>
    <cellStyle name="#,##0_분수대 및 어린이놀이터 시설물 설치공사" xfId="8"/>
    <cellStyle name="#_품셈 " xfId="16903"/>
    <cellStyle name="$" xfId="9"/>
    <cellStyle name="_x0004__x0004__x0019__x001b__x0004_$_x0010__x0010__x0008__x0001_" xfId="16904"/>
    <cellStyle name="$_±a¾Æ" xfId="10"/>
    <cellStyle name="$_°ßAu2" xfId="11"/>
    <cellStyle name="$_01.설계설명서(운고보)" xfId="16905"/>
    <cellStyle name="$_2.배수공" xfId="16906"/>
    <cellStyle name="$_2.취입보" xfId="16907"/>
    <cellStyle name="$_2001년8월내역" xfId="16908"/>
    <cellStyle name="$_2002년 설치" xfId="16909"/>
    <cellStyle name="$_4.배수관및뚜껑" xfId="16910"/>
    <cellStyle name="$_8.평야부수량(2009)-DB No.76-2" xfId="16911"/>
    <cellStyle name="$_C.2.평야부수량(2009)" xfId="16912"/>
    <cellStyle name="$_dbAøEi" xfId="12"/>
    <cellStyle name="$_db진흥" xfId="13"/>
    <cellStyle name="$_db진흥 2" xfId="13559"/>
    <cellStyle name="$_db진흥 2 2" xfId="13560"/>
    <cellStyle name="$_db진흥 2 3" xfId="16629"/>
    <cellStyle name="$_db진흥 3" xfId="16600"/>
    <cellStyle name="$_SE40" xfId="14"/>
    <cellStyle name="$_SE40 2" xfId="13561"/>
    <cellStyle name="$_SE40 2 2" xfId="13562"/>
    <cellStyle name="$_SE40 2 3" xfId="16507"/>
    <cellStyle name="$_SE40 3" xfId="16296"/>
    <cellStyle name="$_견적2" xfId="15"/>
    <cellStyle name="$_견적2 2" xfId="13563"/>
    <cellStyle name="$_견적2 2 2" xfId="13564"/>
    <cellStyle name="$_견적2 2 3" xfId="16506"/>
    <cellStyle name="$_견적2 3" xfId="16702"/>
    <cellStyle name="$_공사비2001-06" xfId="16913"/>
    <cellStyle name="$_기아" xfId="16"/>
    <cellStyle name="$_기아 2" xfId="13565"/>
    <cellStyle name="$_기아 2 2" xfId="13566"/>
    <cellStyle name="$_기아 2 3" xfId="16541"/>
    <cellStyle name="$_기아 3" xfId="16690"/>
    <cellStyle name="$_대불전기내역(0706보완)" xfId="16914"/>
    <cellStyle name="$_영광군표지1" xfId="16915"/>
    <cellStyle name="$_운고보(수량)" xfId="16916"/>
    <cellStyle name="$_큰보수량" xfId="16917"/>
    <cellStyle name="$_폐기물" xfId="16918"/>
    <cellStyle name="$_합판거푸집" xfId="16919"/>
    <cellStyle name="&amp;A" xfId="17"/>
    <cellStyle name="(##.00)" xfId="18"/>
    <cellStyle name="(##.00) 2" xfId="2989"/>
    <cellStyle name="(##.00) 3" xfId="16505"/>
    <cellStyle name="(△콤마)" xfId="19"/>
    <cellStyle name="(1)" xfId="10026"/>
    <cellStyle name="(백분율)" xfId="20"/>
    <cellStyle name="(콤마)" xfId="21"/>
    <cellStyle name="(표준)" xfId="7730"/>
    <cellStyle name=")" xfId="22"/>
    <cellStyle name=";;;" xfId="7729"/>
    <cellStyle name="??_x000c_둄_x001b__x000d_|?_x0001_?_x0003__x0014__x0007__x0001__x0001_" xfId="23"/>
    <cellStyle name="??&amp;5_x0007_?._x0007_9_x0008_??_x0007__x0001__x0001_" xfId="7728"/>
    <cellStyle name="??&amp;6_x0007_?/_x0007_9_x0008_??_x0007__x0001__x0001_" xfId="7727"/>
    <cellStyle name="??&amp;6_x0007_?/_x0007_9_x0008_??_x000f__x0001__x0001_" xfId="10801"/>
    <cellStyle name="??&amp;O?&amp;H?_x0008__x000f__x0007_?_x0007__x0001__x0001_" xfId="24"/>
    <cellStyle name="??&amp;O?&amp;H?_x0008_??_x0007__x0001__x0001_" xfId="25"/>
    <cellStyle name="??&amp;O?&amp;H?_x0008__x000f__x0007_?_x0007__x0001__x0001__가산2빗물-발주용-시설물토목화" xfId="26"/>
    <cellStyle name="??&amp;멅?둃9_x0008_??_x0007__x0001__x0001_" xfId="10498"/>
    <cellStyle name="??&amp;쏗?뷐9_x0008__x0011__x0007_?_x0007__x0001__x0001_" xfId="27"/>
    <cellStyle name="???­ [0]_??º?¼?·®??°? " xfId="10027"/>
    <cellStyle name="?_x001d_??%U©÷u&amp;H©÷9_x0008_? s_x000a__x0007__x0001__x0001_" xfId="10025"/>
    <cellStyle name="???? [0.00]_PRODUCT DETAIL Q1" xfId="28"/>
    <cellStyle name="????_PRODUCT DETAIL Q1" xfId="29"/>
    <cellStyle name="???[0]_?? DI" xfId="30"/>
    <cellStyle name="???_?? DI" xfId="31"/>
    <cellStyle name="???­_??º?¼?·®??°? " xfId="10028"/>
    <cellStyle name="???Ø_??º?¼?·®??°? " xfId="10029"/>
    <cellStyle name="??[0]_MATL COST ANALYSIS" xfId="32"/>
    <cellStyle name="??_(????)??????" xfId="33"/>
    <cellStyle name="??A? [0]_laroux_1_¢¬???¢â? " xfId="34"/>
    <cellStyle name="??A?_laroux_1_¢¬???¢â? " xfId="35"/>
    <cellStyle name="?¡±¢¥?_?¨ù??¢´¢¥_¢¬???¢â? " xfId="36"/>
    <cellStyle name="?ðÇ%U?&amp;H?_x0008_?s_x000a__x0007__x0001__x0001_" xfId="37"/>
    <cellStyle name="?Þ¸¶ [0]_??º?¼?·®??°? " xfId="10031"/>
    <cellStyle name="?Þ¸¶_??º?¼?·???°? " xfId="16920"/>
    <cellStyle name="?W?_laroux" xfId="38"/>
    <cellStyle name="?曹%U?&amp;H?_x0008__x001a__x0004_?_x0007__x0001__x0001_" xfId="10030"/>
    <cellStyle name="?曹%U?&amp;H?_x0008_?s_x000a__x0007__x0001__x0001_" xfId="39"/>
    <cellStyle name="?珠??? " xfId="16921"/>
    <cellStyle name="]_Sheet1_FY96" xfId="16922"/>
    <cellStyle name="]_Sheet1_PRODUCT DETAIL_x0013_Comma [0]_Sheet1_Q1" xfId="16923"/>
    <cellStyle name="_(01-14)광양항인건비" xfId="16924"/>
    <cellStyle name="_(01-14)광양항인건비_설계서(갑지)0223" xfId="16925"/>
    <cellStyle name="_(01-14)광양항인건비_설계예산서및단가산출서" xfId="16926"/>
    <cellStyle name="_(01-14)광양항인건비_진입램프최종" xfId="16927"/>
    <cellStyle name="_(01-14)광양항인건비_진입램프최종엑셀" xfId="16928"/>
    <cellStyle name="_(02)표지판" xfId="16929"/>
    <cellStyle name="_(가)실행" xfId="7726"/>
    <cellStyle name="_(변경내역서)" xfId="16930"/>
    <cellStyle name="_(주)영풍-홍성(서울방향)휴게소" xfId="25891"/>
    <cellStyle name="_@파쇄기(관악구)-rev8" xfId="16931"/>
    <cellStyle name="_00 단가산출서 9호선,공항,공용" xfId="16932"/>
    <cellStyle name="_00 단가산출서 9호선,공항,공용_설계서(갑지)0223" xfId="16933"/>
    <cellStyle name="_00 단가산출서 9호선,공항,공용_설계예산서및단가산출서" xfId="16934"/>
    <cellStyle name="_00 단가산출서 9호선,공항,공용_진입램프최종" xfId="16935"/>
    <cellStyle name="_00 단가산출서 9호선,공항,공용_진입램프최종엑셀" xfId="16936"/>
    <cellStyle name="_00.(FCR)상수도 (D600mm)이설05" xfId="16937"/>
    <cellStyle name="_00.자재" xfId="16599"/>
    <cellStyle name="_00내역서(예정)" xfId="13567"/>
    <cellStyle name="_00설계내역(가로등)" xfId="13568"/>
    <cellStyle name="_00자재총괄표(마곡리)" xfId="40"/>
    <cellStyle name="_00토공" xfId="16695"/>
    <cellStyle name="_01" xfId="41"/>
    <cellStyle name="_01 내역서(당아래)" xfId="16938"/>
    <cellStyle name="_01 내역서(당아래)_설계서(갑지)0223" xfId="16939"/>
    <cellStyle name="_01 내역서(당아래)_설계예산서및단가산출서" xfId="16940"/>
    <cellStyle name="_01 내역서(당아래)_진입램프최종" xfId="16941"/>
    <cellStyle name="_01 내역서(당아래)_진입램프최종엑셀" xfId="16942"/>
    <cellStyle name="_01.깨기" xfId="16694"/>
    <cellStyle name="_01.설변(제1회)단가산출(총체)" xfId="16943"/>
    <cellStyle name="_01.제2차1회 단가산출서" xfId="16944"/>
    <cellStyle name="_01.차도1교자재및수량총괄집계" xfId="16945"/>
    <cellStyle name="_01.차도1교자재및수량총괄집계_00.포장공" xfId="16946"/>
    <cellStyle name="_01.차도1교자재및수량총괄집계_00.포장공_explore" xfId="16947"/>
    <cellStyle name="_01.차도1교자재및수량총괄집계_00.포장공_explore_수량-051223" xfId="16948"/>
    <cellStyle name="_01.차도1교자재및수량총괄집계_00.포장공_explore_진북산업단지수량-051227" xfId="16949"/>
    <cellStyle name="_01.차도1교자재및수량총괄집계_00.포장공_explore_한림수량-051109" xfId="16950"/>
    <cellStyle name="_01.차도1교자재및수량총괄집계_00.포장공_explore_한림수량-1" xfId="16951"/>
    <cellStyle name="_01.차도1교자재및수량총괄집계_00.포장공_포장공사1차(택지조성)" xfId="16952"/>
    <cellStyle name="_01.차도1교자재및수량총괄집계_00.포장공_포장공사1차(택지조성)_explore" xfId="16953"/>
    <cellStyle name="_01.차도1교자재및수량총괄집계_00.포장공_포장공사1차(택지조성)_explore_수량-051223" xfId="16954"/>
    <cellStyle name="_01.차도1교자재및수량총괄집계_00.포장공_포장공사1차(택지조성)_explore_진북산업단지수량-051227" xfId="16955"/>
    <cellStyle name="_01.차도1교자재및수량총괄집계_00.포장공_포장공사1차(택지조성)_explore_한림수량-051109" xfId="16956"/>
    <cellStyle name="_01.차도1교자재및수량총괄집계_00.포장공_포장공사1차(택지조성)_explore_한림수량-1" xfId="16957"/>
    <cellStyle name="_01.차도1교자재및수량총괄집계_00.포장공-차선도색" xfId="16958"/>
    <cellStyle name="_01.차도1교자재및수량총괄집계_00.포장공-차선도색_explore" xfId="16959"/>
    <cellStyle name="_01.차도1교자재및수량총괄집계_00.포장공-차선도색_explore_수량-051223" xfId="16960"/>
    <cellStyle name="_01.차도1교자재및수량총괄집계_00.포장공-차선도색_explore_진북산업단지수량-051227" xfId="16961"/>
    <cellStyle name="_01.차도1교자재및수량총괄집계_00.포장공-차선도색_explore_한림수량-051109" xfId="16962"/>
    <cellStyle name="_01.차도1교자재및수량총괄집계_00.포장공-차선도색_explore_한림수량-1" xfId="16963"/>
    <cellStyle name="_01.차도1교자재및수량총괄집계_00.포장공-차선도색_포장공사1차(택지조성)" xfId="16964"/>
    <cellStyle name="_01.차도1교자재및수량총괄집계_00.포장공-차선도색_포장공사1차(택지조성)_explore" xfId="16965"/>
    <cellStyle name="_01.차도1교자재및수량총괄집계_00.포장공-차선도색_포장공사1차(택지조성)_explore_수량-051223" xfId="16966"/>
    <cellStyle name="_01.차도1교자재및수량총괄집계_00.포장공-차선도색_포장공사1차(택지조성)_explore_진북산업단지수량-051227" xfId="16967"/>
    <cellStyle name="_01.차도1교자재및수량총괄집계_00.포장공-차선도색_포장공사1차(택지조성)_explore_한림수량-051109" xfId="16968"/>
    <cellStyle name="_01.차도1교자재및수량총괄집계_00.포장공-차선도색_포장공사1차(택지조성)_explore_한림수량-1" xfId="16969"/>
    <cellStyle name="_01.차도1교자재및수량총괄집계_01.급수공사(1차)" xfId="16970"/>
    <cellStyle name="_01.차도1교자재및수량총괄집계_01.수로암거가시설공(국도21호선)" xfId="16971"/>
    <cellStyle name="_01.차도1교자재및수량총괄집계_018울산화봉-급수간선-1차수량(1)" xfId="16972"/>
    <cellStyle name="_01.차도1교자재및수량총괄집계_018울산화봉-급수간선-2차수량(1)" xfId="16973"/>
    <cellStyle name="_01.차도1교자재및수량총괄집계_02.관추진및가시설(1-8,3-9)" xfId="16974"/>
    <cellStyle name="_01.차도1교자재및수량총괄집계_03.지구외-포장,교통처리-1차수량" xfId="16975"/>
    <cellStyle name="_01.차도1교자재및수량총괄집계_1.광명상수1차(0531)" xfId="16976"/>
    <cellStyle name="_01.차도1교자재및수량총괄집계_1.광명상수1차(0531)_01.급수공사(1차)" xfId="16977"/>
    <cellStyle name="_01.차도1교자재및수량총괄집계_1.광명상수1차(0531)_018울산화봉-급수간선-1차수량(1)" xfId="16978"/>
    <cellStyle name="_01.차도1교자재및수량총괄집계_1.광명상수1차(0531)_018울산화봉-급수간선-2차수량(1)" xfId="16979"/>
    <cellStyle name="_01.차도1교자재및수량총괄집계_13.가시설공" xfId="16980"/>
    <cellStyle name="_01.차도1교자재및수량총괄집계_13.급수공사-2차(택)" xfId="16981"/>
    <cellStyle name="_01.차도1교자재및수량총괄집계_13.급수공사-2차(택)_01.급수공사(1차)" xfId="16982"/>
    <cellStyle name="_01.차도1교자재및수량총괄집계_13.급수공사-2차(택)_018울산화봉-급수간선-1차수량(1)" xfId="16983"/>
    <cellStyle name="_01.차도1교자재및수량총괄집계_13.급수공사-2차(택)_018울산화봉-급수간선-2차수량(1)" xfId="16984"/>
    <cellStyle name="_01.차도1교자재및수량총괄집계_14기타공사-2차" xfId="16985"/>
    <cellStyle name="_01.차도1교자재및수량총괄집계_14기타공사-2차_기타공사-1차_1공구" xfId="16986"/>
    <cellStyle name="_01.차도1교자재및수량총괄집계_14기타공사-2차_기타공사-1차_1공구(0529수정" xfId="16987"/>
    <cellStyle name="_01.차도1교자재및수량총괄집계_14기타공사-2차_기타공사-2차_1공구" xfId="16988"/>
    <cellStyle name="_01.차도1교자재및수량총괄집계_14기타공사-2차_포장공사-1차(0529수정)" xfId="16989"/>
    <cellStyle name="_01.차도1교자재및수량총괄집계_16(1).급수공사-2차" xfId="16990"/>
    <cellStyle name="_01.차도1교자재및수량총괄집계_2광명상수2차(0523)" xfId="16991"/>
    <cellStyle name="_01.차도1교자재및수량총괄집계_2광명상수2차(0523)_01.급수공사(1차)" xfId="16992"/>
    <cellStyle name="_01.차도1교자재및수량총괄집계_2광명상수2차(0523)_018울산화봉-급수간선-1차수량(1)" xfId="16993"/>
    <cellStyle name="_01.차도1교자재및수량총괄집계_2광명상수2차(0523)_018울산화봉-급수간선-2차수량(1)" xfId="16994"/>
    <cellStyle name="_01.차도1교자재및수량총괄집계_2광명상수2차(0531)-11" xfId="16995"/>
    <cellStyle name="_01.차도1교자재및수량총괄집계_2광명상수2차(0531)-11_01.급수공사(1차)" xfId="16996"/>
    <cellStyle name="_01.차도1교자재및수량총괄집계_2광명상수2차(0531)-11_018울산화봉-급수간선-1차수량(1)" xfId="16997"/>
    <cellStyle name="_01.차도1교자재및수량총괄집계_2광명상수2차(0531)-11_018울산화봉-급수간선-2차수량(1)" xfId="16998"/>
    <cellStyle name="_01.차도1교자재및수량총괄집계_4-1.포장공" xfId="16999"/>
    <cellStyle name="_01.차도1교자재및수량총괄집계_4-1.포장공_explore" xfId="17000"/>
    <cellStyle name="_01.차도1교자재및수량총괄집계_4-1.포장공_explore_수량-051223" xfId="17001"/>
    <cellStyle name="_01.차도1교자재및수량총괄집계_4-1.포장공_explore_진북산업단지수량-051227" xfId="17002"/>
    <cellStyle name="_01.차도1교자재및수량총괄집계_4-1.포장공_explore_한림수량-051109" xfId="17003"/>
    <cellStyle name="_01.차도1교자재및수량총괄집계_4-1.포장공_explore_한림수량-1" xfId="17004"/>
    <cellStyle name="_01.차도1교자재및수량총괄집계_4-1.포장공_포장공사1차(택지조성)" xfId="17005"/>
    <cellStyle name="_01.차도1교자재및수량총괄집계_4-1.포장공_포장공사1차(택지조성)_explore" xfId="17006"/>
    <cellStyle name="_01.차도1교자재및수량총괄집계_4-1.포장공_포장공사1차(택지조성)_explore_수량-051223" xfId="17007"/>
    <cellStyle name="_01.차도1교자재및수량총괄집계_4-1.포장공_포장공사1차(택지조성)_explore_진북산업단지수량-051227" xfId="17008"/>
    <cellStyle name="_01.차도1교자재및수량총괄집계_4-1.포장공_포장공사1차(택지조성)_explore_한림수량-051109" xfId="17009"/>
    <cellStyle name="_01.차도1교자재및수량총괄집계_4-1.포장공_포장공사1차(택지조성)_explore_한림수량-1" xfId="17010"/>
    <cellStyle name="_01.차도1교자재및수량총괄집계_4-2.포장공-포장공사" xfId="17011"/>
    <cellStyle name="_01.차도1교자재및수량총괄집계_4-2.포장공-포장공사_explore" xfId="17012"/>
    <cellStyle name="_01.차도1교자재및수량총괄집계_4-2.포장공-포장공사_explore_수량-051223" xfId="17013"/>
    <cellStyle name="_01.차도1교자재및수량총괄집계_4-2.포장공-포장공사_explore_진북산업단지수량-051227" xfId="17014"/>
    <cellStyle name="_01.차도1교자재및수량총괄집계_4-2.포장공-포장공사_explore_한림수량-051109" xfId="17015"/>
    <cellStyle name="_01.차도1교자재및수량총괄집계_4-2.포장공-포장공사_explore_한림수량-1" xfId="17016"/>
    <cellStyle name="_01.차도1교자재및수량총괄집계_4-2.포장공-포장공사_포장공사1차(택지조성)" xfId="17017"/>
    <cellStyle name="_01.차도1교자재및수량총괄집계_4-2.포장공-포장공사_포장공사1차(택지조성)_explore" xfId="17018"/>
    <cellStyle name="_01.차도1교자재및수량총괄집계_4-2.포장공-포장공사_포장공사1차(택지조성)_explore_수량-051223" xfId="17019"/>
    <cellStyle name="_01.차도1교자재및수량총괄집계_4-2.포장공-포장공사_포장공사1차(택지조성)_explore_진북산업단지수량-051227" xfId="17020"/>
    <cellStyle name="_01.차도1교자재및수량총괄집계_4-2.포장공-포장공사_포장공사1차(택지조성)_explore_한림수량-051109" xfId="17021"/>
    <cellStyle name="_01.차도1교자재및수량총괄집계_4-2.포장공-포장공사_포장공사1차(택지조성)_explore_한림수량-1" xfId="17022"/>
    <cellStyle name="_01.차도1교자재및수량총괄집계_4-3.포장공-경계석및측구" xfId="17023"/>
    <cellStyle name="_01.차도1교자재및수량총괄집계_4-3.포장공-경계석및측구_explore" xfId="17024"/>
    <cellStyle name="_01.차도1교자재및수량총괄집계_4-3.포장공-경계석및측구_explore_수량-051223" xfId="17025"/>
    <cellStyle name="_01.차도1교자재및수량총괄집계_4-3.포장공-경계석및측구_explore_진북산업단지수량-051227" xfId="17026"/>
    <cellStyle name="_01.차도1교자재및수량총괄집계_4-3.포장공-경계석및측구_explore_한림수량-051109" xfId="17027"/>
    <cellStyle name="_01.차도1교자재및수량총괄집계_4-3.포장공-경계석및측구_explore_한림수량-1" xfId="17028"/>
    <cellStyle name="_01.차도1교자재및수량총괄집계_4-3.포장공-경계석및측구_포장공사1차(택지조성)" xfId="17029"/>
    <cellStyle name="_01.차도1교자재및수량총괄집계_4-3.포장공-경계석및측구_포장공사1차(택지조성)_explore" xfId="17030"/>
    <cellStyle name="_01.차도1교자재및수량총괄집계_4-3.포장공-경계석및측구_포장공사1차(택지조성)_explore_수량-051223" xfId="17031"/>
    <cellStyle name="_01.차도1교자재및수량총괄집계_4-3.포장공-경계석및측구_포장공사1차(택지조성)_explore_진북산업단지수량-051227" xfId="17032"/>
    <cellStyle name="_01.차도1교자재및수량총괄집계_4-3.포장공-경계석및측구_포장공사1차(택지조성)_explore_한림수량-051109" xfId="17033"/>
    <cellStyle name="_01.차도1교자재및수량총괄집계_4-3.포장공-경계석및측구_포장공사1차(택지조성)_explore_한림수량-1" xfId="17034"/>
    <cellStyle name="_01.차도1교자재및수량총괄집계_4-4.포장공-차선도색" xfId="17035"/>
    <cellStyle name="_01.차도1교자재및수량총괄집계_4-4.포장공-차선도색_explore" xfId="17036"/>
    <cellStyle name="_01.차도1교자재및수량총괄집계_4-4.포장공-차선도색_explore_수량-051223" xfId="17037"/>
    <cellStyle name="_01.차도1교자재및수량총괄집계_4-4.포장공-차선도색_explore_진북산업단지수량-051227" xfId="17038"/>
    <cellStyle name="_01.차도1교자재및수량총괄집계_4-4.포장공-차선도색_explore_한림수량-051109" xfId="17039"/>
    <cellStyle name="_01.차도1교자재및수량총괄집계_4-4.포장공-차선도색_explore_한림수량-1" xfId="17040"/>
    <cellStyle name="_01.차도1교자재및수량총괄집계_4-4.포장공-차선도색_포장공사1차(택지조성)" xfId="17041"/>
    <cellStyle name="_01.차도1교자재및수량총괄집계_4-4.포장공-차선도색_포장공사1차(택지조성)_explore" xfId="17042"/>
    <cellStyle name="_01.차도1교자재및수량총괄집계_4-4.포장공-차선도색_포장공사1차(택지조성)_explore_수량-051223" xfId="17043"/>
    <cellStyle name="_01.차도1교자재및수량총괄집계_4-4.포장공-차선도색_포장공사1차(택지조성)_explore_진북산업단지수량-051227" xfId="17044"/>
    <cellStyle name="_01.차도1교자재및수량총괄집계_4-4.포장공-차선도색_포장공사1차(택지조성)_explore_한림수량-051109" xfId="17045"/>
    <cellStyle name="_01.차도1교자재및수량총괄집계_4-4.포장공-차선도색_포장공사1차(택지조성)_explore_한림수량-1" xfId="17046"/>
    <cellStyle name="_01.차도1교자재및수량총괄집계_explore" xfId="17047"/>
    <cellStyle name="_01.차도1교자재및수량총괄집계_explore_수량-051223" xfId="17048"/>
    <cellStyle name="_01.차도1교자재및수량총괄집계_explore_진북산업단지수량-051227" xfId="17049"/>
    <cellStyle name="_01.차도1교자재및수량총괄집계_explore_한림수량-051109" xfId="17050"/>
    <cellStyle name="_01.차도1교자재및수량총괄집계_explore_한림수량-1" xfId="17051"/>
    <cellStyle name="_01.차도1교자재및수량총괄집계_방음벽철거" xfId="17052"/>
    <cellStyle name="_01.차도1교자재및수량총괄집계_옹벽" xfId="17053"/>
    <cellStyle name="_01.차도1교자재및수량총괄집계_원주상수도2차" xfId="17054"/>
    <cellStyle name="_01.차도1교자재및수량총괄집계_원주상수도2차_01.급수공사(1차)" xfId="17055"/>
    <cellStyle name="_01.차도1교자재및수량총괄집계_원주상수도2차_018울산화봉-급수간선-1차수량(1)" xfId="17056"/>
    <cellStyle name="_01.차도1교자재및수량총괄집계_원주상수도2차_018울산화봉-급수간선-2차수량(1)" xfId="17057"/>
    <cellStyle name="_01.차도1교자재및수량총괄집계_원주상수도2차_1.광명상수1차(0531)" xfId="17058"/>
    <cellStyle name="_01.차도1교자재및수량총괄집계_원주상수도2차_1.광명상수1차(0531)_01.급수공사(1차)" xfId="17059"/>
    <cellStyle name="_01.차도1교자재및수량총괄집계_원주상수도2차_1.광명상수1차(0531)_018울산화봉-급수간선-1차수량(1)" xfId="17060"/>
    <cellStyle name="_01.차도1교자재및수량총괄집계_원주상수도2차_1.광명상수1차(0531)_018울산화봉-급수간선-2차수량(1)" xfId="17061"/>
    <cellStyle name="_01.차도1교자재및수량총괄집계_원주상수도2차_2광명상수2차(0523)" xfId="17062"/>
    <cellStyle name="_01.차도1교자재및수량총괄집계_원주상수도2차_2광명상수2차(0523)_01.급수공사(1차)" xfId="17063"/>
    <cellStyle name="_01.차도1교자재및수량총괄집계_원주상수도2차_2광명상수2차(0523)_018울산화봉-급수간선-1차수량(1)" xfId="17064"/>
    <cellStyle name="_01.차도1교자재및수량총괄집계_원주상수도2차_2광명상수2차(0523)_018울산화봉-급수간선-2차수량(1)" xfId="17065"/>
    <cellStyle name="_01.차도1교자재및수량총괄집계_원주상수도2차_2광명상수2차(0531)-11" xfId="17066"/>
    <cellStyle name="_01.차도1교자재및수량총괄집계_원주상수도2차_2광명상수2차(0531)-11_01.급수공사(1차)" xfId="17067"/>
    <cellStyle name="_01.차도1교자재및수량총괄집계_원주상수도2차_2광명상수2차(0531)-11_018울산화봉-급수간선-1차수량(1)" xfId="17068"/>
    <cellStyle name="_01.차도1교자재및수량총괄집계_원주상수도2차_2광명상수2차(0531)-11_018울산화봉-급수간선-2차수량(1)" xfId="17069"/>
    <cellStyle name="_01.차도1교자재및수량총괄집계_지구외철거수량(08.16)" xfId="17070"/>
    <cellStyle name="_01.차도1교자재및수량총괄집계_지구외철거수량(08.16,2차)" xfId="17071"/>
    <cellStyle name="_01.차도1교자재및수량총괄집계_지장물철거공(조기발주)" xfId="17072"/>
    <cellStyle name="_01.차도1교자재및수량총괄집계_지장물철거공(조기발주)_방음벽철거" xfId="17073"/>
    <cellStyle name="_01.차도1교자재및수량총괄집계_차집관로-2차 가시설" xfId="17074"/>
    <cellStyle name="_01.차도1교자재및수량총괄집계_차집관로-2차 가시설_14기타공사-2차" xfId="17075"/>
    <cellStyle name="_01.차도1교자재및수량총괄집계_차집관로-2차 가시설_14기타공사-2차_기타공사-1차_1공구" xfId="17076"/>
    <cellStyle name="_01.차도1교자재및수량총괄집계_차집관로-2차 가시설_14기타공사-2차_기타공사-1차_1공구(0529수정" xfId="17077"/>
    <cellStyle name="_01.차도1교자재및수량총괄집계_차집관로-2차 가시설_14기타공사-2차_기타공사-2차_1공구" xfId="17078"/>
    <cellStyle name="_01.차도1교자재및수량총괄집계_차집관로-2차 가시설_14기타공사-2차_포장공사-1차(0529수정)" xfId="17079"/>
    <cellStyle name="_01.차도1교자재및수량총괄집계_차집관로-2차 가시설_방음벽철거" xfId="17080"/>
    <cellStyle name="_01.차도1교자재및수량총괄집계_차집관로-2차 가시설_지구외철거수량(08.16)" xfId="17081"/>
    <cellStyle name="_01.차도1교자재및수량총괄집계_차집관로-2차 가시설_지구외철거수량(08.16,2차)" xfId="17082"/>
    <cellStyle name="_01.차도1교자재및수량총괄집계_차집관로-2차 가시설_지장물철거공(조기발주)" xfId="17083"/>
    <cellStyle name="_01.차도1교자재및수량총괄집계_차집관로-2차 가시설_지장물철거공(조기발주)_방음벽철거" xfId="17084"/>
    <cellStyle name="_01.차도1교자재및수량총괄집계_차집관로-관로부가시설" xfId="17085"/>
    <cellStyle name="_01.차도1교자재및수량총괄집계_차집관로-관로부가시설_14기타공사-2차" xfId="17086"/>
    <cellStyle name="_01.차도1교자재및수량총괄집계_차집관로-관로부가시설_14기타공사-2차_기타공사-1차_1공구" xfId="17087"/>
    <cellStyle name="_01.차도1교자재및수량총괄집계_차집관로-관로부가시설_14기타공사-2차_기타공사-1차_1공구(0529수정" xfId="17088"/>
    <cellStyle name="_01.차도1교자재및수량총괄집계_차집관로-관로부가시설_14기타공사-2차_기타공사-2차_1공구" xfId="17089"/>
    <cellStyle name="_01.차도1교자재및수량총괄집계_차집관로-관로부가시설_14기타공사-2차_포장공사-1차(0529수정)" xfId="17090"/>
    <cellStyle name="_01.차도1교자재및수량총괄집계_차집관로-관로부가시설_방음벽철거" xfId="17091"/>
    <cellStyle name="_01.차도1교자재및수량총괄집계_차집관로-관로부가시설_지구외철거수량(08.16)" xfId="17092"/>
    <cellStyle name="_01.차도1교자재및수량총괄집계_차집관로-관로부가시설_지구외철거수량(08.16,2차)" xfId="17093"/>
    <cellStyle name="_01.차도1교자재및수량총괄집계_차집관로-관로부가시설_지장물철거공(조기발주)" xfId="17094"/>
    <cellStyle name="_01.차도1교자재및수량총괄집계_차집관로-관로부가시설_지장물철거공(조기발주)_방음벽철거" xfId="17095"/>
    <cellStyle name="_01.차도1교자재및수량총괄집계_차집관로-관추진공가시설(동림3)" xfId="17096"/>
    <cellStyle name="_01.차도1교자재및수량총괄집계_차집관로-관추진공가시설(동림3)_14기타공사-2차" xfId="17097"/>
    <cellStyle name="_01.차도1교자재및수량총괄집계_차집관로-관추진공가시설(동림3)_14기타공사-2차_기타공사-1차_1공구" xfId="17098"/>
    <cellStyle name="_01.차도1교자재및수량총괄집계_차집관로-관추진공가시설(동림3)_14기타공사-2차_기타공사-1차_1공구(0529수정" xfId="17099"/>
    <cellStyle name="_01.차도1교자재및수량총괄집계_차집관로-관추진공가시설(동림3)_14기타공사-2차_기타공사-2차_1공구" xfId="17100"/>
    <cellStyle name="_01.차도1교자재및수량총괄집계_차집관로-관추진공가시설(동림3)_14기타공사-2차_포장공사-1차(0529수정)" xfId="17101"/>
    <cellStyle name="_01.차도1교자재및수량총괄집계_차집관로-관추진공가시설(동림3)_방음벽철거" xfId="17102"/>
    <cellStyle name="_01.차도1교자재및수량총괄집계_차집관로-관추진공가시설(동림3)_지구외철거수량(08.16)" xfId="17103"/>
    <cellStyle name="_01.차도1교자재및수량총괄집계_차집관로-관추진공가시설(동림3)_지구외철거수량(08.16,2차)" xfId="17104"/>
    <cellStyle name="_01.차도1교자재및수량총괄집계_차집관로-관추진공가시설(동림3)_지장물철거공(조기발주)" xfId="17105"/>
    <cellStyle name="_01.차도1교자재및수량총괄집계_차집관로-관추진공가시설(동림3)_지장물철거공(조기발주)_방음벽철거" xfId="17106"/>
    <cellStyle name="_01.차도1교자재및수량총괄집계_포장공사1차(택지조성)" xfId="17107"/>
    <cellStyle name="_01.차도1교자재및수량총괄집계_포장공사1차(택지조성)_explore" xfId="17108"/>
    <cellStyle name="_01.차도1교자재및수량총괄집계_포장공사1차(택지조성)_explore_수량-051223" xfId="17109"/>
    <cellStyle name="_01.차도1교자재및수량총괄집계_포장공사1차(택지조성)_explore_진북산업단지수량-051227" xfId="17110"/>
    <cellStyle name="_01.차도1교자재및수량총괄집계_포장공사1차(택지조성)_explore_한림수량-051109" xfId="17111"/>
    <cellStyle name="_01.차도1교자재및수량총괄집계_포장공사1차(택지조성)_explore_한림수량-1" xfId="17112"/>
    <cellStyle name="_01.표지판" xfId="16515"/>
    <cellStyle name="_01_강동내역(9.28" xfId="42"/>
    <cellStyle name="_01_강동내역(9.28_T05-D03-004D(울산터널-조명제어-안소장님1003)" xfId="43"/>
    <cellStyle name="_01_강동내역(9.28_T05-D03-004D(울산터널-환기-구성설비0930)" xfId="44"/>
    <cellStyle name="_01_강동내역(9.28_울산강동내역최종(20051101)" xfId="45"/>
    <cellStyle name="_01_계산서" xfId="13569"/>
    <cellStyle name="_01_계산서_01-자재및수량집계(수산교)" xfId="13570"/>
    <cellStyle name="_01_계산서_Wd3(방호벽)" xfId="13571"/>
    <cellStyle name="_01_계산서_Wd3(방호벽)_01-자재및수량집계(수산교)" xfId="13572"/>
    <cellStyle name="_01_계산서_Wd3(방호벽+중분대없음)" xfId="13573"/>
    <cellStyle name="_01_계산서_Wd3(방호벽+중분대없음)_01-자재및수량집계(수산교)" xfId="13574"/>
    <cellStyle name="_01_계산서_Wd3(보도+연석+난간)" xfId="13575"/>
    <cellStyle name="_01_계산서_Wd3(보도+연석+난간)_01-자재및수량집계(수산교)" xfId="13576"/>
    <cellStyle name="_01~02 1-1A,1B 구간 공사용 임시전력공사 내역서" xfId="17113"/>
    <cellStyle name="_01~02 1-1A,1B 구간 공사용 임시전력공사 내역서_설계서(갑지)0223" xfId="17114"/>
    <cellStyle name="_01~02 1-1A,1B 구간 공사용 임시전력공사 내역서_설계예산서및단가산출서" xfId="17115"/>
    <cellStyle name="_01~02 1-1A,1B 구간 공사용 임시전력공사 내역서_진입램프최종" xfId="17116"/>
    <cellStyle name="_01~02 1-1A,1B 구간 공사용 임시전력공사 내역서_진입램프최종엑셀" xfId="17117"/>
    <cellStyle name="_01-2차수량토공1차최종1101" xfId="17118"/>
    <cellStyle name="_01년하반기계획" xfId="46"/>
    <cellStyle name="_01년하반기계획_강동내역(9.28" xfId="47"/>
    <cellStyle name="_01년하반기계획_강동내역(9.28_T05-D03-004D(울산터널-조명제어-안소장님1003)" xfId="48"/>
    <cellStyle name="_01년하반기계획_강동내역(9.28_T05-D03-004D(울산터널-환기-구성설비0930)" xfId="49"/>
    <cellStyle name="_01년하반기계획_강동내역(9.28_울산강동내역최종(20051101)" xfId="50"/>
    <cellStyle name="_01-배수지" xfId="17119"/>
    <cellStyle name="_01-배수지_00.포장공" xfId="17120"/>
    <cellStyle name="_01-배수지_00.포장공_explore" xfId="17121"/>
    <cellStyle name="_01-배수지_00.포장공_explore_수량-051223" xfId="17122"/>
    <cellStyle name="_01-배수지_00.포장공_explore_진북산업단지수량-051227" xfId="17123"/>
    <cellStyle name="_01-배수지_00.포장공_explore_한림수량-051109" xfId="17124"/>
    <cellStyle name="_01-배수지_00.포장공_explore_한림수량-1" xfId="17125"/>
    <cellStyle name="_01-배수지_00.포장공_포장공사1차(택지조성)" xfId="17126"/>
    <cellStyle name="_01-배수지_00.포장공_포장공사1차(택지조성)_explore" xfId="17127"/>
    <cellStyle name="_01-배수지_00.포장공_포장공사1차(택지조성)_explore_수량-051223" xfId="17128"/>
    <cellStyle name="_01-배수지_00.포장공_포장공사1차(택지조성)_explore_진북산업단지수량-051227" xfId="17129"/>
    <cellStyle name="_01-배수지_00.포장공_포장공사1차(택지조성)_explore_한림수량-051109" xfId="17130"/>
    <cellStyle name="_01-배수지_00.포장공_포장공사1차(택지조성)_explore_한림수량-1" xfId="17131"/>
    <cellStyle name="_01-배수지_00.포장공-차선도색" xfId="17132"/>
    <cellStyle name="_01-배수지_00.포장공-차선도색_explore" xfId="17133"/>
    <cellStyle name="_01-배수지_00.포장공-차선도색_explore_수량-051223" xfId="17134"/>
    <cellStyle name="_01-배수지_00.포장공-차선도색_explore_진북산업단지수량-051227" xfId="17135"/>
    <cellStyle name="_01-배수지_00.포장공-차선도색_explore_한림수량-051109" xfId="17136"/>
    <cellStyle name="_01-배수지_00.포장공-차선도색_explore_한림수량-1" xfId="17137"/>
    <cellStyle name="_01-배수지_00.포장공-차선도색_포장공사1차(택지조성)" xfId="17138"/>
    <cellStyle name="_01-배수지_00.포장공-차선도색_포장공사1차(택지조성)_explore" xfId="17139"/>
    <cellStyle name="_01-배수지_00.포장공-차선도색_포장공사1차(택지조성)_explore_수량-051223" xfId="17140"/>
    <cellStyle name="_01-배수지_00.포장공-차선도색_포장공사1차(택지조성)_explore_진북산업단지수량-051227" xfId="17141"/>
    <cellStyle name="_01-배수지_00.포장공-차선도색_포장공사1차(택지조성)_explore_한림수량-051109" xfId="17142"/>
    <cellStyle name="_01-배수지_00.포장공-차선도색_포장공사1차(택지조성)_explore_한림수량-1" xfId="17143"/>
    <cellStyle name="_01-배수지_01.급수공사(1차)" xfId="17144"/>
    <cellStyle name="_01-배수지_01.수로암거가시설공(국도21호선)" xfId="17145"/>
    <cellStyle name="_01-배수지_018울산화봉-급수간선-1차수량(1)" xfId="17146"/>
    <cellStyle name="_01-배수지_018울산화봉-급수간선-2차수량(1)" xfId="17147"/>
    <cellStyle name="_01-배수지_02.관추진및가시설(1-8,3-9)" xfId="17148"/>
    <cellStyle name="_01-배수지_03.지구외-포장,교통처리-1차수량" xfId="17149"/>
    <cellStyle name="_01-배수지_1.광명상수1차(0531)" xfId="17150"/>
    <cellStyle name="_01-배수지_1.광명상수1차(0531)_01.급수공사(1차)" xfId="17151"/>
    <cellStyle name="_01-배수지_1.광명상수1차(0531)_018울산화봉-급수간선-1차수량(1)" xfId="17152"/>
    <cellStyle name="_01-배수지_1.광명상수1차(0531)_018울산화봉-급수간선-2차수량(1)" xfId="17153"/>
    <cellStyle name="_01-배수지_13.가시설공" xfId="17154"/>
    <cellStyle name="_01-배수지_13.급수공사-2차(택)" xfId="17155"/>
    <cellStyle name="_01-배수지_13.급수공사-2차(택)_01.급수공사(1차)" xfId="17156"/>
    <cellStyle name="_01-배수지_13.급수공사-2차(택)_018울산화봉-급수간선-1차수량(1)" xfId="17157"/>
    <cellStyle name="_01-배수지_13.급수공사-2차(택)_018울산화봉-급수간선-2차수량(1)" xfId="17158"/>
    <cellStyle name="_01-배수지_14기타공사-2차" xfId="17159"/>
    <cellStyle name="_01-배수지_14기타공사-2차_기타공사-1차_1공구" xfId="17160"/>
    <cellStyle name="_01-배수지_14기타공사-2차_기타공사-1차_1공구(0529수정" xfId="17161"/>
    <cellStyle name="_01-배수지_14기타공사-2차_기타공사-2차_1공구" xfId="17162"/>
    <cellStyle name="_01-배수지_14기타공사-2차_포장공사-1차(0529수정)" xfId="17163"/>
    <cellStyle name="_01-배수지_16(1).급수공사-2차" xfId="17164"/>
    <cellStyle name="_01-배수지_2광명상수2차(0523)" xfId="17165"/>
    <cellStyle name="_01-배수지_2광명상수2차(0523)_01.급수공사(1차)" xfId="17166"/>
    <cellStyle name="_01-배수지_2광명상수2차(0523)_018울산화봉-급수간선-1차수량(1)" xfId="17167"/>
    <cellStyle name="_01-배수지_2광명상수2차(0523)_018울산화봉-급수간선-2차수량(1)" xfId="17168"/>
    <cellStyle name="_01-배수지_2광명상수2차(0531)-11" xfId="17169"/>
    <cellStyle name="_01-배수지_2광명상수2차(0531)-11_01.급수공사(1차)" xfId="17170"/>
    <cellStyle name="_01-배수지_2광명상수2차(0531)-11_018울산화봉-급수간선-1차수량(1)" xfId="17171"/>
    <cellStyle name="_01-배수지_2광명상수2차(0531)-11_018울산화봉-급수간선-2차수량(1)" xfId="17172"/>
    <cellStyle name="_01-배수지_4-1.포장공" xfId="17173"/>
    <cellStyle name="_01-배수지_4-1.포장공_explore" xfId="17174"/>
    <cellStyle name="_01-배수지_4-1.포장공_explore_수량-051223" xfId="17175"/>
    <cellStyle name="_01-배수지_4-1.포장공_explore_진북산업단지수량-051227" xfId="17176"/>
    <cellStyle name="_01-배수지_4-1.포장공_explore_한림수량-051109" xfId="17177"/>
    <cellStyle name="_01-배수지_4-1.포장공_explore_한림수량-1" xfId="17178"/>
    <cellStyle name="_01-배수지_4-1.포장공_포장공사1차(택지조성)" xfId="17179"/>
    <cellStyle name="_01-배수지_4-1.포장공_포장공사1차(택지조성)_explore" xfId="17180"/>
    <cellStyle name="_01-배수지_4-1.포장공_포장공사1차(택지조성)_explore_수량-051223" xfId="17181"/>
    <cellStyle name="_01-배수지_4-1.포장공_포장공사1차(택지조성)_explore_진북산업단지수량-051227" xfId="17182"/>
    <cellStyle name="_01-배수지_4-1.포장공_포장공사1차(택지조성)_explore_한림수량-051109" xfId="17183"/>
    <cellStyle name="_01-배수지_4-1.포장공_포장공사1차(택지조성)_explore_한림수량-1" xfId="17184"/>
    <cellStyle name="_01-배수지_4-2.포장공-포장공사" xfId="17185"/>
    <cellStyle name="_01-배수지_4-2.포장공-포장공사_explore" xfId="17186"/>
    <cellStyle name="_01-배수지_4-2.포장공-포장공사_explore_수량-051223" xfId="17187"/>
    <cellStyle name="_01-배수지_4-2.포장공-포장공사_explore_진북산업단지수량-051227" xfId="17188"/>
    <cellStyle name="_01-배수지_4-2.포장공-포장공사_explore_한림수량-051109" xfId="17189"/>
    <cellStyle name="_01-배수지_4-2.포장공-포장공사_explore_한림수량-1" xfId="17190"/>
    <cellStyle name="_01-배수지_4-2.포장공-포장공사_포장공사1차(택지조성)" xfId="17191"/>
    <cellStyle name="_01-배수지_4-2.포장공-포장공사_포장공사1차(택지조성)_explore" xfId="17192"/>
    <cellStyle name="_01-배수지_4-2.포장공-포장공사_포장공사1차(택지조성)_explore_수량-051223" xfId="17193"/>
    <cellStyle name="_01-배수지_4-2.포장공-포장공사_포장공사1차(택지조성)_explore_진북산업단지수량-051227" xfId="17194"/>
    <cellStyle name="_01-배수지_4-2.포장공-포장공사_포장공사1차(택지조성)_explore_한림수량-051109" xfId="17195"/>
    <cellStyle name="_01-배수지_4-2.포장공-포장공사_포장공사1차(택지조성)_explore_한림수량-1" xfId="17196"/>
    <cellStyle name="_01-배수지_4-3.포장공-경계석및측구" xfId="17197"/>
    <cellStyle name="_01-배수지_4-3.포장공-경계석및측구_explore" xfId="17198"/>
    <cellStyle name="_01-배수지_4-3.포장공-경계석및측구_explore_수량-051223" xfId="17199"/>
    <cellStyle name="_01-배수지_4-3.포장공-경계석및측구_explore_진북산업단지수량-051227" xfId="17200"/>
    <cellStyle name="_01-배수지_4-3.포장공-경계석및측구_explore_한림수량-051109" xfId="17201"/>
    <cellStyle name="_01-배수지_4-3.포장공-경계석및측구_explore_한림수량-1" xfId="17202"/>
    <cellStyle name="_01-배수지_4-3.포장공-경계석및측구_포장공사1차(택지조성)" xfId="17203"/>
    <cellStyle name="_01-배수지_4-3.포장공-경계석및측구_포장공사1차(택지조성)_explore" xfId="17204"/>
    <cellStyle name="_01-배수지_4-3.포장공-경계석및측구_포장공사1차(택지조성)_explore_수량-051223" xfId="17205"/>
    <cellStyle name="_01-배수지_4-3.포장공-경계석및측구_포장공사1차(택지조성)_explore_진북산업단지수량-051227" xfId="17206"/>
    <cellStyle name="_01-배수지_4-3.포장공-경계석및측구_포장공사1차(택지조성)_explore_한림수량-051109" xfId="17207"/>
    <cellStyle name="_01-배수지_4-3.포장공-경계석및측구_포장공사1차(택지조성)_explore_한림수량-1" xfId="17208"/>
    <cellStyle name="_01-배수지_4-4.포장공-차선도색" xfId="17209"/>
    <cellStyle name="_01-배수지_4-4.포장공-차선도색_explore" xfId="17210"/>
    <cellStyle name="_01-배수지_4-4.포장공-차선도색_explore_수량-051223" xfId="17211"/>
    <cellStyle name="_01-배수지_4-4.포장공-차선도색_explore_진북산업단지수량-051227" xfId="17212"/>
    <cellStyle name="_01-배수지_4-4.포장공-차선도색_explore_한림수량-051109" xfId="17213"/>
    <cellStyle name="_01-배수지_4-4.포장공-차선도색_explore_한림수량-1" xfId="17214"/>
    <cellStyle name="_01-배수지_4-4.포장공-차선도색_포장공사1차(택지조성)" xfId="17215"/>
    <cellStyle name="_01-배수지_4-4.포장공-차선도색_포장공사1차(택지조성)_explore" xfId="17216"/>
    <cellStyle name="_01-배수지_4-4.포장공-차선도색_포장공사1차(택지조성)_explore_수량-051223" xfId="17217"/>
    <cellStyle name="_01-배수지_4-4.포장공-차선도색_포장공사1차(택지조성)_explore_진북산업단지수량-051227" xfId="17218"/>
    <cellStyle name="_01-배수지_4-4.포장공-차선도색_포장공사1차(택지조성)_explore_한림수량-051109" xfId="17219"/>
    <cellStyle name="_01-배수지_4-4.포장공-차선도색_포장공사1차(택지조성)_explore_한림수량-1" xfId="17220"/>
    <cellStyle name="_01-배수지_explore" xfId="17221"/>
    <cellStyle name="_01-배수지_explore_수량-051223" xfId="17222"/>
    <cellStyle name="_01-배수지_explore_진북산업단지수량-051227" xfId="17223"/>
    <cellStyle name="_01-배수지_explore_한림수량-051109" xfId="17224"/>
    <cellStyle name="_01-배수지_explore_한림수량-1" xfId="17225"/>
    <cellStyle name="_01-배수지_방음벽철거" xfId="17226"/>
    <cellStyle name="_01-배수지_옹벽" xfId="17227"/>
    <cellStyle name="_01-배수지_원주상수도2차" xfId="17228"/>
    <cellStyle name="_01-배수지_원주상수도2차_01.급수공사(1차)" xfId="17229"/>
    <cellStyle name="_01-배수지_원주상수도2차_018울산화봉-급수간선-1차수량(1)" xfId="17230"/>
    <cellStyle name="_01-배수지_원주상수도2차_018울산화봉-급수간선-2차수량(1)" xfId="17231"/>
    <cellStyle name="_01-배수지_원주상수도2차_1.광명상수1차(0531)" xfId="17232"/>
    <cellStyle name="_01-배수지_원주상수도2차_1.광명상수1차(0531)_01.급수공사(1차)" xfId="17233"/>
    <cellStyle name="_01-배수지_원주상수도2차_1.광명상수1차(0531)_018울산화봉-급수간선-1차수량(1)" xfId="17234"/>
    <cellStyle name="_01-배수지_원주상수도2차_1.광명상수1차(0531)_018울산화봉-급수간선-2차수량(1)" xfId="17235"/>
    <cellStyle name="_01-배수지_원주상수도2차_2광명상수2차(0523)" xfId="17236"/>
    <cellStyle name="_01-배수지_원주상수도2차_2광명상수2차(0523)_01.급수공사(1차)" xfId="17237"/>
    <cellStyle name="_01-배수지_원주상수도2차_2광명상수2차(0523)_018울산화봉-급수간선-1차수량(1)" xfId="17238"/>
    <cellStyle name="_01-배수지_원주상수도2차_2광명상수2차(0523)_018울산화봉-급수간선-2차수량(1)" xfId="17239"/>
    <cellStyle name="_01-배수지_원주상수도2차_2광명상수2차(0531)-11" xfId="17240"/>
    <cellStyle name="_01-배수지_원주상수도2차_2광명상수2차(0531)-11_01.급수공사(1차)" xfId="17241"/>
    <cellStyle name="_01-배수지_원주상수도2차_2광명상수2차(0531)-11_018울산화봉-급수간선-1차수량(1)" xfId="17242"/>
    <cellStyle name="_01-배수지_원주상수도2차_2광명상수2차(0531)-11_018울산화봉-급수간선-2차수량(1)" xfId="17243"/>
    <cellStyle name="_01-배수지_지구외철거수량(08.16)" xfId="17244"/>
    <cellStyle name="_01-배수지_지구외철거수량(08.16,2차)" xfId="17245"/>
    <cellStyle name="_01-배수지_지장물철거공(조기발주)" xfId="17246"/>
    <cellStyle name="_01-배수지_지장물철거공(조기발주)_방음벽철거" xfId="17247"/>
    <cellStyle name="_01-배수지_차집관로-2차 가시설" xfId="17248"/>
    <cellStyle name="_01-배수지_차집관로-2차 가시설_14기타공사-2차" xfId="17249"/>
    <cellStyle name="_01-배수지_차집관로-2차 가시설_14기타공사-2차_기타공사-1차_1공구" xfId="17250"/>
    <cellStyle name="_01-배수지_차집관로-2차 가시설_14기타공사-2차_기타공사-1차_1공구(0529수정" xfId="17251"/>
    <cellStyle name="_01-배수지_차집관로-2차 가시설_14기타공사-2차_기타공사-2차_1공구" xfId="17252"/>
    <cellStyle name="_01-배수지_차집관로-2차 가시설_14기타공사-2차_포장공사-1차(0529수정)" xfId="17253"/>
    <cellStyle name="_01-배수지_차집관로-2차 가시설_방음벽철거" xfId="17254"/>
    <cellStyle name="_01-배수지_차집관로-2차 가시설_지구외철거수량(08.16)" xfId="17255"/>
    <cellStyle name="_01-배수지_차집관로-2차 가시설_지구외철거수량(08.16,2차)" xfId="17256"/>
    <cellStyle name="_01-배수지_차집관로-2차 가시설_지장물철거공(조기발주)" xfId="17257"/>
    <cellStyle name="_01-배수지_차집관로-2차 가시설_지장물철거공(조기발주)_방음벽철거" xfId="17258"/>
    <cellStyle name="_01-배수지_차집관로-관로부가시설" xfId="17259"/>
    <cellStyle name="_01-배수지_차집관로-관로부가시설_14기타공사-2차" xfId="17260"/>
    <cellStyle name="_01-배수지_차집관로-관로부가시설_14기타공사-2차_기타공사-1차_1공구" xfId="17261"/>
    <cellStyle name="_01-배수지_차집관로-관로부가시설_14기타공사-2차_기타공사-1차_1공구(0529수정" xfId="17262"/>
    <cellStyle name="_01-배수지_차집관로-관로부가시설_14기타공사-2차_기타공사-2차_1공구" xfId="17263"/>
    <cellStyle name="_01-배수지_차집관로-관로부가시설_14기타공사-2차_포장공사-1차(0529수정)" xfId="17264"/>
    <cellStyle name="_01-배수지_차집관로-관로부가시설_방음벽철거" xfId="17265"/>
    <cellStyle name="_01-배수지_차집관로-관로부가시설_지구외철거수량(08.16)" xfId="17266"/>
    <cellStyle name="_01-배수지_차집관로-관로부가시설_지구외철거수량(08.16,2차)" xfId="17267"/>
    <cellStyle name="_01-배수지_차집관로-관로부가시설_지장물철거공(조기발주)" xfId="17268"/>
    <cellStyle name="_01-배수지_차집관로-관로부가시설_지장물철거공(조기발주)_방음벽철거" xfId="17269"/>
    <cellStyle name="_01-배수지_차집관로-관추진공가시설(동림3)" xfId="17270"/>
    <cellStyle name="_01-배수지_차집관로-관추진공가시설(동림3)_14기타공사-2차" xfId="17271"/>
    <cellStyle name="_01-배수지_차집관로-관추진공가시설(동림3)_14기타공사-2차_기타공사-1차_1공구" xfId="17272"/>
    <cellStyle name="_01-배수지_차집관로-관추진공가시설(동림3)_14기타공사-2차_기타공사-1차_1공구(0529수정" xfId="17273"/>
    <cellStyle name="_01-배수지_차집관로-관추진공가시설(동림3)_14기타공사-2차_기타공사-2차_1공구" xfId="17274"/>
    <cellStyle name="_01-배수지_차집관로-관추진공가시설(동림3)_14기타공사-2차_포장공사-1차(0529수정)" xfId="17275"/>
    <cellStyle name="_01-배수지_차집관로-관추진공가시설(동림3)_방음벽철거" xfId="17276"/>
    <cellStyle name="_01-배수지_차집관로-관추진공가시설(동림3)_지구외철거수량(08.16)" xfId="17277"/>
    <cellStyle name="_01-배수지_차집관로-관추진공가시설(동림3)_지구외철거수량(08.16,2차)" xfId="17278"/>
    <cellStyle name="_01-배수지_차집관로-관추진공가시설(동림3)_지장물철거공(조기발주)" xfId="17279"/>
    <cellStyle name="_01-배수지_차집관로-관추진공가시설(동림3)_지장물철거공(조기발주)_방음벽철거" xfId="17280"/>
    <cellStyle name="_01-배수지_포장공사1차(택지조성)" xfId="17281"/>
    <cellStyle name="_01-배수지_포장공사1차(택지조성)_explore" xfId="17282"/>
    <cellStyle name="_01-배수지_포장공사1차(택지조성)_explore_수량-051223" xfId="17283"/>
    <cellStyle name="_01-배수지_포장공사1차(택지조성)_explore_진북산업단지수량-051227" xfId="17284"/>
    <cellStyle name="_01-배수지_포장공사1차(택지조성)_explore_한림수량-051109" xfId="17285"/>
    <cellStyle name="_01-배수지_포장공사1차(택지조성)_explore_한림수량-1" xfId="17286"/>
    <cellStyle name="_01-자재및수량집계(수산교)" xfId="13577"/>
    <cellStyle name="_01-토   공(옥각리)" xfId="13578"/>
    <cellStyle name="_01토공" xfId="51"/>
    <cellStyle name="_01-토공" xfId="52"/>
    <cellStyle name="_01-토공(시행)" xfId="13579"/>
    <cellStyle name="_01토공_02. 깨기총괄표1" xfId="53"/>
    <cellStyle name="_01토공_라멘교 토공" xfId="54"/>
    <cellStyle name="_01토공_라멘교 토공_02. 깨기총괄표1" xfId="55"/>
    <cellStyle name="_01토공_철거" xfId="56"/>
    <cellStyle name="_01토공_철거_02. 깨기총괄표1" xfId="57"/>
    <cellStyle name="_01토공_철거_라멘교 토공" xfId="58"/>
    <cellStyle name="_01토공_철거_라멘교 토공_02. 깨기총괄표1" xfId="59"/>
    <cellStyle name="_02. 설흥지구 수량산출" xfId="17287"/>
    <cellStyle name="_02. 수량산출서(만리배수지1,2지)" xfId="17288"/>
    <cellStyle name="_02. 수량산출서(만리배수지1,2지)-보관만" xfId="17289"/>
    <cellStyle name="_02.깨기" xfId="16597"/>
    <cellStyle name="_02.도급내역서-08.03.26" xfId="17290"/>
    <cellStyle name="_02.배수" xfId="16596"/>
    <cellStyle name="_02.벌개제근임목폐기최종" xfId="17291"/>
    <cellStyle name="_02.수량산출서(용수간선)-금회" xfId="13580"/>
    <cellStyle name="_02_배수공" xfId="60"/>
    <cellStyle name="_021126_목포시청(총괄)" xfId="17292"/>
    <cellStyle name="_02-15작업(건총)" xfId="17293"/>
    <cellStyle name="_02-가압장" xfId="17294"/>
    <cellStyle name="_02-가압장_00.포장공" xfId="17295"/>
    <cellStyle name="_02-가압장_00.포장공_explore" xfId="17296"/>
    <cellStyle name="_02-가압장_00.포장공_explore_수량-051223" xfId="17297"/>
    <cellStyle name="_02-가압장_00.포장공_explore_진북산업단지수량-051227" xfId="17298"/>
    <cellStyle name="_02-가압장_00.포장공_explore_한림수량-051109" xfId="17299"/>
    <cellStyle name="_02-가압장_00.포장공_explore_한림수량-1" xfId="17300"/>
    <cellStyle name="_02-가압장_00.포장공_포장공사1차(택지조성)" xfId="17301"/>
    <cellStyle name="_02-가압장_00.포장공_포장공사1차(택지조성)_explore" xfId="17302"/>
    <cellStyle name="_02-가압장_00.포장공_포장공사1차(택지조성)_explore_수량-051223" xfId="17303"/>
    <cellStyle name="_02-가압장_00.포장공_포장공사1차(택지조성)_explore_진북산업단지수량-051227" xfId="17304"/>
    <cellStyle name="_02-가압장_00.포장공_포장공사1차(택지조성)_explore_한림수량-051109" xfId="17305"/>
    <cellStyle name="_02-가압장_00.포장공_포장공사1차(택지조성)_explore_한림수량-1" xfId="17306"/>
    <cellStyle name="_02-가압장_00.포장공-차선도색" xfId="17307"/>
    <cellStyle name="_02-가압장_00.포장공-차선도색_explore" xfId="17308"/>
    <cellStyle name="_02-가압장_00.포장공-차선도색_explore_수량-051223" xfId="17309"/>
    <cellStyle name="_02-가압장_00.포장공-차선도색_explore_진북산업단지수량-051227" xfId="17310"/>
    <cellStyle name="_02-가압장_00.포장공-차선도색_explore_한림수량-051109" xfId="17311"/>
    <cellStyle name="_02-가압장_00.포장공-차선도색_explore_한림수량-1" xfId="17312"/>
    <cellStyle name="_02-가압장_00.포장공-차선도색_포장공사1차(택지조성)" xfId="17313"/>
    <cellStyle name="_02-가압장_00.포장공-차선도색_포장공사1차(택지조성)_explore" xfId="17314"/>
    <cellStyle name="_02-가압장_00.포장공-차선도색_포장공사1차(택지조성)_explore_수량-051223" xfId="17315"/>
    <cellStyle name="_02-가압장_00.포장공-차선도색_포장공사1차(택지조성)_explore_진북산업단지수량-051227" xfId="17316"/>
    <cellStyle name="_02-가압장_00.포장공-차선도색_포장공사1차(택지조성)_explore_한림수량-051109" xfId="17317"/>
    <cellStyle name="_02-가압장_00.포장공-차선도색_포장공사1차(택지조성)_explore_한림수량-1" xfId="17318"/>
    <cellStyle name="_02-가압장_01.급수공사(1차)" xfId="17319"/>
    <cellStyle name="_02-가압장_01.수로암거가시설공(국도21호선)" xfId="17320"/>
    <cellStyle name="_02-가압장_018울산화봉-급수간선-1차수량(1)" xfId="17321"/>
    <cellStyle name="_02-가압장_018울산화봉-급수간선-2차수량(1)" xfId="17322"/>
    <cellStyle name="_02-가압장_02.관추진및가시설(1-8,3-9)" xfId="17323"/>
    <cellStyle name="_02-가압장_03.지구외-포장,교통처리-1차수량" xfId="17324"/>
    <cellStyle name="_02-가압장_1.광명상수1차(0531)" xfId="17325"/>
    <cellStyle name="_02-가압장_1.광명상수1차(0531)_01.급수공사(1차)" xfId="17326"/>
    <cellStyle name="_02-가압장_1.광명상수1차(0531)_018울산화봉-급수간선-1차수량(1)" xfId="17327"/>
    <cellStyle name="_02-가압장_1.광명상수1차(0531)_018울산화봉-급수간선-2차수량(1)" xfId="17328"/>
    <cellStyle name="_02-가압장_13.가시설공" xfId="17329"/>
    <cellStyle name="_02-가압장_13.급수공사-2차(택)" xfId="17330"/>
    <cellStyle name="_02-가압장_13.급수공사-2차(택)_01.급수공사(1차)" xfId="17331"/>
    <cellStyle name="_02-가압장_13.급수공사-2차(택)_018울산화봉-급수간선-1차수량(1)" xfId="17332"/>
    <cellStyle name="_02-가압장_13.급수공사-2차(택)_018울산화봉-급수간선-2차수량(1)" xfId="17333"/>
    <cellStyle name="_02-가압장_14기타공사-2차" xfId="17334"/>
    <cellStyle name="_02-가압장_14기타공사-2차_기타공사-1차_1공구" xfId="17335"/>
    <cellStyle name="_02-가압장_14기타공사-2차_기타공사-1차_1공구(0529수정" xfId="17336"/>
    <cellStyle name="_02-가압장_14기타공사-2차_기타공사-2차_1공구" xfId="17337"/>
    <cellStyle name="_02-가압장_14기타공사-2차_포장공사-1차(0529수정)" xfId="17338"/>
    <cellStyle name="_02-가압장_16(1).급수공사-2차" xfId="17339"/>
    <cellStyle name="_02-가압장_2광명상수2차(0523)" xfId="17340"/>
    <cellStyle name="_02-가압장_2광명상수2차(0523)_01.급수공사(1차)" xfId="17341"/>
    <cellStyle name="_02-가압장_2광명상수2차(0523)_018울산화봉-급수간선-1차수량(1)" xfId="17342"/>
    <cellStyle name="_02-가압장_2광명상수2차(0523)_018울산화봉-급수간선-2차수량(1)" xfId="17343"/>
    <cellStyle name="_02-가압장_2광명상수2차(0531)-11" xfId="17344"/>
    <cellStyle name="_02-가압장_2광명상수2차(0531)-11_01.급수공사(1차)" xfId="17345"/>
    <cellStyle name="_02-가압장_2광명상수2차(0531)-11_018울산화봉-급수간선-1차수량(1)" xfId="17346"/>
    <cellStyle name="_02-가압장_2광명상수2차(0531)-11_018울산화봉-급수간선-2차수량(1)" xfId="17347"/>
    <cellStyle name="_02-가압장_4-1.포장공" xfId="17348"/>
    <cellStyle name="_02-가압장_4-1.포장공_explore" xfId="17349"/>
    <cellStyle name="_02-가압장_4-1.포장공_explore_수량-051223" xfId="17350"/>
    <cellStyle name="_02-가압장_4-1.포장공_explore_진북산업단지수량-051227" xfId="17351"/>
    <cellStyle name="_02-가압장_4-1.포장공_explore_한림수량-051109" xfId="17352"/>
    <cellStyle name="_02-가압장_4-1.포장공_explore_한림수량-1" xfId="17353"/>
    <cellStyle name="_02-가압장_4-1.포장공_포장공사1차(택지조성)" xfId="17354"/>
    <cellStyle name="_02-가압장_4-1.포장공_포장공사1차(택지조성)_explore" xfId="17355"/>
    <cellStyle name="_02-가압장_4-1.포장공_포장공사1차(택지조성)_explore_수량-051223" xfId="17356"/>
    <cellStyle name="_02-가압장_4-1.포장공_포장공사1차(택지조성)_explore_진북산업단지수량-051227" xfId="17357"/>
    <cellStyle name="_02-가압장_4-1.포장공_포장공사1차(택지조성)_explore_한림수량-051109" xfId="17358"/>
    <cellStyle name="_02-가압장_4-1.포장공_포장공사1차(택지조성)_explore_한림수량-1" xfId="17359"/>
    <cellStyle name="_02-가압장_4-2.포장공-포장공사" xfId="17360"/>
    <cellStyle name="_02-가압장_4-2.포장공-포장공사_explore" xfId="17361"/>
    <cellStyle name="_02-가압장_4-2.포장공-포장공사_explore_수량-051223" xfId="17362"/>
    <cellStyle name="_02-가압장_4-2.포장공-포장공사_explore_진북산업단지수량-051227" xfId="17363"/>
    <cellStyle name="_02-가압장_4-2.포장공-포장공사_explore_한림수량-051109" xfId="17364"/>
    <cellStyle name="_02-가압장_4-2.포장공-포장공사_explore_한림수량-1" xfId="17365"/>
    <cellStyle name="_02-가압장_4-2.포장공-포장공사_포장공사1차(택지조성)" xfId="17366"/>
    <cellStyle name="_02-가압장_4-2.포장공-포장공사_포장공사1차(택지조성)_explore" xfId="17367"/>
    <cellStyle name="_02-가압장_4-2.포장공-포장공사_포장공사1차(택지조성)_explore_수량-051223" xfId="17368"/>
    <cellStyle name="_02-가압장_4-2.포장공-포장공사_포장공사1차(택지조성)_explore_진북산업단지수량-051227" xfId="17369"/>
    <cellStyle name="_02-가압장_4-2.포장공-포장공사_포장공사1차(택지조성)_explore_한림수량-051109" xfId="17370"/>
    <cellStyle name="_02-가압장_4-2.포장공-포장공사_포장공사1차(택지조성)_explore_한림수량-1" xfId="17371"/>
    <cellStyle name="_02-가압장_4-3.포장공-경계석및측구" xfId="17372"/>
    <cellStyle name="_02-가압장_4-3.포장공-경계석및측구_explore" xfId="17373"/>
    <cellStyle name="_02-가압장_4-3.포장공-경계석및측구_explore_수량-051223" xfId="17374"/>
    <cellStyle name="_02-가압장_4-3.포장공-경계석및측구_explore_진북산업단지수량-051227" xfId="17375"/>
    <cellStyle name="_02-가압장_4-3.포장공-경계석및측구_explore_한림수량-051109" xfId="17376"/>
    <cellStyle name="_02-가압장_4-3.포장공-경계석및측구_explore_한림수량-1" xfId="17377"/>
    <cellStyle name="_02-가압장_4-3.포장공-경계석및측구_포장공사1차(택지조성)" xfId="17378"/>
    <cellStyle name="_02-가압장_4-3.포장공-경계석및측구_포장공사1차(택지조성)_explore" xfId="17379"/>
    <cellStyle name="_02-가압장_4-3.포장공-경계석및측구_포장공사1차(택지조성)_explore_수량-051223" xfId="17380"/>
    <cellStyle name="_02-가압장_4-3.포장공-경계석및측구_포장공사1차(택지조성)_explore_진북산업단지수량-051227" xfId="17381"/>
    <cellStyle name="_02-가압장_4-3.포장공-경계석및측구_포장공사1차(택지조성)_explore_한림수량-051109" xfId="17382"/>
    <cellStyle name="_02-가압장_4-3.포장공-경계석및측구_포장공사1차(택지조성)_explore_한림수량-1" xfId="17383"/>
    <cellStyle name="_02-가압장_4-4.포장공-차선도색" xfId="17384"/>
    <cellStyle name="_02-가압장_4-4.포장공-차선도색_explore" xfId="17385"/>
    <cellStyle name="_02-가압장_4-4.포장공-차선도색_explore_수량-051223" xfId="17386"/>
    <cellStyle name="_02-가압장_4-4.포장공-차선도색_explore_진북산업단지수량-051227" xfId="17387"/>
    <cellStyle name="_02-가압장_4-4.포장공-차선도색_explore_한림수량-051109" xfId="17388"/>
    <cellStyle name="_02-가압장_4-4.포장공-차선도색_explore_한림수량-1" xfId="17389"/>
    <cellStyle name="_02-가압장_4-4.포장공-차선도색_포장공사1차(택지조성)" xfId="17390"/>
    <cellStyle name="_02-가압장_4-4.포장공-차선도색_포장공사1차(택지조성)_explore" xfId="17391"/>
    <cellStyle name="_02-가압장_4-4.포장공-차선도색_포장공사1차(택지조성)_explore_수량-051223" xfId="17392"/>
    <cellStyle name="_02-가압장_4-4.포장공-차선도색_포장공사1차(택지조성)_explore_진북산업단지수량-051227" xfId="17393"/>
    <cellStyle name="_02-가압장_4-4.포장공-차선도색_포장공사1차(택지조성)_explore_한림수량-051109" xfId="17394"/>
    <cellStyle name="_02-가압장_4-4.포장공-차선도색_포장공사1차(택지조성)_explore_한림수량-1" xfId="17395"/>
    <cellStyle name="_02-가압장_explore" xfId="17396"/>
    <cellStyle name="_02-가압장_explore_수량-051223" xfId="17397"/>
    <cellStyle name="_02-가압장_explore_진북산업단지수량-051227" xfId="17398"/>
    <cellStyle name="_02-가압장_explore_한림수량-051109" xfId="17399"/>
    <cellStyle name="_02-가압장_explore_한림수량-1" xfId="17400"/>
    <cellStyle name="_02-가압장_방음벽철거" xfId="17401"/>
    <cellStyle name="_02-가압장_옹벽" xfId="17402"/>
    <cellStyle name="_02-가압장_원주상수도2차" xfId="17403"/>
    <cellStyle name="_02-가압장_원주상수도2차_01.급수공사(1차)" xfId="17404"/>
    <cellStyle name="_02-가압장_원주상수도2차_018울산화봉-급수간선-1차수량(1)" xfId="17405"/>
    <cellStyle name="_02-가압장_원주상수도2차_018울산화봉-급수간선-2차수량(1)" xfId="17406"/>
    <cellStyle name="_02-가압장_원주상수도2차_1.광명상수1차(0531)" xfId="17407"/>
    <cellStyle name="_02-가압장_원주상수도2차_1.광명상수1차(0531)_01.급수공사(1차)" xfId="17408"/>
    <cellStyle name="_02-가압장_원주상수도2차_1.광명상수1차(0531)_018울산화봉-급수간선-1차수량(1)" xfId="17409"/>
    <cellStyle name="_02-가압장_원주상수도2차_1.광명상수1차(0531)_018울산화봉-급수간선-2차수량(1)" xfId="17410"/>
    <cellStyle name="_02-가압장_원주상수도2차_2광명상수2차(0523)" xfId="17411"/>
    <cellStyle name="_02-가압장_원주상수도2차_2광명상수2차(0523)_01.급수공사(1차)" xfId="17412"/>
    <cellStyle name="_02-가압장_원주상수도2차_2광명상수2차(0523)_018울산화봉-급수간선-1차수량(1)" xfId="17413"/>
    <cellStyle name="_02-가압장_원주상수도2차_2광명상수2차(0523)_018울산화봉-급수간선-2차수량(1)" xfId="17414"/>
    <cellStyle name="_02-가압장_원주상수도2차_2광명상수2차(0531)-11" xfId="17415"/>
    <cellStyle name="_02-가압장_원주상수도2차_2광명상수2차(0531)-11_01.급수공사(1차)" xfId="17416"/>
    <cellStyle name="_02-가압장_원주상수도2차_2광명상수2차(0531)-11_018울산화봉-급수간선-1차수량(1)" xfId="17417"/>
    <cellStyle name="_02-가압장_원주상수도2차_2광명상수2차(0531)-11_018울산화봉-급수간선-2차수량(1)" xfId="17418"/>
    <cellStyle name="_02-가압장_지구외철거수량(08.16)" xfId="17419"/>
    <cellStyle name="_02-가압장_지구외철거수량(08.16,2차)" xfId="17420"/>
    <cellStyle name="_02-가압장_지장물철거공(조기발주)" xfId="17421"/>
    <cellStyle name="_02-가압장_지장물철거공(조기발주)_방음벽철거" xfId="17422"/>
    <cellStyle name="_02-가압장_차집관로-2차 가시설" xfId="17423"/>
    <cellStyle name="_02-가압장_차집관로-2차 가시설_14기타공사-2차" xfId="17424"/>
    <cellStyle name="_02-가압장_차집관로-2차 가시설_14기타공사-2차_기타공사-1차_1공구" xfId="17425"/>
    <cellStyle name="_02-가압장_차집관로-2차 가시설_14기타공사-2차_기타공사-1차_1공구(0529수정" xfId="17426"/>
    <cellStyle name="_02-가압장_차집관로-2차 가시설_14기타공사-2차_기타공사-2차_1공구" xfId="17427"/>
    <cellStyle name="_02-가압장_차집관로-2차 가시설_14기타공사-2차_포장공사-1차(0529수정)" xfId="17428"/>
    <cellStyle name="_02-가압장_차집관로-2차 가시설_방음벽철거" xfId="17429"/>
    <cellStyle name="_02-가압장_차집관로-2차 가시설_지구외철거수량(08.16)" xfId="17430"/>
    <cellStyle name="_02-가압장_차집관로-2차 가시설_지구외철거수량(08.16,2차)" xfId="17431"/>
    <cellStyle name="_02-가압장_차집관로-2차 가시설_지장물철거공(조기발주)" xfId="17432"/>
    <cellStyle name="_02-가압장_차집관로-2차 가시설_지장물철거공(조기발주)_방음벽철거" xfId="17433"/>
    <cellStyle name="_02-가압장_차집관로-관로부가시설" xfId="17434"/>
    <cellStyle name="_02-가압장_차집관로-관로부가시설_14기타공사-2차" xfId="17435"/>
    <cellStyle name="_02-가압장_차집관로-관로부가시설_14기타공사-2차_기타공사-1차_1공구" xfId="17436"/>
    <cellStyle name="_02-가압장_차집관로-관로부가시설_14기타공사-2차_기타공사-1차_1공구(0529수정" xfId="17437"/>
    <cellStyle name="_02-가압장_차집관로-관로부가시설_14기타공사-2차_기타공사-2차_1공구" xfId="17438"/>
    <cellStyle name="_02-가압장_차집관로-관로부가시설_14기타공사-2차_포장공사-1차(0529수정)" xfId="17439"/>
    <cellStyle name="_02-가압장_차집관로-관로부가시설_방음벽철거" xfId="17440"/>
    <cellStyle name="_02-가압장_차집관로-관로부가시설_지구외철거수량(08.16)" xfId="17441"/>
    <cellStyle name="_02-가압장_차집관로-관로부가시설_지구외철거수량(08.16,2차)" xfId="17442"/>
    <cellStyle name="_02-가압장_차집관로-관로부가시설_지장물철거공(조기발주)" xfId="17443"/>
    <cellStyle name="_02-가압장_차집관로-관로부가시설_지장물철거공(조기발주)_방음벽철거" xfId="17444"/>
    <cellStyle name="_02-가압장_차집관로-관추진공가시설(동림3)" xfId="17445"/>
    <cellStyle name="_02-가압장_차집관로-관추진공가시설(동림3)_14기타공사-2차" xfId="17446"/>
    <cellStyle name="_02-가압장_차집관로-관추진공가시설(동림3)_14기타공사-2차_기타공사-1차_1공구" xfId="17447"/>
    <cellStyle name="_02-가압장_차집관로-관추진공가시설(동림3)_14기타공사-2차_기타공사-1차_1공구(0529수정" xfId="17448"/>
    <cellStyle name="_02-가압장_차집관로-관추진공가시설(동림3)_14기타공사-2차_기타공사-2차_1공구" xfId="17449"/>
    <cellStyle name="_02-가압장_차집관로-관추진공가시설(동림3)_14기타공사-2차_포장공사-1차(0529수정)" xfId="17450"/>
    <cellStyle name="_02-가압장_차집관로-관추진공가시설(동림3)_방음벽철거" xfId="17451"/>
    <cellStyle name="_02-가압장_차집관로-관추진공가시설(동림3)_지구외철거수량(08.16)" xfId="17452"/>
    <cellStyle name="_02-가압장_차집관로-관추진공가시설(동림3)_지구외철거수량(08.16,2차)" xfId="17453"/>
    <cellStyle name="_02-가압장_차집관로-관추진공가시설(동림3)_지장물철거공(조기발주)" xfId="17454"/>
    <cellStyle name="_02-가압장_차집관로-관추진공가시설(동림3)_지장물철거공(조기발주)_방음벽철거" xfId="17455"/>
    <cellStyle name="_02-가압장_포장공사1차(택지조성)" xfId="17456"/>
    <cellStyle name="_02-가압장_포장공사1차(택지조성)_explore" xfId="17457"/>
    <cellStyle name="_02-가압장_포장공사1차(택지조성)_explore_수량-051223" xfId="17458"/>
    <cellStyle name="_02-가압장_포장공사1차(택지조성)_explore_진북산업단지수량-051227" xfId="17459"/>
    <cellStyle name="_02-가압장_포장공사1차(택지조성)_explore_한림수량-051109" xfId="17460"/>
    <cellStyle name="_02-가압장_포장공사1차(택지조성)_explore_한림수량-1" xfId="17461"/>
    <cellStyle name="_02인천광역시내역서060519" xfId="17462"/>
    <cellStyle name="_02지장물철거공사-2차(1공구)" xfId="17463"/>
    <cellStyle name="_02-토공" xfId="61"/>
    <cellStyle name="_03 내역서(갈산)" xfId="17464"/>
    <cellStyle name="_03 내역서(갈산)_설계서(갑지)0223" xfId="17465"/>
    <cellStyle name="_03 내역서(갈산)_설계예산서및단가산출서" xfId="17466"/>
    <cellStyle name="_03 내역서(갈산)_진입램프최종" xfId="17467"/>
    <cellStyle name="_03 내역서(갈산)_진입램프최종엑셀" xfId="17468"/>
    <cellStyle name="_03 실행내역(대전MBC)-건축토목" xfId="17469"/>
    <cellStyle name="_03. 횡배수관" xfId="62"/>
    <cellStyle name="_03.구조물공 수량산출(1)" xfId="13581"/>
    <cellStyle name="_03.구조물공 수량산출(2)" xfId="13582"/>
    <cellStyle name="_03.구조물공 수량산출(2)_2자전차교량교토공" xfId="13583"/>
    <cellStyle name="_03.배수공(구룡용수로)" xfId="13584"/>
    <cellStyle name="_03.배수공(두산농로1공구)" xfId="13585"/>
    <cellStyle name="_03.배수공(상월구거)" xfId="13586"/>
    <cellStyle name="_03.배수공(솔밭골농로)" xfId="13587"/>
    <cellStyle name="_03.배수공(척과농로2공구)" xfId="13588"/>
    <cellStyle name="_03.배수공(천상용수로)" xfId="13589"/>
    <cellStyle name="_03.수량산출서(먹골못용수로)" xfId="13590"/>
    <cellStyle name="_03.수량산출서(용수지선)-금회" xfId="13591"/>
    <cellStyle name="_03.우수공(VIK부산공장)" xfId="13592"/>
    <cellStyle name="_03.우수공(두산리)" xfId="13593"/>
    <cellStyle name="_030316실행예산서" xfId="10802"/>
    <cellStyle name="_030316실행예산서_설계변경(재경)" xfId="10803"/>
    <cellStyle name="_030316실행예산서_자금청구서예제(3월)" xfId="10804"/>
    <cellStyle name="_030316실행예산서_자금청구서예제(3월)_6월자금청구수정분" xfId="10805"/>
    <cellStyle name="_030316실행예산서_자금청구서예제(3월)_6월자금청구수정분_설계변경(재경)" xfId="10806"/>
    <cellStyle name="_030316실행예산서_자금청구서예제(3월)_설계변경(재경)" xfId="10807"/>
    <cellStyle name="_03견적총괄" xfId="16595"/>
    <cellStyle name="_03-인하2리농로수해복구공사" xfId="17470"/>
    <cellStyle name="_04.가드레일" xfId="10499"/>
    <cellStyle name="_04.구조물공(VIK부산공장)" xfId="13594"/>
    <cellStyle name="_04.배수공" xfId="13595"/>
    <cellStyle name="_04.차선도색" xfId="13596"/>
    <cellStyle name="_04.차선도색_부대공(1)" xfId="13597"/>
    <cellStyle name="_04.차선도색_부대공(1)_포천시임도구조개량" xfId="13598"/>
    <cellStyle name="_04.차선도색_부대공-1" xfId="13599"/>
    <cellStyle name="_04.차선도색_부대공-1_부대공-1" xfId="13600"/>
    <cellStyle name="_04.차선도색_부대공-1_부대공-1_부대공(1)" xfId="13601"/>
    <cellStyle name="_04.차선도색_부대공-1_부대공-1_부대공(1)_포천시임도구조개량" xfId="13602"/>
    <cellStyle name="_04.차선도색_부대공-1_부대공-1_포천시임도구조개량" xfId="13603"/>
    <cellStyle name="_04.차선도색_부대공-1_포천시임도구조개량" xfId="13604"/>
    <cellStyle name="_04.차선도색_토공1" xfId="13605"/>
    <cellStyle name="_04.차선도색_토공1_토공" xfId="13606"/>
    <cellStyle name="_04.차선도색_토공1_토공_포천시임도구조개량" xfId="13607"/>
    <cellStyle name="_04.차선도색_토공1_포천시임도구조개량" xfId="13608"/>
    <cellStyle name="_04.차선도색_포천시임도구조개량" xfId="13609"/>
    <cellStyle name="_0401_시가지(내항)_원가계산(조경)(1)" xfId="7725"/>
    <cellStyle name="_0411" xfId="63"/>
    <cellStyle name="_0412기성내역서" xfId="17471"/>
    <cellStyle name="_0427 관급자재집계표" xfId="7724"/>
    <cellStyle name="_04설계내역서(문화방송)" xfId="13610"/>
    <cellStyle name="_04설계내역서(문화방송)-자료" xfId="13611"/>
    <cellStyle name="_04수량산출서" xfId="64"/>
    <cellStyle name="_05.데크철근" xfId="13612"/>
    <cellStyle name="_05.데크철근_05.데크철근" xfId="13613"/>
    <cellStyle name="_05.부대공 수량산출" xfId="13614"/>
    <cellStyle name="_05.부대공 수량산출_2자전차교량교토공" xfId="13615"/>
    <cellStyle name="_0503도급내역서" xfId="17472"/>
    <cellStyle name="_0513 내역서 및-1" xfId="7723"/>
    <cellStyle name="_0523폐기물처리" xfId="7722"/>
    <cellStyle name="_05-4 소단L형측구" xfId="13616"/>
    <cellStyle name="_05-4 소단L형측구_부대공(1)" xfId="13617"/>
    <cellStyle name="_05-4 소단L형측구_부대공(1)_포천시임도구조개량" xfId="13618"/>
    <cellStyle name="_05-4 소단L형측구_부대공-1" xfId="13619"/>
    <cellStyle name="_05-4 소단L형측구_부대공-1_부대공-1" xfId="13620"/>
    <cellStyle name="_05-4 소단L형측구_부대공-1_부대공-1_부대공(1)" xfId="13621"/>
    <cellStyle name="_05-4 소단L형측구_부대공-1_부대공-1_부대공(1)_포천시임도구조개량" xfId="13622"/>
    <cellStyle name="_05-4 소단L형측구_부대공-1_부대공-1_포천시임도구조개량" xfId="13623"/>
    <cellStyle name="_05-4 소단L형측구_부대공-1_포천시임도구조개량" xfId="13624"/>
    <cellStyle name="_05-4 소단L형측구_토공1" xfId="13625"/>
    <cellStyle name="_05-4 소단L형측구_토공1_토공" xfId="13626"/>
    <cellStyle name="_05-4 소단L형측구_토공1_토공_포천시임도구조개량" xfId="13627"/>
    <cellStyle name="_05-4 소단L형측구_토공1_포천시임도구조개량" xfId="13628"/>
    <cellStyle name="_05-4 소단L형측구_포천시임도구조개량" xfId="13629"/>
    <cellStyle name="_06.낙석방지" xfId="13630"/>
    <cellStyle name="_06.낙석방지_부대공(1)" xfId="13631"/>
    <cellStyle name="_06.낙석방지_부대공(1)_포천시임도구조개량" xfId="13632"/>
    <cellStyle name="_06.낙석방지_포천시임도구조개량" xfId="13633"/>
    <cellStyle name="_06.단성" xfId="16519"/>
    <cellStyle name="_06.부대" xfId="16693"/>
    <cellStyle name="_06.포장공(VIK부산공장)" xfId="13634"/>
    <cellStyle name="_0617 개략공사비(조경)-산출근거 제시" xfId="7721"/>
    <cellStyle name="_06월소장단회의" xfId="65"/>
    <cellStyle name="_07 집수정" xfId="13635"/>
    <cellStyle name="_07 집수정_부대공(1)" xfId="13636"/>
    <cellStyle name="_07 집수정_부대공(1)_포천시임도구조개량" xfId="13637"/>
    <cellStyle name="_07 집수정_부대공-1" xfId="13638"/>
    <cellStyle name="_07 집수정_부대공-1_부대공-1" xfId="13639"/>
    <cellStyle name="_07 집수정_부대공-1_부대공-1_부대공(1)" xfId="13640"/>
    <cellStyle name="_07 집수정_부대공-1_부대공-1_부대공(1)_포천시임도구조개량" xfId="13641"/>
    <cellStyle name="_07 집수정_부대공-1_부대공-1_포천시임도구조개량" xfId="13642"/>
    <cellStyle name="_07 집수정_부대공-1_포천시임도구조개량" xfId="13643"/>
    <cellStyle name="_07 집수정_토공1" xfId="13644"/>
    <cellStyle name="_07 집수정_토공1_토공" xfId="13645"/>
    <cellStyle name="_07 집수정_토공1_토공_포천시임도구조개량" xfId="13646"/>
    <cellStyle name="_07 집수정_토공1_포천시임도구조개량" xfId="13647"/>
    <cellStyle name="_07 집수정_포천시임도구조개량" xfId="13648"/>
    <cellStyle name="_07 집수정_횡배수관11" xfId="13649"/>
    <cellStyle name="_07 집수정_횡배수관11_거인1도로(3)-전체" xfId="13650"/>
    <cellStyle name="_07 집수정_횡배수관11_거인1도로(3)-전체_부대공(1)" xfId="13651"/>
    <cellStyle name="_07 집수정_횡배수관11_거인1도로(3)-전체_부대공(1)_포천시임도구조개량" xfId="13652"/>
    <cellStyle name="_07 집수정_횡배수관11_거인1도로(3)-전체_부대공-1" xfId="13653"/>
    <cellStyle name="_07 집수정_횡배수관11_거인1도로(3)-전체_부대공-1_부대공-1" xfId="13654"/>
    <cellStyle name="_07 집수정_횡배수관11_거인1도로(3)-전체_부대공-1_부대공-1_부대공(1)" xfId="13655"/>
    <cellStyle name="_07 집수정_횡배수관11_거인1도로(3)-전체_부대공-1_부대공-1_부대공(1)_포천시임도구조개량" xfId="13656"/>
    <cellStyle name="_07 집수정_횡배수관11_거인1도로(3)-전체_부대공-1_부대공-1_포천시임도구조개량" xfId="13657"/>
    <cellStyle name="_07 집수정_횡배수관11_거인1도로(3)-전체_부대공-1_포천시임도구조개량" xfId="13658"/>
    <cellStyle name="_07 집수정_횡배수관11_거인1도로(3)-전체_토공1" xfId="13659"/>
    <cellStyle name="_07 집수정_횡배수관11_거인1도로(3)-전체_토공1_토공" xfId="13660"/>
    <cellStyle name="_07 집수정_횡배수관11_거인1도로(3)-전체_토공1_토공_포천시임도구조개량" xfId="13661"/>
    <cellStyle name="_07 집수정_횡배수관11_거인1도로(3)-전체_토공1_포천시임도구조개량" xfId="13662"/>
    <cellStyle name="_07 집수정_횡배수관11_거인1도로(3)-전체_포천시임도구조개량" xfId="13663"/>
    <cellStyle name="_07 집수정_횡배수관11_거인도로-전체" xfId="13664"/>
    <cellStyle name="_07 집수정_횡배수관11_거인도로-전체_부대공(1)" xfId="13665"/>
    <cellStyle name="_07 집수정_횡배수관11_거인도로-전체_부대공(1)_포천시임도구조개량" xfId="13666"/>
    <cellStyle name="_07 집수정_횡배수관11_거인도로-전체_부대공-1" xfId="13667"/>
    <cellStyle name="_07 집수정_횡배수관11_거인도로-전체_부대공-1_부대공-1" xfId="13668"/>
    <cellStyle name="_07 집수정_횡배수관11_거인도로-전체_부대공-1_부대공-1_부대공(1)" xfId="13669"/>
    <cellStyle name="_07 집수정_횡배수관11_거인도로-전체_부대공-1_부대공-1_부대공(1)_포천시임도구조개량" xfId="13670"/>
    <cellStyle name="_07 집수정_횡배수관11_거인도로-전체_부대공-1_부대공-1_포천시임도구조개량" xfId="13671"/>
    <cellStyle name="_07 집수정_횡배수관11_거인도로-전체_부대공-1_포천시임도구조개량" xfId="13672"/>
    <cellStyle name="_07 집수정_횡배수관11_거인도로-전체_토공1" xfId="13673"/>
    <cellStyle name="_07 집수정_횡배수관11_거인도로-전체_토공1_토공" xfId="13674"/>
    <cellStyle name="_07 집수정_횡배수관11_거인도로-전체_토공1_토공_포천시임도구조개량" xfId="13675"/>
    <cellStyle name="_07 집수정_횡배수관11_거인도로-전체_토공1_포천시임도구조개량" xfId="13676"/>
    <cellStyle name="_07 집수정_횡배수관11_거인도로-전체_포천시임도구조개량" xfId="13677"/>
    <cellStyle name="_07 집수정_횡배수관11_거인도로총괄집계" xfId="13678"/>
    <cellStyle name="_07 집수정_횡배수관11_거인도로총괄집계_토공1" xfId="13679"/>
    <cellStyle name="_07 집수정_횡배수관11_거인도로총괄집계_토공1_토공" xfId="13680"/>
    <cellStyle name="_07 집수정_횡배수관11_거인도로총괄집계_토공1_토공_포천시임도구조개량" xfId="13681"/>
    <cellStyle name="_07 집수정_횡배수관11_거인도로총괄집계_토공1_포천시임도구조개량" xfId="13682"/>
    <cellStyle name="_07 집수정_횡배수관11_거인도로총괄집계_포천시임도구조개량" xfId="13683"/>
    <cellStyle name="_07 집수정_횡배수관11_동상도로-전체" xfId="13684"/>
    <cellStyle name="_07 집수정_횡배수관11_동상도로-전체_부대공(1)" xfId="13685"/>
    <cellStyle name="_07 집수정_횡배수관11_동상도로-전체_부대공(1)_포천시임도구조개량" xfId="13686"/>
    <cellStyle name="_07 집수정_횡배수관11_동상도로-전체_부대공-1" xfId="13687"/>
    <cellStyle name="_07 집수정_횡배수관11_동상도로-전체_부대공-1_부대공-1" xfId="13688"/>
    <cellStyle name="_07 집수정_횡배수관11_동상도로-전체_부대공-1_부대공-1_부대공(1)" xfId="13689"/>
    <cellStyle name="_07 집수정_횡배수관11_동상도로-전체_부대공-1_부대공-1_부대공(1)_포천시임도구조개량" xfId="13690"/>
    <cellStyle name="_07 집수정_횡배수관11_동상도로-전체_부대공-1_부대공-1_포천시임도구조개량" xfId="13691"/>
    <cellStyle name="_07 집수정_횡배수관11_동상도로-전체_부대공-1_포천시임도구조개량" xfId="13692"/>
    <cellStyle name="_07 집수정_횡배수관11_동상도로-전체_토공1" xfId="13693"/>
    <cellStyle name="_07 집수정_횡배수관11_동상도로-전체_토공1_토공" xfId="13694"/>
    <cellStyle name="_07 집수정_횡배수관11_동상도로-전체_토공1_토공_포천시임도구조개량" xfId="13695"/>
    <cellStyle name="_07 집수정_횡배수관11_동상도로-전체_토공1_포천시임도구조개량" xfId="13696"/>
    <cellStyle name="_07 집수정_횡배수관11_동상도로-전체_포천시임도구조개량" xfId="13697"/>
    <cellStyle name="_07 집수정_횡배수관11_부대공(1)" xfId="13698"/>
    <cellStyle name="_07 집수정_횡배수관11_부대공(1)_포천시임도구조개량" xfId="13699"/>
    <cellStyle name="_07 집수정_횡배수관11_부대공-1" xfId="13700"/>
    <cellStyle name="_07 집수정_횡배수관11_부대공-1_부대공-1" xfId="13701"/>
    <cellStyle name="_07 집수정_횡배수관11_부대공-1_부대공-1_부대공(1)" xfId="13702"/>
    <cellStyle name="_07 집수정_횡배수관11_부대공-1_부대공-1_부대공(1)_포천시임도구조개량" xfId="13703"/>
    <cellStyle name="_07 집수정_횡배수관11_부대공-1_부대공-1_포천시임도구조개량" xfId="13704"/>
    <cellStyle name="_07 집수정_횡배수관11_부대공-1_포천시임도구조개량" xfId="13705"/>
    <cellStyle name="_07 집수정_횡배수관11_용연1도로-수정-1" xfId="13706"/>
    <cellStyle name="_07 집수정_횡배수관11_용연1도로-수정-1_부대공(1)" xfId="13707"/>
    <cellStyle name="_07 집수정_횡배수관11_용연1도로-수정-1_부대공(1)_포천시임도구조개량" xfId="13708"/>
    <cellStyle name="_07 집수정_횡배수관11_용연1도로-수정-1_부대공-1" xfId="13709"/>
    <cellStyle name="_07 집수정_횡배수관11_용연1도로-수정-1_부대공-1_부대공-1" xfId="13710"/>
    <cellStyle name="_07 집수정_횡배수관11_용연1도로-수정-1_부대공-1_부대공-1_부대공(1)" xfId="13711"/>
    <cellStyle name="_07 집수정_횡배수관11_용연1도로-수정-1_부대공-1_부대공-1_부대공(1)_포천시임도구조개량" xfId="13712"/>
    <cellStyle name="_07 집수정_횡배수관11_용연1도로-수정-1_부대공-1_부대공-1_포천시임도구조개량" xfId="13713"/>
    <cellStyle name="_07 집수정_횡배수관11_용연1도로-수정-1_부대공-1_포천시임도구조개량" xfId="13714"/>
    <cellStyle name="_07 집수정_횡배수관11_용연1도로-수정-1_토공1" xfId="13715"/>
    <cellStyle name="_07 집수정_횡배수관11_용연1도로-수정-1_토공1_토공" xfId="13716"/>
    <cellStyle name="_07 집수정_횡배수관11_용연1도로-수정-1_토공1_토공_포천시임도구조개량" xfId="13717"/>
    <cellStyle name="_07 집수정_횡배수관11_용연1도로-수정-1_토공1_포천시임도구조개량" xfId="13718"/>
    <cellStyle name="_07 집수정_횡배수관11_용연1도로-수정-1_포천시임도구조개량" xfId="13719"/>
    <cellStyle name="_07 집수정_횡배수관11_토공1" xfId="13720"/>
    <cellStyle name="_07 집수정_횡배수관11_토공1_토공" xfId="13721"/>
    <cellStyle name="_07 집수정_횡배수관11_토공1_토공_포천시임도구조개량" xfId="13722"/>
    <cellStyle name="_07 집수정_횡배수관11_토공1_포천시임도구조개량" xfId="13723"/>
    <cellStyle name="_07 집수정_횡배수관11_포천시임도구조개량" xfId="13724"/>
    <cellStyle name="_07013100M4(제출-현광설비)" xfId="17473"/>
    <cellStyle name="_0714하도급내역서" xfId="17474"/>
    <cellStyle name="_07-교량공 집계(창원 대3-21)" xfId="13725"/>
    <cellStyle name="_08 절토부도수로" xfId="13726"/>
    <cellStyle name="_08 절토부도수로_부대공(1)" xfId="13727"/>
    <cellStyle name="_08 절토부도수로_부대공(1)_포천시임도구조개량" xfId="13728"/>
    <cellStyle name="_08 절토부도수로_부대공-1" xfId="13729"/>
    <cellStyle name="_08 절토부도수로_부대공-1_부대공-1" xfId="13730"/>
    <cellStyle name="_08 절토부도수로_부대공-1_부대공-1_부대공(1)" xfId="13731"/>
    <cellStyle name="_08 절토부도수로_부대공-1_부대공-1_부대공(1)_포천시임도구조개량" xfId="13732"/>
    <cellStyle name="_08 절토부도수로_부대공-1_부대공-1_포천시임도구조개량" xfId="13733"/>
    <cellStyle name="_08 절토부도수로_부대공-1_포천시임도구조개량" xfId="13734"/>
    <cellStyle name="_08 절토부도수로_토공1" xfId="13735"/>
    <cellStyle name="_08 절토부도수로_토공1_토공" xfId="13736"/>
    <cellStyle name="_08 절토부도수로_토공1_토공_포천시임도구조개량" xfId="13737"/>
    <cellStyle name="_08 절토부도수로_토공1_포천시임도구조개량" xfId="13738"/>
    <cellStyle name="_08 절토부도수로_포천시임도구조개량" xfId="13739"/>
    <cellStyle name="_08(1).벌개제근(1공구-비옥토0330)" xfId="17475"/>
    <cellStyle name="_08.거벌개제근임목폐기" xfId="17476"/>
    <cellStyle name="_08.벌개제근(1공구-비옥토0330)" xfId="17477"/>
    <cellStyle name="_08.암파쇄방호시설" xfId="13740"/>
    <cellStyle name="_08.암파쇄방호시설_부대공(1)" xfId="13741"/>
    <cellStyle name="_08.암파쇄방호시설_부대공(1)_포천시임도구조개량" xfId="13742"/>
    <cellStyle name="_08.암파쇄방호시설_포천시임도구조개량" xfId="13743"/>
    <cellStyle name="_0804하도급견적서" xfId="17478"/>
    <cellStyle name="_09.임목폐기물" xfId="17479"/>
    <cellStyle name="_09_1109수량산출서" xfId="7720"/>
    <cellStyle name="_09_1110 조경내역서(전체)" xfId="7719"/>
    <cellStyle name="_0운정공사용가도우회도로깨기량" xfId="17480"/>
    <cellStyle name="_0운정공사용가도우회도로수량" xfId="17481"/>
    <cellStyle name="_1,2.자재집계표,수량집계표" xfId="17482"/>
    <cellStyle name="_1.집계표" xfId="10032"/>
    <cellStyle name="_1.토공" xfId="66"/>
    <cellStyle name="_1.토공_02. 깨기총괄표1" xfId="67"/>
    <cellStyle name="_10.미끄럼방지시설" xfId="13744"/>
    <cellStyle name="_10.미끄럼방지시설_부대공(1)" xfId="13745"/>
    <cellStyle name="_10.미끄럼방지시설_부대공(1)_포천시임도구조개량" xfId="13746"/>
    <cellStyle name="_10.미끄럼방지시설_부대공-1" xfId="13747"/>
    <cellStyle name="_10.미끄럼방지시설_부대공-1_부대공-1" xfId="13748"/>
    <cellStyle name="_10.미끄럼방지시설_부대공-1_부대공-1_부대공(1)" xfId="13749"/>
    <cellStyle name="_10.미끄럼방지시설_부대공-1_부대공-1_부대공(1)_포천시임도구조개량" xfId="13750"/>
    <cellStyle name="_10.미끄럼방지시설_부대공-1_부대공-1_포천시임도구조개량" xfId="13751"/>
    <cellStyle name="_10.미끄럼방지시설_부대공-1_포천시임도구조개량" xfId="13752"/>
    <cellStyle name="_10.미끄럼방지시설_토공1" xfId="13753"/>
    <cellStyle name="_10.미끄럼방지시설_토공1_토공" xfId="13754"/>
    <cellStyle name="_10.미끄럼방지시설_토공1_토공_포천시임도구조개량" xfId="13755"/>
    <cellStyle name="_10.미끄럼방지시설_토공1_포천시임도구조개량" xfId="13756"/>
    <cellStyle name="_10.미끄럼방지시설_포천시임도구조개량" xfId="13757"/>
    <cellStyle name="_11,폐공" xfId="17483"/>
    <cellStyle name="_111" xfId="17484"/>
    <cellStyle name="_11월 실행기성내역(서초)" xfId="10808"/>
    <cellStyle name="_11월 실행기성내역(서초)_설계변경(재경)" xfId="10809"/>
    <cellStyle name="_11월 실행기성내역(서초)_자금청구서예제(3월)" xfId="10810"/>
    <cellStyle name="_11월 실행기성내역(서초)_자금청구서예제(3월)_6월자금청구수정분" xfId="10811"/>
    <cellStyle name="_11월 실행기성내역(서초)_자금청구서예제(3월)_6월자금청구수정분_설계변경(재경)" xfId="10812"/>
    <cellStyle name="_11월 실행기성내역(서초)_자금청구서예제(3월)_설계변경(재경)" xfId="10813"/>
    <cellStyle name="_12.미끄럼방지시설" xfId="13758"/>
    <cellStyle name="_12.미끄럼방지시설_부대공(1)" xfId="13759"/>
    <cellStyle name="_12.미끄럼방지시설_부대공(1)_포천시임도구조개량" xfId="13760"/>
    <cellStyle name="_12.미끄럼방지시설_부대공-1" xfId="13761"/>
    <cellStyle name="_12.미끄럼방지시설_부대공-1_부대공-1" xfId="13762"/>
    <cellStyle name="_12.미끄럼방지시설_부대공-1_부대공-1_부대공(1)" xfId="13763"/>
    <cellStyle name="_12.미끄럼방지시설_부대공-1_부대공-1_부대공(1)_포천시임도구조개량" xfId="13764"/>
    <cellStyle name="_12.미끄럼방지시설_부대공-1_부대공-1_포천시임도구조개량" xfId="13765"/>
    <cellStyle name="_12.미끄럼방지시설_부대공-1_포천시임도구조개량" xfId="13766"/>
    <cellStyle name="_12.미끄럼방지시설_토공1" xfId="13767"/>
    <cellStyle name="_12.미끄럼방지시설_토공1_토공" xfId="13768"/>
    <cellStyle name="_12.미끄럼방지시설_토공1_토공_포천시임도구조개량" xfId="13769"/>
    <cellStyle name="_12.미끄럼방지시설_토공1_포천시임도구조개량" xfId="13770"/>
    <cellStyle name="_12.미끄럼방지시설_포천시임도구조개량" xfId="13771"/>
    <cellStyle name="_14하반기 관내도로시설물 정비공사 실행물량" xfId="17485"/>
    <cellStyle name="_15.가로수분" xfId="13772"/>
    <cellStyle name="_15.가로수분_부대공(1)" xfId="13773"/>
    <cellStyle name="_15.가로수분_부대공(1)_포천시임도구조개량" xfId="13774"/>
    <cellStyle name="_15.가로수분_포천시임도구조개량" xfId="13775"/>
    <cellStyle name="_17공구" xfId="25892"/>
    <cellStyle name="_17공구_1" xfId="25893"/>
    <cellStyle name="_17공구_1_1차1회기성" xfId="25894"/>
    <cellStyle name="_17공구_1_1차1회설변내역" xfId="25895"/>
    <cellStyle name="_17공구_1_2차1회설변내역" xfId="25896"/>
    <cellStyle name="_17공구_1_설계예산서" xfId="25897"/>
    <cellStyle name="_17공구_1_설계예산서 1차" xfId="25898"/>
    <cellStyle name="_17공구_1_예정공정표" xfId="25899"/>
    <cellStyle name="_17공구_1_전체2회설변내역" xfId="25900"/>
    <cellStyle name="_17공구_1_전체계약" xfId="25901"/>
    <cellStyle name="_17공구_1_철근(사급)" xfId="25902"/>
    <cellStyle name="_17공구_1차1회기성" xfId="25903"/>
    <cellStyle name="_17공구_1차1회설변내역" xfId="25904"/>
    <cellStyle name="_17공구_2차1회설변내역" xfId="25905"/>
    <cellStyle name="_17공구_kn 구룡포~대보간 1" xfId="25906"/>
    <cellStyle name="_17공구_kn 구룡포~대보간 1_1차1회기성" xfId="25907"/>
    <cellStyle name="_17공구_kn 구룡포~대보간 1_1차1회설변내역" xfId="25908"/>
    <cellStyle name="_17공구_kn 구룡포~대보간 1_2차1회설변내역" xfId="25909"/>
    <cellStyle name="_17공구_kn 구룡포~대보간 1_설계예산서" xfId="25910"/>
    <cellStyle name="_17공구_kn 구룡포~대보간 1_설계예산서 1차" xfId="25911"/>
    <cellStyle name="_17공구_kn 구룡포~대보간 1_예정공정표" xfId="25912"/>
    <cellStyle name="_17공구_kn 구룡포~대보간 1_전체2회설변내역" xfId="25913"/>
    <cellStyle name="_17공구_kn 구룡포~대보간 1_전체계약" xfId="25914"/>
    <cellStyle name="_17공구_kn 구룡포~대보간 1_철근(사급)" xfId="25915"/>
    <cellStyle name="_17공구_설계예산서" xfId="25916"/>
    <cellStyle name="_17공구_설계예산서 1차" xfId="25917"/>
    <cellStyle name="_17공구_안동투찰" xfId="25918"/>
    <cellStyle name="_17공구_안동투찰_1차1회기성" xfId="25919"/>
    <cellStyle name="_17공구_안동투찰_1차1회설변내역" xfId="25920"/>
    <cellStyle name="_17공구_안동투찰_2차1회설변내역" xfId="25921"/>
    <cellStyle name="_17공구_안동투찰_설계예산서" xfId="25922"/>
    <cellStyle name="_17공구_안동투찰_설계예산서 1차" xfId="25923"/>
    <cellStyle name="_17공구_안동투찰_예정공정표" xfId="25924"/>
    <cellStyle name="_17공구_안동투찰_전체2회설변내역" xfId="25925"/>
    <cellStyle name="_17공구_안동투찰_전체계약" xfId="25926"/>
    <cellStyle name="_17공구_안동투찰_철근(사급)" xfId="25927"/>
    <cellStyle name="_17공구_예정공정표" xfId="25928"/>
    <cellStyle name="_17공구_전체2회설변내역" xfId="25929"/>
    <cellStyle name="_17공구_전체계약" xfId="25930"/>
    <cellStyle name="_17공구_철근(사급)" xfId="25931"/>
    <cellStyle name="_17공구_통리투찰" xfId="25932"/>
    <cellStyle name="_17공구_통리투찰_1차1회기성" xfId="25933"/>
    <cellStyle name="_17공구_통리투찰_1차1회설변내역" xfId="25934"/>
    <cellStyle name="_17공구_통리투찰_2차1회설변내역" xfId="25935"/>
    <cellStyle name="_17공구_통리투찰_설계예산서" xfId="25936"/>
    <cellStyle name="_17공구_통리투찰_설계예산서 1차" xfId="25937"/>
    <cellStyle name="_17공구_통리투찰_예정공정표" xfId="25938"/>
    <cellStyle name="_17공구_통리투찰_전체2회설변내역" xfId="25939"/>
    <cellStyle name="_17공구_통리투찰_전체계약" xfId="25940"/>
    <cellStyle name="_17공구_통리투찰_철근(사급)" xfId="25941"/>
    <cellStyle name="_19.2.1.3 깨기총괄" xfId="68"/>
    <cellStyle name="_19공구" xfId="25942"/>
    <cellStyle name="_19공구_1차1회기성" xfId="25943"/>
    <cellStyle name="_19공구_1차1회설변내역" xfId="25944"/>
    <cellStyle name="_19공구_2차1회설변내역" xfId="25945"/>
    <cellStyle name="_19공구_kn 구룡포~대보간 1" xfId="25946"/>
    <cellStyle name="_19공구_kn 구룡포~대보간 1_1차1회기성" xfId="25947"/>
    <cellStyle name="_19공구_kn 구룡포~대보간 1_1차1회설변내역" xfId="25948"/>
    <cellStyle name="_19공구_kn 구룡포~대보간 1_2차1회설변내역" xfId="25949"/>
    <cellStyle name="_19공구_kn 구룡포~대보간 1_설계예산서" xfId="25950"/>
    <cellStyle name="_19공구_kn 구룡포~대보간 1_설계예산서 1차" xfId="25951"/>
    <cellStyle name="_19공구_kn 구룡포~대보간 1_예정공정표" xfId="25952"/>
    <cellStyle name="_19공구_kn 구룡포~대보간 1_전체2회설변내역" xfId="25953"/>
    <cellStyle name="_19공구_kn 구룡포~대보간 1_전체계약" xfId="25954"/>
    <cellStyle name="_19공구_kn 구룡포~대보간 1_철근(사급)" xfId="25955"/>
    <cellStyle name="_19공구_설계예산서" xfId="25956"/>
    <cellStyle name="_19공구_설계예산서 1차" xfId="25957"/>
    <cellStyle name="_19공구_안동투찰" xfId="25958"/>
    <cellStyle name="_19공구_안동투찰_1차1회기성" xfId="25959"/>
    <cellStyle name="_19공구_안동투찰_1차1회설변내역" xfId="25960"/>
    <cellStyle name="_19공구_안동투찰_2차1회설변내역" xfId="25961"/>
    <cellStyle name="_19공구_안동투찰_설계예산서" xfId="25962"/>
    <cellStyle name="_19공구_안동투찰_설계예산서 1차" xfId="25963"/>
    <cellStyle name="_19공구_안동투찰_예정공정표" xfId="25964"/>
    <cellStyle name="_19공구_안동투찰_전체2회설변내역" xfId="25965"/>
    <cellStyle name="_19공구_안동투찰_전체계약" xfId="25966"/>
    <cellStyle name="_19공구_안동투찰_철근(사급)" xfId="25967"/>
    <cellStyle name="_19공구_예정공정표" xfId="25968"/>
    <cellStyle name="_19공구_전체2회설변내역" xfId="25969"/>
    <cellStyle name="_19공구_전체계약" xfId="25970"/>
    <cellStyle name="_19공구_철근(사급)" xfId="25971"/>
    <cellStyle name="_19공구_통리투찰" xfId="25972"/>
    <cellStyle name="_19공구_통리투찰_1차1회기성" xfId="25973"/>
    <cellStyle name="_19공구_통리투찰_1차1회설변내역" xfId="25974"/>
    <cellStyle name="_19공구_통리투찰_2차1회설변내역" xfId="25975"/>
    <cellStyle name="_19공구_통리투찰_설계예산서" xfId="25976"/>
    <cellStyle name="_19공구_통리투찰_설계예산서 1차" xfId="25977"/>
    <cellStyle name="_19공구_통리투찰_예정공정표" xfId="25978"/>
    <cellStyle name="_19공구_통리투찰_전체2회설변내역" xfId="25979"/>
    <cellStyle name="_19공구_통리투찰_전체계약" xfId="25980"/>
    <cellStyle name="_19공구_통리투찰_철근(사급)" xfId="25981"/>
    <cellStyle name="_1공구단위수량산출(식재-포장-관로)" xfId="7718"/>
    <cellStyle name="_1공구단위수량산출(식재-포장-관로)_수량산출(식재-포장-관로)0605" xfId="7717"/>
    <cellStyle name="_1공구단위수량산출(식재-포장-관로)1" xfId="7716"/>
    <cellStyle name="_1공구단위수량산출(식재-포장-관로)1_수량산출(식재-포장-관로)0605" xfId="7715"/>
    <cellStyle name="_1구역 잔디위탁관리(1차)" xfId="17486"/>
    <cellStyle name="_1차설계변경내역(전체)xls" xfId="25982"/>
    <cellStyle name="_1차설계변경내역(전체)xls_3차설계변경11.20(2공원타절)" xfId="25983"/>
    <cellStyle name="_1차설계변경내역(전체)xls_자연석반입(11.29최종)" xfId="25984"/>
    <cellStyle name="_1차실행예산서" xfId="10814"/>
    <cellStyle name="_1차실행예산서_6월 실행 기성고 내역서" xfId="10815"/>
    <cellStyle name="_1차실행예산서_6월 실행 기성고 내역서_설계변경(재경)" xfId="10816"/>
    <cellStyle name="_1차실행예산서_6월 실행 기성고 내역서_자금청구서예제(3월)" xfId="10817"/>
    <cellStyle name="_1차실행예산서_6월 실행 기성고 내역서_자금청구서예제(3월)_6월자금청구수정분" xfId="10818"/>
    <cellStyle name="_1차실행예산서_6월 실행 기성고 내역서_자금청구서예제(3월)_6월자금청구수정분_설계변경(재경)" xfId="10819"/>
    <cellStyle name="_1차실행예산서_6월 실행 기성고 내역서_자금청구서예제(3월)_설계변경(재경)" xfId="10820"/>
    <cellStyle name="_1차실행예산서_동춘-송도 실행 (본사조정)" xfId="10821"/>
    <cellStyle name="_1차실행예산서_동춘-송도 실행 (본사조정)_설계변경(재경)" xfId="10822"/>
    <cellStyle name="_1차실행예산서_동춘-송도 실행 (본사조정)_자금청구서예제(3월)" xfId="10823"/>
    <cellStyle name="_1차실행예산서_동춘-송도 실행 (본사조정)_자금청구서예제(3월)_6월자금청구수정분" xfId="10824"/>
    <cellStyle name="_1차실행예산서_동춘-송도 실행 (본사조정)_자금청구서예제(3월)_6월자금청구수정분_설계변경(재경)" xfId="10825"/>
    <cellStyle name="_1차실행예산서_동춘-송도 실행 (본사조정)_자금청구서예제(3월)_설계변경(재경)" xfId="10826"/>
    <cellStyle name="_1차실행예산서_설계변경(재경)" xfId="10827"/>
    <cellStyle name="_1차실행예산서_실행 기성고 내역서" xfId="10828"/>
    <cellStyle name="_1차실행예산서_실행 기성고 내역서_설계변경(재경)" xfId="10829"/>
    <cellStyle name="_1차실행예산서_실행 기성고 내역서_자금청구서예제(3월)" xfId="10830"/>
    <cellStyle name="_1차실행예산서_실행 기성고 내역서_자금청구서예제(3월)_6월자금청구수정분" xfId="10831"/>
    <cellStyle name="_1차실행예산서_실행 기성고 내역서_자금청구서예제(3월)_6월자금청구수정분_설계변경(재경)" xfId="10832"/>
    <cellStyle name="_1차실행예산서_실행 기성고 내역서_자금청구서예제(3월)_설계변경(재경)" xfId="10833"/>
    <cellStyle name="_1차실행예산서_자금청구서예제(3월)" xfId="10834"/>
    <cellStyle name="_1차실행예산서_자금청구서예제(3월)_6월자금청구수정분" xfId="10835"/>
    <cellStyle name="_1차실행예산서_자금청구서예제(3월)_6월자금청구수정분_설계변경(재경)" xfId="10836"/>
    <cellStyle name="_1차실행예산서_자금청구서예제(3월)_설계변경(재경)" xfId="10837"/>
    <cellStyle name="_2,2배수공-반송" xfId="13776"/>
    <cellStyle name="_2,2배수공-반송_2자전차교량교토공" xfId="13777"/>
    <cellStyle name="_2.1.1.2.5 포장공" xfId="69"/>
    <cellStyle name="_2.3 관로부설공" xfId="17487"/>
    <cellStyle name="_2.배 수 공" xfId="70"/>
    <cellStyle name="_2.배 수 공_02. 깨기총괄표1" xfId="71"/>
    <cellStyle name="_2.압입추진내역서" xfId="72"/>
    <cellStyle name="_2.압입추진내역서_캐노피 견적서" xfId="73"/>
    <cellStyle name="_2.토공" xfId="17488"/>
    <cellStyle name="_2000-10회의" xfId="74"/>
    <cellStyle name="_2001년분 실행" xfId="75"/>
    <cellStyle name="_2001년스케쥴" xfId="76"/>
    <cellStyle name="_2001년업무(재조정)" xfId="77"/>
    <cellStyle name="_2002.12 변경 설계서" xfId="10500"/>
    <cellStyle name="_2002년1차 변경내역서(전체 )" xfId="10501"/>
    <cellStyle name="_2002년도경영계획" xfId="7714"/>
    <cellStyle name="_2002변경실행" xfId="7713"/>
    <cellStyle name="_2002변경실행(1)" xfId="7712"/>
    <cellStyle name="_2003년설계품v2.1" xfId="17489"/>
    <cellStyle name="_2004-1120" xfId="17490"/>
    <cellStyle name="_2004공원내등산로정비공사설계서" xfId="10033"/>
    <cellStyle name="_2004공원내등산로정비공사설계서_신장초내역" xfId="10034"/>
    <cellStyle name="_2004공원내등산로정비공사설계서_신장초내역0310" xfId="10035"/>
    <cellStyle name="_2004공원내등산로정비공사설계서_신장초내역-수정0307" xfId="10036"/>
    <cellStyle name="_2004년 공원시설정비공사" xfId="16503"/>
    <cellStyle name="_2004년 보수 내역" xfId="17491"/>
    <cellStyle name="_2004한발대비5개지구 설계서-수량산출서" xfId="13778"/>
    <cellStyle name="_2004한발대비5개지구 이용시설 설계서-수량산출서" xfId="13779"/>
    <cellStyle name="_2005.임도시설공사" xfId="10037"/>
    <cellStyle name="_2005년 등산로 정비공사" xfId="16532"/>
    <cellStyle name="_2005년도 시설물계약의뢰(최종)" xfId="17492"/>
    <cellStyle name="_2005태평2동제2놀이터수해위험방지포장공사" xfId="25985"/>
    <cellStyle name="_2006-1158(내역서)" xfId="17493"/>
    <cellStyle name="_2006년 요철맨홀 정비공사(최종 발주용(수정))" xfId="78"/>
    <cellStyle name="_2007년 공원녹지제초작업및병해충방제(감사후)" xfId="16703"/>
    <cellStyle name="_20공구" xfId="25986"/>
    <cellStyle name="_2-4.상반기실적부문별요약" xfId="79"/>
    <cellStyle name="_2-4.상반기실적부문별요약(표지및목차포함)" xfId="80"/>
    <cellStyle name="_2-4.상반기실적부문별요약(표지및목차포함)_1" xfId="81"/>
    <cellStyle name="_2-4.상반기실적부문별요약_1" xfId="82"/>
    <cellStyle name="_2500정사사진(2005년도2차물량 위성과 통합)" xfId="17494"/>
    <cellStyle name="_2공구-1_포장공수량" xfId="13780"/>
    <cellStyle name="_2공구수량" xfId="83"/>
    <cellStyle name="_2-설계내역서-0316" xfId="2994"/>
    <cellStyle name="_2자전차교량교토공" xfId="13781"/>
    <cellStyle name="_2-제출 - 기흥구갈3지구근린공원_바닥분수_설계내역폼(설비)-2004년12월_end" xfId="2995"/>
    <cellStyle name="_2차분수량산출에의한내역" xfId="10838"/>
    <cellStyle name="_2차분수량산출에의한내역_설계변경(재경)" xfId="10839"/>
    <cellStyle name="_2차설계변경(조경)" xfId="25987"/>
    <cellStyle name="_2차설계변경2(본공사)" xfId="25988"/>
    <cellStyle name="_2차설계변경2(본공사)_3차설계변경11.20(2공원타절)" xfId="25989"/>
    <cellStyle name="_2차설계변경2(본공사)_자연석반입(11.29최종)" xfId="25990"/>
    <cellStyle name="_2차설변내역서" xfId="10840"/>
    <cellStyle name="_2차준공내역" xfId="17495"/>
    <cellStyle name="_3. 탄천1교보수공사" xfId="17496"/>
    <cellStyle name="_3.0 부대공" xfId="16502"/>
    <cellStyle name="_3.관부설공" xfId="17497"/>
    <cellStyle name="_3.구조물공" xfId="84"/>
    <cellStyle name="_3.구조물공_02. 깨기총괄표1" xfId="85"/>
    <cellStyle name="_3.변경설계일위대가" xfId="86"/>
    <cellStyle name="_3.별첨2.실행예산서 작성양식" xfId="10841"/>
    <cellStyle name="_3.별첨2.실행예산서 작성양식_5월간 현장운영계획" xfId="10842"/>
    <cellStyle name="_3.별첨2.실행예산서 작성양식_5월간 현장운영계획_설계변경(재경)" xfId="10843"/>
    <cellStyle name="_3.별첨2.실행예산서 작성양식_5월간 현장운영계획_자금청구서예제(3월)" xfId="10844"/>
    <cellStyle name="_3.별첨2.실행예산서 작성양식_5월간 현장운영계획_자금청구서예제(3월)_6월자금청구수정분" xfId="10845"/>
    <cellStyle name="_3.별첨2.실행예산서 작성양식_5월간 현장운영계획_자금청구서예제(3월)_6월자금청구수정분_설계변경(재경)" xfId="10846"/>
    <cellStyle name="_3.별첨2.실행예산서 작성양식_5월간 현장운영계획_자금청구서예제(3월)_설계변경(재경)" xfId="10847"/>
    <cellStyle name="_3.별첨2.실행예산서 작성양식_설계변경(재경)" xfId="10848"/>
    <cellStyle name="_3.별첨2.실행예산서 작성양식_자금청구서예제(3월)" xfId="10849"/>
    <cellStyle name="_3.별첨2.실행예산서 작성양식_자금청구서예제(3월)_6월자금청구수정분" xfId="10850"/>
    <cellStyle name="_3.별첨2.실행예산서 작성양식_자금청구서예제(3월)_6월자금청구수정분_설계변경(재경)" xfId="10851"/>
    <cellStyle name="_3.별첨2.실행예산서 작성양식_자금청구서예제(3월)_설계변경(재경)" xfId="10852"/>
    <cellStyle name="_3.설계서(2007.01,나무병원협회단가)" xfId="2996"/>
    <cellStyle name="_3.오수처리시설공" xfId="17498"/>
    <cellStyle name="_3.우수공" xfId="13782"/>
    <cellStyle name="_3공구(U형측구)" xfId="87"/>
    <cellStyle name="_3차 발주내역" xfId="25991"/>
    <cellStyle name="_3차 발주내역_2차설계변경2(본공사)" xfId="25992"/>
    <cellStyle name="_3차 발주내역_2차설계변경2(본공사)_3차설계변경11.20(2공원타절)" xfId="25993"/>
    <cellStyle name="_3차 발주내역_2차설계변경2(본공사)_자연석반입(11.29최종)" xfId="25994"/>
    <cellStyle name="_3차 발주내역_3차설계변경11.20(2공원타절)" xfId="25995"/>
    <cellStyle name="_3차 발주내역_자연석반입(11.29최종)" xfId="25996"/>
    <cellStyle name="_3차 발주내역_조경(본공사)" xfId="25997"/>
    <cellStyle name="_3차 발주내역_조경(본공사)_3차설계변경11.20(2공원타절)" xfId="25998"/>
    <cellStyle name="_3차 발주내역_조경(본공사)_자연석반입(11.29최종)" xfId="25999"/>
    <cellStyle name="_3차 발주내역_조경(본공사)수정" xfId="26000"/>
    <cellStyle name="_3차 발주내역_조경(본공사)수정_3차설계변경11.20(2공원타절)" xfId="26001"/>
    <cellStyle name="_3차 발주내역_조경(본공사)수정_자연석반입(11.29최종)" xfId="26002"/>
    <cellStyle name="_3차 준공내역" xfId="26003"/>
    <cellStyle name="_3차설계변경11.20(2공원타절)" xfId="26004"/>
    <cellStyle name="_4.오수공" xfId="13783"/>
    <cellStyle name="_4.옹 벽 공" xfId="88"/>
    <cellStyle name="_4.옹 벽 공_02. 깨기총괄표1" xfId="89"/>
    <cellStyle name="_4.포장공(고현초등)" xfId="17499"/>
    <cellStyle name="_4.포장공(고현초등)_우아6취입보수량" xfId="17500"/>
    <cellStyle name="_4-1.MASS CON'C" xfId="17501"/>
    <cellStyle name="_4-1.MASS CON'C_운교1리" xfId="17502"/>
    <cellStyle name="_4-1.MASS CON'C_운교1리_028.구조물공(10-3공구)" xfId="17503"/>
    <cellStyle name="_4-1.MASS CON'C_운교1리_6-2.구조물공" xfId="17504"/>
    <cellStyle name="_4설계서(성남대로)" xfId="2997"/>
    <cellStyle name="_4-포장공" xfId="90"/>
    <cellStyle name="_4호공원우수처리" xfId="26005"/>
    <cellStyle name="_5.부대공(고현초틍)" xfId="17505"/>
    <cellStyle name="_5.부대공(고현초틍)_우아6취입보수량" xfId="17506"/>
    <cellStyle name="_5.포장공" xfId="91"/>
    <cellStyle name="_5_세륜세차시설" xfId="10038"/>
    <cellStyle name="_5옹벽공" xfId="13784"/>
    <cellStyle name="_5옹벽공_맨홀구조물공" xfId="17507"/>
    <cellStyle name="_5옹벽공_수량산출서" xfId="17508"/>
    <cellStyle name="_5옹벽공_환토(최종)" xfId="13785"/>
    <cellStyle name="_5월간 현장운영계획" xfId="10853"/>
    <cellStyle name="_5월간 현장운영계획_설계변경(재경)" xfId="10854"/>
    <cellStyle name="_5월간 현장운영계획_자금청구서예제(3월)" xfId="10855"/>
    <cellStyle name="_5월간 현장운영계획_자금청구서예제(3월)_6월자금청구수정분" xfId="10856"/>
    <cellStyle name="_5월간 현장운영계획_자금청구서예제(3월)_6월자금청구수정분_설계변경(재경)" xfId="10857"/>
    <cellStyle name="_5월간 현장운영계획_자금청구서예제(3월)_설계변경(재경)" xfId="10858"/>
    <cellStyle name="_6.구조물공" xfId="13786"/>
    <cellStyle name="_6.부대공" xfId="17509"/>
    <cellStyle name="_6-깨기1" xfId="92"/>
    <cellStyle name="_7.배 수 공" xfId="93"/>
    <cellStyle name="_7.배 수 공_02. 깨기총괄표1" xfId="94"/>
    <cellStyle name="_7.주경기장" xfId="13787"/>
    <cellStyle name="_7월예정공정표" xfId="95"/>
    <cellStyle name="_8-11공구-견적대비" xfId="10859"/>
    <cellStyle name="_8월공무정산(서동조정)" xfId="96"/>
    <cellStyle name="_96수량포장공" xfId="13788"/>
    <cellStyle name="_96수량포장공_1" xfId="13789"/>
    <cellStyle name="_96수량포장공_1_청량면포장공" xfId="13790"/>
    <cellStyle name="_96수량포장공_1_포장공수량" xfId="13791"/>
    <cellStyle name="_96수량포장공_1_포장공수량1" xfId="13792"/>
    <cellStyle name="_96수량포장공_96수량포장공" xfId="13793"/>
    <cellStyle name="_96수량포장공_96수량포장공_배수공" xfId="13794"/>
    <cellStyle name="_96수량포장공_96수량포장공_청량면포장공" xfId="13795"/>
    <cellStyle name="_96수량포장공_96수량포장공_청량배수공" xfId="13796"/>
    <cellStyle name="_96수량포장공_96수량포장공_포장공수량" xfId="13797"/>
    <cellStyle name="_96수량포장공_96수량포장공_포장공수량1" xfId="13798"/>
    <cellStyle name="_'99상반기경영개선활동결과(게시용)" xfId="97"/>
    <cellStyle name="_9월" xfId="17510"/>
    <cellStyle name="_9월소장단회의" xfId="98"/>
    <cellStyle name="_A1-토공-유점1L-1" xfId="99"/>
    <cellStyle name="_BAT현장(본실행1)" xfId="17511"/>
    <cellStyle name="_beam재료표" xfId="4478"/>
    <cellStyle name="_Book1" xfId="100"/>
    <cellStyle name="_Book1 2" xfId="13479"/>
    <cellStyle name="_Book1 3" xfId="13381"/>
    <cellStyle name="_Book1_1" xfId="101"/>
    <cellStyle name="_Book1_1 2" xfId="16627"/>
    <cellStyle name="_Book1_1 3" xfId="16564"/>
    <cellStyle name="_Book1_1_변경토공0526" xfId="13799"/>
    <cellStyle name="_Book1_1_변경토공0526_암판정1회0702" xfId="13800"/>
    <cellStyle name="_Book1_1_변경토공0526_창일암판정" xfId="13801"/>
    <cellStyle name="_Book1_1_변경토공0526_토공" xfId="13802"/>
    <cellStyle name="_Book1_1_부대공" xfId="13803"/>
    <cellStyle name="_Book1_1_암판정1회0702" xfId="13804"/>
    <cellStyle name="_Book1_1_자연석시공" xfId="13805"/>
    <cellStyle name="_Book1_1_자연석시공_변경토공0526" xfId="13806"/>
    <cellStyle name="_Book1_1_자연석시공_변경토공0526_암판정1회0702" xfId="13807"/>
    <cellStyle name="_Book1_1_자연석시공_변경토공0526_창일암판정" xfId="13808"/>
    <cellStyle name="_Book1_1_자연석시공_변경토공0526_토공" xfId="13809"/>
    <cellStyle name="_Book1_1_자연석시공_부대공" xfId="13810"/>
    <cellStyle name="_Book1_1_자연석시공_암판정1회0702" xfId="13811"/>
    <cellStyle name="_Book1_1_자연석시공_창일암판정" xfId="13812"/>
    <cellStyle name="_Book1_1_자연석시공_토공" xfId="13813"/>
    <cellStyle name="_Book1_1_창일암판정" xfId="13814"/>
    <cellStyle name="_Book1_1_토공" xfId="13815"/>
    <cellStyle name="_Book1_3차설계변경11.20(2공원타절)" xfId="26006"/>
    <cellStyle name="_Book1_6.구조물공" xfId="13816"/>
    <cellStyle name="_Book1_7.주경기장" xfId="13817"/>
    <cellStyle name="_Book1_Book1" xfId="13818"/>
    <cellStyle name="_Book1_Book1_변경토공0526" xfId="13819"/>
    <cellStyle name="_Book1_Book1_변경토공0526_암판정1회0702" xfId="13820"/>
    <cellStyle name="_Book1_Book1_변경토공0526_창일암판정" xfId="13821"/>
    <cellStyle name="_Book1_Book1_변경토공0526_토공" xfId="13822"/>
    <cellStyle name="_Book1_Book1_부대공" xfId="13823"/>
    <cellStyle name="_Book1_Book1_암판정1회0702" xfId="13824"/>
    <cellStyle name="_Book1_Book1_자연석시공" xfId="13825"/>
    <cellStyle name="_Book1_Book1_자연석시공_변경토공0526" xfId="13826"/>
    <cellStyle name="_Book1_Book1_자연석시공_변경토공0526_암판정1회0702" xfId="13827"/>
    <cellStyle name="_Book1_Book1_자연석시공_변경토공0526_창일암판정" xfId="13828"/>
    <cellStyle name="_Book1_Book1_자연석시공_변경토공0526_토공" xfId="13829"/>
    <cellStyle name="_Book1_Book1_자연석시공_부대공" xfId="13830"/>
    <cellStyle name="_Book1_Book1_자연석시공_암판정1회0702" xfId="13831"/>
    <cellStyle name="_Book1_Book1_자연석시공_창일암판정" xfId="13832"/>
    <cellStyle name="_Book1_Book1_자연석시공_토공" xfId="13833"/>
    <cellStyle name="_Book1_Book1_창일암판정" xfId="13834"/>
    <cellStyle name="_Book1_Book1_토공" xfId="13835"/>
    <cellStyle name="_Book1_coirnet" xfId="26007"/>
    <cellStyle name="_Book1_구조물공" xfId="13836"/>
    <cellStyle name="_Book1_변경토공0526" xfId="13837"/>
    <cellStyle name="_Book1_변경토공0526_암판정1회0702" xfId="13838"/>
    <cellStyle name="_Book1_변경토공0526_창일암판정" xfId="13839"/>
    <cellStyle name="_Book1_변경토공0526_토공" xfId="13840"/>
    <cellStyle name="_Book1_부대공" xfId="13841"/>
    <cellStyle name="_Book1_부대공(1)" xfId="13842"/>
    <cellStyle name="_Book1_부대공(1)_포천시임도구조개량" xfId="13843"/>
    <cellStyle name="_Book1_부대공-1" xfId="13844"/>
    <cellStyle name="_Book1_부대공-1_부대공-1" xfId="13845"/>
    <cellStyle name="_Book1_부대공-1_부대공-1_부대공(1)" xfId="13846"/>
    <cellStyle name="_Book1_부대공-1_부대공-1_부대공(1)_포천시임도구조개량" xfId="13847"/>
    <cellStyle name="_Book1_부대공-1_부대공-1_포천시임도구조개량" xfId="13848"/>
    <cellStyle name="_Book1_부대공-1_포천시임도구조개량" xfId="13849"/>
    <cellStyle name="_Book1_설계변경(재경)" xfId="13382"/>
    <cellStyle name="_Book1_신축이음장치_수량산출서" xfId="17512"/>
    <cellStyle name="_Book1_암판정1회0702" xfId="13850"/>
    <cellStyle name="_Book1_자금청구서예제(3월)" xfId="13383"/>
    <cellStyle name="_Book1_자금청구서예제(3월)_6월자금청구수정분" xfId="13384"/>
    <cellStyle name="_Book1_자금청구서예제(3월)_6월자금청구수정분_설계변경(재경)" xfId="13385"/>
    <cellStyle name="_Book1_자금청구서예제(3월)_설계변경(재경)" xfId="13386"/>
    <cellStyle name="_Book1_자연석반입(11.29최종)" xfId="26008"/>
    <cellStyle name="_Book1_창일암판정" xfId="13851"/>
    <cellStyle name="_Book1_토공" xfId="13852"/>
    <cellStyle name="_Book1_토공1" xfId="13853"/>
    <cellStyle name="_Book1_토공1_토공" xfId="13854"/>
    <cellStyle name="_Book1_토공1_토공_포천시임도구조개량" xfId="13855"/>
    <cellStyle name="_Book1_토공1_포천시임도구조개량" xfId="13856"/>
    <cellStyle name="_Book1_포천시임도구조개량" xfId="13857"/>
    <cellStyle name="_Book1_하반기 도로시설물정비공사(2008)-설계변경00" xfId="17513"/>
    <cellStyle name="_Book2" xfId="102"/>
    <cellStyle name="_Book2_2008-FC황토포장" xfId="4479"/>
    <cellStyle name="_Book2_2010-SGR황토포장 일위대가" xfId="4480"/>
    <cellStyle name="_Book3" xfId="103"/>
    <cellStyle name="_Book3_강동내역(9.28" xfId="104"/>
    <cellStyle name="_Book3_강동내역(9.28_T05-D03-004D(울산터널-조명제어-안소장님1003)" xfId="105"/>
    <cellStyle name="_Book3_강동내역(9.28_T05-D03-004D(울산터널-환기-구성설비0930)" xfId="106"/>
    <cellStyle name="_Book3_강동내역(9.28_울산강동내역최종(20051101)" xfId="107"/>
    <cellStyle name="_BOX참고" xfId="13858"/>
    <cellStyle name="_b접합정공기이토" xfId="17514"/>
    <cellStyle name="_CH_Money" xfId="17515"/>
    <cellStyle name="_coirnet" xfId="26009"/>
    <cellStyle name="_cover" xfId="17516"/>
    <cellStyle name="_C구조물토공" xfId="17517"/>
    <cellStyle name="_c접합정공기이토" xfId="17518"/>
    <cellStyle name="_d접합정공기이토" xfId="17519"/>
    <cellStyle name="_EGI휀스+투명판 FCR제출" xfId="17520"/>
    <cellStyle name="_FAX" xfId="7711"/>
    <cellStyle name="_FAX1" xfId="108"/>
    <cellStyle name="_FAX1_선정안(삼산)" xfId="109"/>
    <cellStyle name="_FAX1_선정안(삼산)_캐노피 견적서" xfId="110"/>
    <cellStyle name="_FAX1_추풍령" xfId="111"/>
    <cellStyle name="_FAX1_추풍령_캐노피 견적서" xfId="112"/>
    <cellStyle name="_FAX1_추풍령-1" xfId="113"/>
    <cellStyle name="_FAX1_추풍령-1_캐노피 견적서" xfId="114"/>
    <cellStyle name="_FAX1_캐노피 견적서" xfId="115"/>
    <cellStyle name="_FAX2" xfId="116"/>
    <cellStyle name="_FAX2_선정안(삼산)" xfId="117"/>
    <cellStyle name="_FAX2_선정안(삼산)_캐노피 견적서" xfId="118"/>
    <cellStyle name="_FAX2_추풍령" xfId="119"/>
    <cellStyle name="_FAX2_추풍령_캐노피 견적서" xfId="120"/>
    <cellStyle name="_FAX2_추풍령-1" xfId="121"/>
    <cellStyle name="_FAX2_추풍령-1_캐노피 견적서" xfId="122"/>
    <cellStyle name="_FAX2_캐노피 견적서" xfId="123"/>
    <cellStyle name="_FCST (2)" xfId="124"/>
    <cellStyle name="_FCST (2) 2" xfId="13480"/>
    <cellStyle name="_FCST (2) 3" xfId="13387"/>
    <cellStyle name="_FP_설계내역샘플_(가중치직접산정방식)_New" xfId="17521"/>
    <cellStyle name="_FP_설계내역샘플_(평균가중치방식)_New" xfId="17522"/>
    <cellStyle name="_gr 신풍-우성간" xfId="7710"/>
    <cellStyle name="_gr 신풍-우성간_금촌월롱_견적" xfId="7709"/>
    <cellStyle name="_gr 신풍-우성간_풍덕천_견적" xfId="7708"/>
    <cellStyle name="_HB11-03" xfId="7707"/>
    <cellStyle name="_HB11-03_20020924 대산항 공내역서" xfId="7706"/>
    <cellStyle name="_HB11-03_20020924 대산항 공내역서_사본 - 20020924 대산항 공내역서" xfId="7705"/>
    <cellStyle name="_hi02-03" xfId="7704"/>
    <cellStyle name="_HIServlet?SLET=AttView&amp;APP=1&amp;ID=00050ozrw&amp;SEQ=0&amp;K=00U7A3Fxv1&amp;FILENAME=구조물단면" xfId="17523"/>
    <cellStyle name="_HIServlet?SLET=AttView&amp;APP=1&amp;ID=00050ozrw&amp;SEQ=0&amp;K=00U7A3Fxv1&amp;FILENAME=구조물단면_댐직하류 하천정비(환경)사업 기본계획 및 실시설계용역-수공용" xfId="17524"/>
    <cellStyle name="_HIServlet?SLET=AttView&amp;APP=1&amp;ID=00050ozrw&amp;SEQ=0&amp;K=00U7A3Fxv1&amp;FILENAME=구조물단면_댐직하류 하천정비(환경)사업 기본계획 및 실시설계용역-수공용_용담댐직하류 하천정비공사 설계예산서(남원작성)-" xfId="17525"/>
    <cellStyle name="_HIServlet?SLET=AttView&amp;APP=1&amp;ID=0006e02nc&amp;SEQ=0&amp;K=00eHuphV1&amp;FILENAME=확장단지설계서(0905)-2" xfId="13859"/>
    <cellStyle name="_HIServlet?SLET=AttView&amp;APP=1&amp;ID=0006e02nc&amp;SEQ=0&amp;K=00eHuphV1&amp;FILENAME=확장단지설계서(0905)-2_환토(최종)" xfId="13860"/>
    <cellStyle name="_hs 보령우회" xfId="26010"/>
    <cellStyle name="_hs 중앙선 8(선산토건)" xfId="26011"/>
    <cellStyle name="_hs 중앙선 8(선산토건)_1차1회기성" xfId="26012"/>
    <cellStyle name="_hs 중앙선 8(선산토건)_1차1회설변내역" xfId="26013"/>
    <cellStyle name="_hs 중앙선 8(선산토건)_2차1회설변내역" xfId="26014"/>
    <cellStyle name="_hs 중앙선 8(선산토건)_설계예산서" xfId="26015"/>
    <cellStyle name="_hs 중앙선 8(선산토건)_설계예산서 1차" xfId="26016"/>
    <cellStyle name="_hs 중앙선 8(선산토건)_예정공정표" xfId="26017"/>
    <cellStyle name="_hs 중앙선 8(선산토건)_전체2회설변내역" xfId="26018"/>
    <cellStyle name="_hs 중앙선 8(선산토건)_전체계약" xfId="26019"/>
    <cellStyle name="_hs 중앙선 8(선산토건)_철근(사급)" xfId="26020"/>
    <cellStyle name="_H파일연결부 이음변경안" xfId="17526"/>
    <cellStyle name="_kcc 안산2단계" xfId="26021"/>
    <cellStyle name="_kcc 안산2단계_1차1회기성" xfId="26022"/>
    <cellStyle name="_kcc 안산2단계_1차1회설변내역" xfId="26023"/>
    <cellStyle name="_kcc 안산2단계_2차1회설변내역" xfId="26024"/>
    <cellStyle name="_kcc 안산2단계_설계예산서" xfId="26025"/>
    <cellStyle name="_kcc 안산2단계_설계예산서 1차" xfId="26026"/>
    <cellStyle name="_kcc 안산2단계_예정공정표" xfId="26027"/>
    <cellStyle name="_kcc 안산2단계_전체2회설변내역" xfId="26028"/>
    <cellStyle name="_kcc 안산2단계_전체계약" xfId="26029"/>
    <cellStyle name="_kcc 안산2단계_철근(사급)" xfId="26030"/>
    <cellStyle name="_kcc 합덕 신례원 1" xfId="26031"/>
    <cellStyle name="_kcc 합덕 신례원 1_1차1회기성" xfId="26032"/>
    <cellStyle name="_kcc 합덕 신례원 1_1차1회설변내역" xfId="26033"/>
    <cellStyle name="_kcc 합덕 신례원 1_2차1회설변내역" xfId="26034"/>
    <cellStyle name="_kcc 합덕 신례원 1_설계예산서" xfId="26035"/>
    <cellStyle name="_kcc 합덕 신례원 1_설계예산서 1차" xfId="26036"/>
    <cellStyle name="_kcc 합덕 신례원 1_예정공정표" xfId="26037"/>
    <cellStyle name="_kcc 합덕 신례원 1_전체2회설변내역" xfId="26038"/>
    <cellStyle name="_kcc 합덕 신례원 1_전체계약" xfId="26039"/>
    <cellStyle name="_kcc 합덕 신례원 1_철근(사급)" xfId="26040"/>
    <cellStyle name="_kcc-수동안의간" xfId="26041"/>
    <cellStyle name="_kcc-수동안의간_1차1회기성" xfId="26042"/>
    <cellStyle name="_kcc-수동안의간_1차1회설변내역" xfId="26043"/>
    <cellStyle name="_kcc-수동안의간_2차1회설변내역" xfId="26044"/>
    <cellStyle name="_kcc-수동안의간_설계예산서" xfId="26045"/>
    <cellStyle name="_kcc-수동안의간_설계예산서 1차" xfId="26046"/>
    <cellStyle name="_kcc-수동안의간_예정공정표" xfId="26047"/>
    <cellStyle name="_kcc-수동안의간_전체2회설변내역" xfId="26048"/>
    <cellStyle name="_kcc-수동안의간_전체계약" xfId="26049"/>
    <cellStyle name="_kcc-수동안의간_철근(사급)" xfId="26050"/>
    <cellStyle name="_kcc-안동시관내" xfId="26051"/>
    <cellStyle name="_kcc-안동시관내_1차1회기성" xfId="26052"/>
    <cellStyle name="_kcc-안동시관내_1차1회설변내역" xfId="26053"/>
    <cellStyle name="_kcc-안동시관내_2차1회설변내역" xfId="26054"/>
    <cellStyle name="_kcc-안동시관내_설계예산서" xfId="26055"/>
    <cellStyle name="_kcc-안동시관내_설계예산서 1차" xfId="26056"/>
    <cellStyle name="_kcc-안동시관내_예정공정표" xfId="26057"/>
    <cellStyle name="_kcc-안동시관내_전체2회설변내역" xfId="26058"/>
    <cellStyle name="_kcc-안동시관내_전체계약" xfId="26059"/>
    <cellStyle name="_kcc-안동시관내_철근(사급)" xfId="26060"/>
    <cellStyle name="_kn 구룡포~대보간 1" xfId="26061"/>
    <cellStyle name="_kn 구룡포~대보간 1_1차1회기성" xfId="26062"/>
    <cellStyle name="_kn 구룡포~대보간 1_1차1회설변내역" xfId="26063"/>
    <cellStyle name="_kn 구룡포~대보간 1_2차1회설변내역" xfId="26064"/>
    <cellStyle name="_kn 구룡포~대보간 1_설계예산서" xfId="26065"/>
    <cellStyle name="_kn 구룡포~대보간 1_설계예산서 1차" xfId="26066"/>
    <cellStyle name="_kn 구룡포~대보간 1_예정공정표" xfId="26067"/>
    <cellStyle name="_kn 구룡포~대보간 1_전체2회설변내역" xfId="26068"/>
    <cellStyle name="_kn 구룡포~대보간 1_전체계약" xfId="26069"/>
    <cellStyle name="_kn 구룡포~대보간 1_철근(사급)" xfId="26070"/>
    <cellStyle name="_laroux" xfId="16725"/>
    <cellStyle name="_laroux_1" xfId="17527"/>
    <cellStyle name="_laroux_전도금" xfId="16726"/>
    <cellStyle name="_laroux_전도금(12월)" xfId="16727"/>
    <cellStyle name="_laroux_전도금~1" xfId="16728"/>
    <cellStyle name="_laroux_전도금1" xfId="16729"/>
    <cellStyle name="_laroux_전도금정" xfId="16730"/>
    <cellStyle name="_laroux_전도금정산" xfId="16731"/>
    <cellStyle name="_laroux_전도금정산서" xfId="16732"/>
    <cellStyle name="_lee 견적보고-2002년" xfId="26071"/>
    <cellStyle name="_lee 견적보고-2002년_1차1회기성" xfId="26072"/>
    <cellStyle name="_lee 견적보고-2002년_1차1회설변내역" xfId="26073"/>
    <cellStyle name="_lee 견적보고-2002년_2차1회설변내역" xfId="26074"/>
    <cellStyle name="_lee 견적보고-2002년_설계예산서" xfId="26075"/>
    <cellStyle name="_lee 견적보고-2002년_설계예산서 1차" xfId="26076"/>
    <cellStyle name="_lee 견적보고-2002년_예정공정표" xfId="26077"/>
    <cellStyle name="_lee 견적보고-2002년_전체2회설변내역" xfId="26078"/>
    <cellStyle name="_lee 견적보고-2002년_전체계약" xfId="26079"/>
    <cellStyle name="_lee 견적보고-2002년_철근(사급)" xfId="26080"/>
    <cellStyle name="_LW그라우팅(울진금장5)" xfId="125"/>
    <cellStyle name="_L형측구 실정" xfId="26081"/>
    <cellStyle name="_MDF일위대가(2007 상반기)-2007(1).02.14" xfId="17528"/>
    <cellStyle name="_NEGS_1화 [0]_nh_x0010_통화 [0]_OCT-Price" xfId="17529"/>
    <cellStyle name="_PC BOX이설실정보고02" xfId="17530"/>
    <cellStyle name="_port" xfId="10502"/>
    <cellStyle name="_PRICE" xfId="17531"/>
    <cellStyle name="_PSCBeam-35m " xfId="17532"/>
    <cellStyle name="_RE" xfId="4481"/>
    <cellStyle name="_RESULTS" xfId="4482"/>
    <cellStyle name="_RTU프로그램산출근거(환기1003)" xfId="126"/>
    <cellStyle name="_S2-186관로변경" xfId="26082"/>
    <cellStyle name="_SI부문_김천시" xfId="17533"/>
    <cellStyle name="_SK건설추정견적" xfId="10503"/>
    <cellStyle name="_slab-new" xfId="13861"/>
    <cellStyle name="_slab-new_01-자재및수량집계(수산교)" xfId="13862"/>
    <cellStyle name="_slab-new_Wd3(방호벽)" xfId="13863"/>
    <cellStyle name="_slab-new_Wd3(방호벽)_01-자재및수량집계(수산교)" xfId="13864"/>
    <cellStyle name="_slab-new_Wd3(방호벽+중분대없음)" xfId="13865"/>
    <cellStyle name="_slab-new_Wd3(방호벽+중분대없음)_01-자재및수량집계(수산교)" xfId="13866"/>
    <cellStyle name="_slab-new_Wd3(보도+연석+난간)" xfId="13867"/>
    <cellStyle name="_slab-new_Wd3(보도+연석+난간)_01-자재및수량집계(수산교)" xfId="13868"/>
    <cellStyle name="_slab-new_미양1교" xfId="13869"/>
    <cellStyle name="_slab-new_미양1교_01_계산서" xfId="13870"/>
    <cellStyle name="_slab-new_미양1교_01_계산서_01-자재및수량집계(수산교)" xfId="13871"/>
    <cellStyle name="_slab-new_미양1교_01_계산서_Wd3(방호벽)" xfId="13872"/>
    <cellStyle name="_slab-new_미양1교_01_계산서_Wd3(방호벽)_01-자재및수량집계(수산교)" xfId="13873"/>
    <cellStyle name="_slab-new_미양1교_01_계산서_Wd3(방호벽+중분대없음)" xfId="13874"/>
    <cellStyle name="_slab-new_미양1교_01_계산서_Wd3(방호벽+중분대없음)_01-자재및수량집계(수산교)" xfId="13875"/>
    <cellStyle name="_slab-new_미양1교_01_계산서_Wd3(보도+연석+난간)" xfId="13876"/>
    <cellStyle name="_slab-new_미양1교_01_계산서_Wd3(보도+연석+난간)_01-자재및수량집계(수산교)" xfId="13877"/>
    <cellStyle name="_slab-new_미양1교_01-자재및수량집계(수산교)" xfId="13878"/>
    <cellStyle name="_slab-new_미양1교_Wd3(분리)" xfId="13879"/>
    <cellStyle name="_slab-new_미양1교_Wd3(분리)_01-자재및수량집계(수산교)" xfId="13880"/>
    <cellStyle name="_slab-new_미양1교_구시장(임곡_1)" xfId="13881"/>
    <cellStyle name="_slab-new_미양1교_구시장(임곡_1)_01-자재및수량집계(수산교)" xfId="13882"/>
    <cellStyle name="_slab-new_미양1교_구시장(임곡_1)_Wd3(방호벽)" xfId="13883"/>
    <cellStyle name="_slab-new_미양1교_구시장(임곡_1)_Wd3(방호벽)_01-자재및수량집계(수산교)" xfId="13884"/>
    <cellStyle name="_slab-new_미양1교_구시장(임곡_1)_Wd3(방호벽+중분대없음)" xfId="13885"/>
    <cellStyle name="_slab-new_미양1교_구시장(임곡_1)_Wd3(방호벽+중분대없음)_01-자재및수량집계(수산교)" xfId="13886"/>
    <cellStyle name="_slab-new_미양1교_구시장(임곡_1)_Wd3(보도+연석+난간)" xfId="13887"/>
    <cellStyle name="_slab-new_미양1교_구시장(임곡_1)_Wd3(보도+연석+난간)_01-자재및수량집계(수산교)" xfId="13888"/>
    <cellStyle name="_slab-new_미양1교_구시장-임곡" xfId="13889"/>
    <cellStyle name="_slab-new_미양1교_구시장-임곡_01-자재및수량집계(수산교)" xfId="13890"/>
    <cellStyle name="_slab-new_미양1교_구시장-임곡_Wd3(방호벽)" xfId="13891"/>
    <cellStyle name="_slab-new_미양1교_구시장-임곡_Wd3(방호벽)_01-자재및수량집계(수산교)" xfId="13892"/>
    <cellStyle name="_slab-new_미양1교_구시장-임곡_Wd3(방호벽+중분대없음)" xfId="13893"/>
    <cellStyle name="_slab-new_미양1교_구시장-임곡_Wd3(방호벽+중분대없음)_01-자재및수량집계(수산교)" xfId="13894"/>
    <cellStyle name="_slab-new_미양1교_구시장-임곡_Wd3(보도+연석+난간)" xfId="13895"/>
    <cellStyle name="_slab-new_미양1교_구시장-임곡_Wd3(보도+연석+난간)_01-자재및수량집계(수산교)" xfId="13896"/>
    <cellStyle name="_slab-new_미양1교_방아육교계산서(고령방향)" xfId="13897"/>
    <cellStyle name="_slab-new_미양1교_방아육교계산서(고령방향)_01-자재및수량집계(수산교)" xfId="13898"/>
    <cellStyle name="_slab-new_미양1교_방아육교계산서(고령방향)_Wd3(방호벽)" xfId="13899"/>
    <cellStyle name="_slab-new_미양1교_방아육교계산서(고령방향)_Wd3(방호벽)_01-자재및수량집계(수산교)" xfId="13900"/>
    <cellStyle name="_slab-new_미양1교_방아육교계산서(고령방향)_Wd3(방호벽+중분대없음)" xfId="13901"/>
    <cellStyle name="_slab-new_미양1교_방아육교계산서(고령방향)_Wd3(방호벽+중분대없음)_01-자재및수량집계(수산교)" xfId="13902"/>
    <cellStyle name="_slab-new_미양1교_방아육교계산서(고령방향)_Wd3(보도+연석+난간)" xfId="13903"/>
    <cellStyle name="_slab-new_미양1교_방아육교계산서(고령방향)_Wd3(보도+연석+난간)_01-자재및수량집계(수산교)" xfId="13904"/>
    <cellStyle name="_slab-new_미양1교_방아육교계산서(쌍림방향)" xfId="13905"/>
    <cellStyle name="_slab-new_미양1교_방아육교계산서(쌍림방향)_01-자재및수량집계(수산교)" xfId="13906"/>
    <cellStyle name="_slab-new_미양1교_방아육교계산서(쌍림방향)_Wd3(방호벽)" xfId="13907"/>
    <cellStyle name="_slab-new_미양1교_방아육교계산서(쌍림방향)_Wd3(방호벽)_01-자재및수량집계(수산교)" xfId="13908"/>
    <cellStyle name="_slab-new_미양1교_방아육교계산서(쌍림방향)_Wd3(방호벽+중분대없음)" xfId="13909"/>
    <cellStyle name="_slab-new_미양1교_방아육교계산서(쌍림방향)_Wd3(방호벽+중분대없음)_01-자재및수량집계(수산교)" xfId="13910"/>
    <cellStyle name="_slab-new_미양1교_방아육교계산서(쌍림방향)_Wd3(보도+연석+난간)" xfId="13911"/>
    <cellStyle name="_slab-new_미양1교_방아육교계산서(쌍림방향)_Wd3(보도+연석+난간)_01-자재및수량집계(수산교)" xfId="13912"/>
    <cellStyle name="_slab-new_미양1교_신곡육교계산서(고령방향)" xfId="13913"/>
    <cellStyle name="_slab-new_미양1교_신곡육교계산서(고령방향)_01-자재및수량집계(수산교)" xfId="13914"/>
    <cellStyle name="_slab-new_미양1교_신곡육교계산서(고령방향)_Wd3(방호벽)" xfId="13915"/>
    <cellStyle name="_slab-new_미양1교_신곡육교계산서(고령방향)_Wd3(방호벽)_01-자재및수량집계(수산교)" xfId="13916"/>
    <cellStyle name="_slab-new_미양1교_신곡육교계산서(고령방향)_Wd3(방호벽+중분대없음)" xfId="13917"/>
    <cellStyle name="_slab-new_미양1교_신곡육교계산서(고령방향)_Wd3(방호벽+중분대없음)_01-자재및수량집계(수산교)" xfId="13918"/>
    <cellStyle name="_slab-new_미양1교_신곡육교계산서(고령방향)_Wd3(보도+연석+난간)" xfId="13919"/>
    <cellStyle name="_slab-new_미양1교_신곡육교계산서(고령방향)_Wd3(보도+연석+난간)_01-자재및수량집계(수산교)" xfId="13920"/>
    <cellStyle name="_slab-new_미양1교_신기육교계산서" xfId="13921"/>
    <cellStyle name="_slab-new_미양1교_신기육교계산서_01-자재및수량집계(수산교)" xfId="13922"/>
    <cellStyle name="_slab-new_미양1교_신기육교계산서_Wd3(방호벽)" xfId="13923"/>
    <cellStyle name="_slab-new_미양1교_신기육교계산서_Wd3(방호벽)_01-자재및수량집계(수산교)" xfId="13924"/>
    <cellStyle name="_slab-new_미양1교_신기육교계산서_Wd3(방호벽+중분대없음)" xfId="13925"/>
    <cellStyle name="_slab-new_미양1교_신기육교계산서_Wd3(방호벽+중분대없음)_01-자재및수량집계(수산교)" xfId="13926"/>
    <cellStyle name="_slab-new_미양1교_신기육교계산서_Wd3(보도+연석+난간)" xfId="13927"/>
    <cellStyle name="_slab-new_미양1교_신기육교계산서_Wd3(보도+연석+난간)_01-자재및수량집계(수산교)" xfId="13928"/>
    <cellStyle name="_slab-new_미양1교_신원1교(곡선교)계산서" xfId="13929"/>
    <cellStyle name="_slab-new_미양1교_신원1교(곡선교)계산서_01-자재및수량집계(수산교)" xfId="13930"/>
    <cellStyle name="_slab-new_미양1교_신원1교(곡선교)계산서_Wd3(방호벽)" xfId="13931"/>
    <cellStyle name="_slab-new_미양1교_신원1교(곡선교)계산서_Wd3(방호벽)_01-자재및수량집계(수산교)" xfId="13932"/>
    <cellStyle name="_slab-new_미양1교_신원1교(곡선교)계산서_Wd3(방호벽+중분대없음)" xfId="13933"/>
    <cellStyle name="_slab-new_미양1교_신원1교(곡선교)계산서_Wd3(방호벽+중분대없음)_01-자재및수량집계(수산교)" xfId="13934"/>
    <cellStyle name="_slab-new_미양1교_신원1교(곡선교)계산서_Wd3(보도+연석+난간)" xfId="13935"/>
    <cellStyle name="_slab-new_미양1교_신원1교(곡선교)계산서_Wd3(보도+연석+난간)_01-자재및수량집계(수산교)" xfId="13936"/>
    <cellStyle name="_slab-new_미양1교_원본-from안양시" xfId="13937"/>
    <cellStyle name="_slab-new_미양1교_원본-from안양시_01-자재및수량집계(수산교)" xfId="13938"/>
    <cellStyle name="_slab-new_미양1교_원본-from안양시_Wd3(방호벽)" xfId="13939"/>
    <cellStyle name="_slab-new_미양1교_원본-from안양시_Wd3(방호벽)_01-자재및수량집계(수산교)" xfId="13940"/>
    <cellStyle name="_slab-new_미양1교_원본-from안양시_Wd3(방호벽+중분대없음)" xfId="13941"/>
    <cellStyle name="_slab-new_미양1교_원본-from안양시_Wd3(방호벽+중분대없음)_01-자재및수량집계(수산교)" xfId="13942"/>
    <cellStyle name="_slab-new_미양1교_원본-from안양시_Wd3(보도+연석+난간)" xfId="13943"/>
    <cellStyle name="_slab-new_미양1교_원본-from안양시_Wd3(보도+연석+난간)_01-자재및수량집계(수산교)" xfId="13944"/>
    <cellStyle name="_slab-new_미양1교_이천1육교계산서" xfId="13945"/>
    <cellStyle name="_slab-new_미양1교_이천1육교계산서_01-자재및수량집계(수산교)" xfId="13946"/>
    <cellStyle name="_slab-new_미양1교_이천1육교계산서_Wd3(방호벽)" xfId="13947"/>
    <cellStyle name="_slab-new_미양1교_이천1육교계산서_Wd3(방호벽)_01-자재및수량집계(수산교)" xfId="13948"/>
    <cellStyle name="_slab-new_미양1교_이천1육교계산서_Wd3(방호벽+중분대없음)" xfId="13949"/>
    <cellStyle name="_slab-new_미양1교_이천1육교계산서_Wd3(방호벽+중분대없음)_01-자재및수량집계(수산교)" xfId="13950"/>
    <cellStyle name="_slab-new_미양1교_이천1육교계산서_Wd3(보도+연석+난간)" xfId="13951"/>
    <cellStyle name="_slab-new_미양1교_이천1육교계산서_Wd3(보도+연석+난간)_01-자재및수량집계(수산교)" xfId="13952"/>
    <cellStyle name="_ss dsi 중앙선 10" xfId="26083"/>
    <cellStyle name="_ss dsi 중앙선 10_1차1회기성" xfId="26084"/>
    <cellStyle name="_ss dsi 중앙선 10_1차1회설변내역" xfId="26085"/>
    <cellStyle name="_ss dsi 중앙선 10_2차1회설변내역" xfId="26086"/>
    <cellStyle name="_ss dsi 중앙선 10_설계예산서" xfId="26087"/>
    <cellStyle name="_ss dsi 중앙선 10_설계예산서 1차" xfId="26088"/>
    <cellStyle name="_ss dsi 중앙선 10_예정공정표" xfId="26089"/>
    <cellStyle name="_ss dsi 중앙선 10_전체2회설변내역" xfId="26090"/>
    <cellStyle name="_ss dsi 중앙선 10_전체계약" xfId="26091"/>
    <cellStyle name="_ss dsi 중앙선 10_철근(사급)" xfId="26092"/>
    <cellStyle name="_ss 굴포천" xfId="26093"/>
    <cellStyle name="_ss 굴포천_1차1회기성" xfId="26094"/>
    <cellStyle name="_ss 굴포천_1차1회설변내역" xfId="26095"/>
    <cellStyle name="_ss 굴포천_2차1회설변내역" xfId="26096"/>
    <cellStyle name="_ss 굴포천_설계예산서" xfId="26097"/>
    <cellStyle name="_ss 굴포천_설계예산서 1차" xfId="26098"/>
    <cellStyle name="_ss 굴포천_예정공정표" xfId="26099"/>
    <cellStyle name="_ss 굴포천_전체2회설변내역" xfId="26100"/>
    <cellStyle name="_ss 굴포천_전체계약" xfId="26101"/>
    <cellStyle name="_ss 굴포천_철근(사급)" xfId="26102"/>
    <cellStyle name="_t03-임목폐기물(벌개제근)0927" xfId="17534"/>
    <cellStyle name="_T05-D03-004D(울산터널-조명제어-안소장님1003)" xfId="127"/>
    <cellStyle name="_T05-D03-004D(울산터널-환기-구성설비0930)" xfId="128"/>
    <cellStyle name="_THP관설치" xfId="17535"/>
    <cellStyle name="_U수량" xfId="17536"/>
    <cellStyle name="_U수량_05.부대시설공-월암교차로" xfId="17537"/>
    <cellStyle name="_U수량_05.부대시설공-월암교차로_05-교통안전시설공이동규국도59호선 석항-정선간" xfId="17538"/>
    <cellStyle name="_U수량_05.부대시설공-월암교차로_59호선교통안전시설공" xfId="17539"/>
    <cellStyle name="_U수량_05.부대시설공-월암교차로_59호선교통안전시설공_59호선교통안전시설공" xfId="17540"/>
    <cellStyle name="_U수량_05.부대시설공-월암교차로_59호선교통안전시설공_교통" xfId="17541"/>
    <cellStyle name="_U수량_05.부대시설공-월암교차로_59호선교통안전시설공_교통안전시설공" xfId="17542"/>
    <cellStyle name="_U수량_05.부대시설공-월암교차로_59호선교통안전시설공_교통안전시설공1" xfId="17543"/>
    <cellStyle name="_U수량_05-교통안전시설공이동규국도59호선 석항-정선간" xfId="17544"/>
    <cellStyle name="_U수량_59호선교통안전시설공" xfId="17545"/>
    <cellStyle name="_U수량_59호선교통안전시설공_59호선교통안전시설공" xfId="17546"/>
    <cellStyle name="_U수량_59호선교통안전시설공_교통" xfId="17547"/>
    <cellStyle name="_U수량_59호선교통안전시설공_교통안전시설공" xfId="17548"/>
    <cellStyle name="_U수량_59호선교통안전시설공_교통안전시설공1" xfId="17549"/>
    <cellStyle name="_U수량_강경읍염천리" xfId="17550"/>
    <cellStyle name="_U수량_강경읍염천리_05.부대시설공-월암교차로" xfId="17551"/>
    <cellStyle name="_U수량_강경읍염천리_05.부대시설공-월암교차로_05-교통안전시설공이동규국도59호선 석항-정선간" xfId="17552"/>
    <cellStyle name="_U수량_강경읍염천리_05.부대시설공-월암교차로_59호선교통안전시설공" xfId="17553"/>
    <cellStyle name="_U수량_강경읍염천리_05.부대시설공-월암교차로_59호선교통안전시설공_59호선교통안전시설공" xfId="17554"/>
    <cellStyle name="_U수량_강경읍염천리_05.부대시설공-월암교차로_59호선교통안전시설공_교통" xfId="17555"/>
    <cellStyle name="_U수량_강경읍염천리_05.부대시설공-월암교차로_59호선교통안전시설공_교통안전시설공" xfId="17556"/>
    <cellStyle name="_U수량_강경읍염천리_05.부대시설공-월암교차로_59호선교통안전시설공_교통안전시설공1" xfId="17557"/>
    <cellStyle name="_U수량_강경읍염천리_05-교통안전시설공이동규국도59호선 석항-정선간" xfId="17558"/>
    <cellStyle name="_U수량_강경읍염천리_59호선교통안전시설공" xfId="17559"/>
    <cellStyle name="_U수량_강경읍염천리_59호선교통안전시설공_59호선교통안전시설공" xfId="17560"/>
    <cellStyle name="_U수량_강경읍염천리_59호선교통안전시설공_교통" xfId="17561"/>
    <cellStyle name="_U수량_강경읍염천리_59호선교통안전시설공_교통안전시설공" xfId="17562"/>
    <cellStyle name="_U수량_강경읍염천리_59호선교통안전시설공_교통안전시설공1" xfId="17563"/>
    <cellStyle name="_U수량_강경읍염천리_대야포장공" xfId="17564"/>
    <cellStyle name="_U수량_강경읍염천리_대야포장공_05.부대시설공-월암교차로" xfId="17565"/>
    <cellStyle name="_U수량_강경읍염천리_대야포장공_05.부대시설공-월암교차로_05-교통안전시설공이동규국도59호선 석항-정선간" xfId="17566"/>
    <cellStyle name="_U수량_강경읍염천리_대야포장공_05.부대시설공-월암교차로_59호선교통안전시설공" xfId="17567"/>
    <cellStyle name="_U수량_강경읍염천리_대야포장공_05.부대시설공-월암교차로_59호선교통안전시설공_59호선교통안전시설공" xfId="17568"/>
    <cellStyle name="_U수량_강경읍염천리_대야포장공_05.부대시설공-월암교차로_59호선교통안전시설공_교통" xfId="17569"/>
    <cellStyle name="_U수량_강경읍염천리_대야포장공_05.부대시설공-월암교차로_59호선교통안전시설공_교통안전시설공" xfId="17570"/>
    <cellStyle name="_U수량_강경읍염천리_대야포장공_05.부대시설공-월암교차로_59호선교통안전시설공_교통안전시설공1" xfId="17571"/>
    <cellStyle name="_U수량_강경읍염천리_대야포장공_05-교통안전시설공이동규국도59호선 석항-정선간" xfId="17572"/>
    <cellStyle name="_U수량_강경읍염천리_대야포장공_59호선교통안전시설공" xfId="17573"/>
    <cellStyle name="_U수량_강경읍염천리_대야포장공_59호선교통안전시설공_59호선교통안전시설공" xfId="17574"/>
    <cellStyle name="_U수량_강경읍염천리_대야포장공_59호선교통안전시설공_교통" xfId="17575"/>
    <cellStyle name="_U수량_강경읍염천리_대야포장공_59호선교통안전시설공_교통안전시설공" xfId="17576"/>
    <cellStyle name="_U수량_강경읍염천리_대야포장공_59호선교통안전시설공_교통안전시설공1" xfId="17577"/>
    <cellStyle name="_U수량_공설시장내" xfId="17578"/>
    <cellStyle name="_U수량_공설시장내_05.부대시설공-월암교차로" xfId="17579"/>
    <cellStyle name="_U수량_공설시장내_05.부대시설공-월암교차로_05-교통안전시설공이동규국도59호선 석항-정선간" xfId="17580"/>
    <cellStyle name="_U수량_공설시장내_05.부대시설공-월암교차로_59호선교통안전시설공" xfId="17581"/>
    <cellStyle name="_U수량_공설시장내_05.부대시설공-월암교차로_59호선교통안전시설공_59호선교통안전시설공" xfId="17582"/>
    <cellStyle name="_U수량_공설시장내_05.부대시설공-월암교차로_59호선교통안전시설공_교통" xfId="17583"/>
    <cellStyle name="_U수량_공설시장내_05.부대시설공-월암교차로_59호선교통안전시설공_교통안전시설공" xfId="17584"/>
    <cellStyle name="_U수량_공설시장내_05.부대시설공-월암교차로_59호선교통안전시설공_교통안전시설공1" xfId="17585"/>
    <cellStyle name="_U수량_공설시장내_05-교통안전시설공이동규국도59호선 석항-정선간" xfId="17586"/>
    <cellStyle name="_U수량_공설시장내_59호선교통안전시설공" xfId="17587"/>
    <cellStyle name="_U수량_공설시장내_59호선교통안전시설공_59호선교통안전시설공" xfId="17588"/>
    <cellStyle name="_U수량_공설시장내_59호선교통안전시설공_교통" xfId="17589"/>
    <cellStyle name="_U수량_공설시장내_59호선교통안전시설공_교통안전시설공" xfId="17590"/>
    <cellStyle name="_U수량_공설시장내_59호선교통안전시설공_교통안전시설공1" xfId="17591"/>
    <cellStyle name="_U수량_공설시장내_대야포장공" xfId="17592"/>
    <cellStyle name="_U수량_공설시장내_대야포장공_05.부대시설공-월암교차로" xfId="17593"/>
    <cellStyle name="_U수량_공설시장내_대야포장공_05.부대시설공-월암교차로_05-교통안전시설공이동규국도59호선 석항-정선간" xfId="17594"/>
    <cellStyle name="_U수량_공설시장내_대야포장공_05.부대시설공-월암교차로_59호선교통안전시설공" xfId="17595"/>
    <cellStyle name="_U수량_공설시장내_대야포장공_05.부대시설공-월암교차로_59호선교통안전시설공_59호선교통안전시설공" xfId="17596"/>
    <cellStyle name="_U수량_공설시장내_대야포장공_05.부대시설공-월암교차로_59호선교통안전시설공_교통" xfId="17597"/>
    <cellStyle name="_U수량_공설시장내_대야포장공_05.부대시설공-월암교차로_59호선교통안전시설공_교통안전시설공" xfId="17598"/>
    <cellStyle name="_U수량_공설시장내_대야포장공_05.부대시설공-월암교차로_59호선교통안전시설공_교통안전시설공1" xfId="17599"/>
    <cellStyle name="_U수량_공설시장내_대야포장공_05-교통안전시설공이동규국도59호선 석항-정선간" xfId="17600"/>
    <cellStyle name="_U수량_공설시장내_대야포장공_59호선교통안전시설공" xfId="17601"/>
    <cellStyle name="_U수량_공설시장내_대야포장공_59호선교통안전시설공_59호선교통안전시설공" xfId="17602"/>
    <cellStyle name="_U수량_공설시장내_대야포장공_59호선교통안전시설공_교통" xfId="17603"/>
    <cellStyle name="_U수량_공설시장내_대야포장공_59호선교통안전시설공_교통안전시설공" xfId="17604"/>
    <cellStyle name="_U수량_공설시장내_대야포장공_59호선교통안전시설공_교통안전시설공1" xfId="17605"/>
    <cellStyle name="_U수량_대야포장공" xfId="17606"/>
    <cellStyle name="_U수량_대야포장공_05.부대시설공-월암교차로" xfId="17607"/>
    <cellStyle name="_U수량_대야포장공_05.부대시설공-월암교차로_05-교통안전시설공이동규국도59호선 석항-정선간" xfId="17608"/>
    <cellStyle name="_U수량_대야포장공_05.부대시설공-월암교차로_59호선교통안전시설공" xfId="17609"/>
    <cellStyle name="_U수량_대야포장공_05.부대시설공-월암교차로_59호선교통안전시설공_59호선교통안전시설공" xfId="17610"/>
    <cellStyle name="_U수량_대야포장공_05.부대시설공-월암교차로_59호선교통안전시설공_교통" xfId="17611"/>
    <cellStyle name="_U수량_대야포장공_05.부대시설공-월암교차로_59호선교통안전시설공_교통안전시설공" xfId="17612"/>
    <cellStyle name="_U수량_대야포장공_05.부대시설공-월암교차로_59호선교통안전시설공_교통안전시설공1" xfId="17613"/>
    <cellStyle name="_U수량_대야포장공_05-교통안전시설공이동규국도59호선 석항-정선간" xfId="17614"/>
    <cellStyle name="_U수량_대야포장공_59호선교통안전시설공" xfId="17615"/>
    <cellStyle name="_U수량_대야포장공_59호선교통안전시설공_59호선교통안전시설공" xfId="17616"/>
    <cellStyle name="_U수량_대야포장공_59호선교통안전시설공_교통" xfId="17617"/>
    <cellStyle name="_U수량_대야포장공_59호선교통안전시설공_교통안전시설공" xfId="17618"/>
    <cellStyle name="_U수량_대야포장공_59호선교통안전시설공_교통안전시설공1" xfId="17619"/>
    <cellStyle name="_U수량_취암sample" xfId="17620"/>
    <cellStyle name="_U수량_취암sample_05.부대시설공-월암교차로" xfId="17621"/>
    <cellStyle name="_U수량_취암sample_05.부대시설공-월암교차로_05-교통안전시설공이동규국도59호선 석항-정선간" xfId="17622"/>
    <cellStyle name="_U수량_취암sample_05.부대시설공-월암교차로_59호선교통안전시설공" xfId="17623"/>
    <cellStyle name="_U수량_취암sample_05.부대시설공-월암교차로_59호선교통안전시설공_59호선교통안전시설공" xfId="17624"/>
    <cellStyle name="_U수량_취암sample_05.부대시설공-월암교차로_59호선교통안전시설공_교통" xfId="17625"/>
    <cellStyle name="_U수량_취암sample_05.부대시설공-월암교차로_59호선교통안전시설공_교통안전시설공" xfId="17626"/>
    <cellStyle name="_U수량_취암sample_05.부대시설공-월암교차로_59호선교통안전시설공_교통안전시설공1" xfId="17627"/>
    <cellStyle name="_U수량_취암sample_05-교통안전시설공이동규국도59호선 석항-정선간" xfId="17628"/>
    <cellStyle name="_U수량_취암sample_59호선교통안전시설공" xfId="17629"/>
    <cellStyle name="_U수량_취암sample_59호선교통안전시설공_59호선교통안전시설공" xfId="17630"/>
    <cellStyle name="_U수량_취암sample_59호선교통안전시설공_교통" xfId="17631"/>
    <cellStyle name="_U수량_취암sample_59호선교통안전시설공_교통안전시설공" xfId="17632"/>
    <cellStyle name="_U수량_취암sample_59호선교통안전시설공_교통안전시설공1" xfId="17633"/>
    <cellStyle name="_U수량_취암sample_대야포장공" xfId="17634"/>
    <cellStyle name="_U수량_취암sample_대야포장공_05.부대시설공-월암교차로" xfId="17635"/>
    <cellStyle name="_U수량_취암sample_대야포장공_05.부대시설공-월암교차로_05-교통안전시설공이동규국도59호선 석항-정선간" xfId="17636"/>
    <cellStyle name="_U수량_취암sample_대야포장공_05.부대시설공-월암교차로_59호선교통안전시설공" xfId="17637"/>
    <cellStyle name="_U수량_취암sample_대야포장공_05.부대시설공-월암교차로_59호선교통안전시설공_59호선교통안전시설공" xfId="17638"/>
    <cellStyle name="_U수량_취암sample_대야포장공_05.부대시설공-월암교차로_59호선교통안전시설공_교통" xfId="17639"/>
    <cellStyle name="_U수량_취암sample_대야포장공_05.부대시설공-월암교차로_59호선교통안전시설공_교통안전시설공" xfId="17640"/>
    <cellStyle name="_U수량_취암sample_대야포장공_05.부대시설공-월암교차로_59호선교통안전시설공_교통안전시설공1" xfId="17641"/>
    <cellStyle name="_U수량_취암sample_대야포장공_05-교통안전시설공이동규국도59호선 석항-정선간" xfId="17642"/>
    <cellStyle name="_U수량_취암sample_대야포장공_59호선교통안전시설공" xfId="17643"/>
    <cellStyle name="_U수량_취암sample_대야포장공_59호선교통안전시설공_59호선교통안전시설공" xfId="17644"/>
    <cellStyle name="_U수량_취암sample_대야포장공_59호선교통안전시설공_교통" xfId="17645"/>
    <cellStyle name="_U수량_취암sample_대야포장공_59호선교통안전시설공_교통안전시설공" xfId="17646"/>
    <cellStyle name="_U수량_취암sample_대야포장공_59호선교통안전시설공_교통안전시설공1" xfId="17647"/>
    <cellStyle name="_U형 측구" xfId="13953"/>
    <cellStyle name="_U형 측구_부대공(1)" xfId="13954"/>
    <cellStyle name="_U형 측구_부대공(1)_포천시임도구조개량" xfId="13955"/>
    <cellStyle name="_U형 측구_부대공-1" xfId="13956"/>
    <cellStyle name="_U형 측구_부대공-1_부대공-1" xfId="13957"/>
    <cellStyle name="_U형 측구_부대공-1_부대공-1_부대공(1)" xfId="13958"/>
    <cellStyle name="_U형 측구_부대공-1_부대공-1_부대공(1)_포천시임도구조개량" xfId="13959"/>
    <cellStyle name="_U형 측구_부대공-1_부대공-1_포천시임도구조개량" xfId="13960"/>
    <cellStyle name="_U형 측구_부대공-1_포천시임도구조개량" xfId="13961"/>
    <cellStyle name="_U형 측구_토공1" xfId="13962"/>
    <cellStyle name="_U형 측구_토공1_토공" xfId="13963"/>
    <cellStyle name="_U형 측구_토공1_토공_포천시임도구조개량" xfId="13964"/>
    <cellStyle name="_U형 측구_토공1_포천시임도구조개량" xfId="13965"/>
    <cellStyle name="_U형 측구_포천시임도구조개량" xfId="13966"/>
    <cellStyle name="_U형개거" xfId="16491"/>
    <cellStyle name="_U형측구(신월)" xfId="13967"/>
    <cellStyle name="_U형측구(신월)_부대공(1)" xfId="13968"/>
    <cellStyle name="_U형측구(신월)_부대공(1)_포천시임도구조개량" xfId="13969"/>
    <cellStyle name="_U형측구(신월)_부대공-1" xfId="13970"/>
    <cellStyle name="_U형측구(신월)_부대공-1_부대공-1" xfId="13971"/>
    <cellStyle name="_U형측구(신월)_부대공-1_부대공-1_부대공(1)" xfId="13972"/>
    <cellStyle name="_U형측구(신월)_부대공-1_부대공-1_부대공(1)_포천시임도구조개량" xfId="13973"/>
    <cellStyle name="_U형측구(신월)_부대공-1_부대공-1_포천시임도구조개량" xfId="13974"/>
    <cellStyle name="_U형측구(신월)_부대공-1_포천시임도구조개량" xfId="13975"/>
    <cellStyle name="_U형측구(신월)_토공1" xfId="13976"/>
    <cellStyle name="_U형측구(신월)_토공1_토공" xfId="13977"/>
    <cellStyle name="_U형측구(신월)_토공1_토공_포천시임도구조개량" xfId="13978"/>
    <cellStyle name="_U형측구(신월)_토공1_포천시임도구조개량" xfId="13979"/>
    <cellStyle name="_U형측구(신월)_포천시임도구조개량" xfId="13980"/>
    <cellStyle name="_Wd3(분리)" xfId="13981"/>
    <cellStyle name="_Wd3(분리)_01-자재및수량집계(수산교)" xfId="13982"/>
    <cellStyle name="_x06.비옥토벌개제근임목폐기(수목이식)-2공구" xfId="17648"/>
    <cellStyle name="_x08.거벌개제근임목폐기" xfId="17649"/>
    <cellStyle name="_x08.비옥토표토제거벌개제근임목폐기(수목이식)-1공구)" xfId="17650"/>
    <cellStyle name="_x08.비옥토표토제거벌개제근임목폐기(수목이식)-3공구)" xfId="17651"/>
    <cellStyle name="_가고리" xfId="129"/>
    <cellStyle name="_가도공" xfId="13983"/>
    <cellStyle name="_가로등 FCR제출 0411" xfId="17652"/>
    <cellStyle name="_가로등 이설내역(0417)" xfId="17653"/>
    <cellStyle name="_가로등+점검등산출" xfId="130"/>
    <cellStyle name="_가로등+점검등산출_가산2빗물-발주용-시설물토목화" xfId="131"/>
    <cellStyle name="_가로등3차공사전체분" xfId="13984"/>
    <cellStyle name="_가로등3차공사전체분_환토(최종)" xfId="13985"/>
    <cellStyle name="_가로등수량산출(REV1)" xfId="132"/>
    <cellStyle name="_가로등이설(최종)" xfId="17654"/>
    <cellStyle name="_가로등이설(최종Rev.1))" xfId="17655"/>
    <cellStyle name="_가로등이설계획서(최종)" xfId="17656"/>
    <cellStyle name="_가로수 결주목 보식공사" xfId="17657"/>
    <cellStyle name="_가로수병충해방제(1구역)" xfId="17658"/>
    <cellStyle name="_가로수이식완료보고(제2차)" xfId="17659"/>
    <cellStyle name="_가산2빗물-전기공사 심사결과내역서" xfId="133"/>
    <cellStyle name="_가산2빗물-전기공사 심사결과내역서_가산2빗물-발주용-시설물토목화" xfId="134"/>
    <cellStyle name="_가스경보기설치" xfId="17660"/>
    <cellStyle name="_가실행" xfId="7703"/>
    <cellStyle name="_가실행_20020924 대산항 공내역서" xfId="7702"/>
    <cellStyle name="_가실행_20020924 대산항 공내역서_사본 - 20020924 대산항 공내역서" xfId="7701"/>
    <cellStyle name="_가양-화곡내역(일위대가)" xfId="13986"/>
    <cellStyle name="_가양-화곡내역(일위대가)_5옹벽공" xfId="13987"/>
    <cellStyle name="_가양-화곡내역(일위대가)_5옹벽공_맨홀구조물공" xfId="17661"/>
    <cellStyle name="_가양-화곡내역(일위대가)_5옹벽공_수량산출서" xfId="17662"/>
    <cellStyle name="_가양-화곡내역(일위대가)_5옹벽공_환토(최종)" xfId="13988"/>
    <cellStyle name="_가양-화곡내역(일위대가)_가양-화곡내역(토형100M)" xfId="13989"/>
    <cellStyle name="_가양-화곡내역(일위대가)_가양-화곡내역(토형100M)_5옹벽공" xfId="13990"/>
    <cellStyle name="_가양-화곡내역(일위대가)_가양-화곡내역(토형100M)_5옹벽공_맨홀구조물공" xfId="17663"/>
    <cellStyle name="_가양-화곡내역(일위대가)_가양-화곡내역(토형100M)_5옹벽공_수량산출서" xfId="17664"/>
    <cellStyle name="_가양-화곡내역(일위대가)_가양-화곡내역(토형100M)_5옹벽공_환토(최종)" xfId="13991"/>
    <cellStyle name="_가양-화곡내역(일위대가)_가양-화곡내역(토형100M)_맨홀구조물공" xfId="17665"/>
    <cellStyle name="_가양-화곡내역(일위대가)_가양-화곡내역(토형100M)_수량산출" xfId="13992"/>
    <cellStyle name="_가양-화곡내역(일위대가)_가양-화곡내역(토형100M)_수량산출_5옹벽공" xfId="13993"/>
    <cellStyle name="_가양-화곡내역(일위대가)_가양-화곡내역(토형100M)_수량산출_5옹벽공_맨홀구조물공" xfId="17666"/>
    <cellStyle name="_가양-화곡내역(일위대가)_가양-화곡내역(토형100M)_수량산출_5옹벽공_수량산출서" xfId="17667"/>
    <cellStyle name="_가양-화곡내역(일위대가)_가양-화곡내역(토형100M)_수량산출_5옹벽공_환토(최종)" xfId="13994"/>
    <cellStyle name="_가양-화곡내역(일위대가)_가양-화곡내역(토형100M)_수량산출_맨홀구조물공" xfId="17668"/>
    <cellStyle name="_가양-화곡내역(일위대가)_가양-화곡내역(토형100M)_수량산출_수량산출서" xfId="17669"/>
    <cellStyle name="_가양-화곡내역(일위대가)_가양-화곡내역(토형100M)_수량산출_옹벽공" xfId="13995"/>
    <cellStyle name="_가양-화곡내역(일위대가)_가양-화곡내역(토형100M)_수량산출_옹벽공_맨홀구조물공" xfId="17670"/>
    <cellStyle name="_가양-화곡내역(일위대가)_가양-화곡내역(토형100M)_수량산출_옹벽공_수량산출서" xfId="17671"/>
    <cellStyle name="_가양-화곡내역(일위대가)_가양-화곡내역(토형100M)_수량산출_옹벽공_환토(최종)" xfId="13996"/>
    <cellStyle name="_가양-화곡내역(일위대가)_가양-화곡내역(토형100M)_수량산출_옹벽수량" xfId="13997"/>
    <cellStyle name="_가양-화곡내역(일위대가)_가양-화곡내역(토형100M)_수량산출_옹벽수량_맨홀구조물공" xfId="17672"/>
    <cellStyle name="_가양-화곡내역(일위대가)_가양-화곡내역(토형100M)_수량산출_옹벽수량_수량산출서" xfId="17673"/>
    <cellStyle name="_가양-화곡내역(일위대가)_가양-화곡내역(토형100M)_수량산출_옹벽수량_환토(최종)" xfId="13998"/>
    <cellStyle name="_가양-화곡내역(일위대가)_가양-화곡내역(토형100M)_수량산출_환토(최종)" xfId="13999"/>
    <cellStyle name="_가양-화곡내역(일위대가)_가양-화곡내역(토형100M)_수량산출서" xfId="17674"/>
    <cellStyle name="_가양-화곡내역(일위대가)_가양-화곡내역(토형100M)_옹벽공" xfId="14000"/>
    <cellStyle name="_가양-화곡내역(일위대가)_가양-화곡내역(토형100M)_옹벽공_맨홀구조물공" xfId="17675"/>
    <cellStyle name="_가양-화곡내역(일위대가)_가양-화곡내역(토형100M)_옹벽공_수량산출서" xfId="17676"/>
    <cellStyle name="_가양-화곡내역(일위대가)_가양-화곡내역(토형100M)_옹벽공_환토(최종)" xfId="14001"/>
    <cellStyle name="_가양-화곡내역(일위대가)_가양-화곡내역(토형100M)_옹벽수량" xfId="14002"/>
    <cellStyle name="_가양-화곡내역(일위대가)_가양-화곡내역(토형100M)_옹벽수량_맨홀구조물공" xfId="17677"/>
    <cellStyle name="_가양-화곡내역(일위대가)_가양-화곡내역(토형100M)_옹벽수량_수량산출서" xfId="17678"/>
    <cellStyle name="_가양-화곡내역(일위대가)_가양-화곡내역(토형100M)_옹벽수량_환토(최종)" xfId="14003"/>
    <cellStyle name="_가양-화곡내역(일위대가)_가양-화곡내역(토형100M)_환토(최종)" xfId="14004"/>
    <cellStyle name="_가양-화곡내역(일위대가)_맨홀구조물공" xfId="17679"/>
    <cellStyle name="_가양-화곡내역(일위대가)_수량산출서" xfId="17680"/>
    <cellStyle name="_가양-화곡내역(일위대가)_옹벽공" xfId="14005"/>
    <cellStyle name="_가양-화곡내역(일위대가)_옹벽공_맨홀구조물공" xfId="17681"/>
    <cellStyle name="_가양-화곡내역(일위대가)_옹벽공_수량산출서" xfId="17682"/>
    <cellStyle name="_가양-화곡내역(일위대가)_옹벽공_환토(최종)" xfId="14006"/>
    <cellStyle name="_가양-화곡내역(일위대가)_옹벽수량" xfId="14007"/>
    <cellStyle name="_가양-화곡내역(일위대가)_옹벽수량_맨홀구조물공" xfId="17683"/>
    <cellStyle name="_가양-화곡내역(일위대가)_옹벽수량_수량산출서" xfId="17684"/>
    <cellStyle name="_가양-화곡내역(일위대가)_옹벽수량_환토(최종)" xfId="14008"/>
    <cellStyle name="_가양-화곡내역(일위대가)_환토(최종)" xfId="14009"/>
    <cellStyle name="_가양-화곡내역(토형100M)" xfId="14010"/>
    <cellStyle name="_가양-화곡내역(토형100M)_5옹벽공" xfId="14011"/>
    <cellStyle name="_가양-화곡내역(토형100M)_5옹벽공_맨홀구조물공" xfId="17685"/>
    <cellStyle name="_가양-화곡내역(토형100M)_5옹벽공_수량산출서" xfId="17686"/>
    <cellStyle name="_가양-화곡내역(토형100M)_5옹벽공_환토(최종)" xfId="14012"/>
    <cellStyle name="_가양-화곡내역(토형100M)_맨홀구조물공" xfId="17687"/>
    <cellStyle name="_가양-화곡내역(토형100M)_수량산출" xfId="14013"/>
    <cellStyle name="_가양-화곡내역(토형100M)_수량산출_5옹벽공" xfId="14014"/>
    <cellStyle name="_가양-화곡내역(토형100M)_수량산출_5옹벽공_맨홀구조물공" xfId="17688"/>
    <cellStyle name="_가양-화곡내역(토형100M)_수량산출_5옹벽공_수량산출서" xfId="17689"/>
    <cellStyle name="_가양-화곡내역(토형100M)_수량산출_5옹벽공_환토(최종)" xfId="14015"/>
    <cellStyle name="_가양-화곡내역(토형100M)_수량산출_맨홀구조물공" xfId="17690"/>
    <cellStyle name="_가양-화곡내역(토형100M)_수량산출_수량산출서" xfId="17691"/>
    <cellStyle name="_가양-화곡내역(토형100M)_수량산출_옹벽공" xfId="14016"/>
    <cellStyle name="_가양-화곡내역(토형100M)_수량산출_옹벽공_맨홀구조물공" xfId="17692"/>
    <cellStyle name="_가양-화곡내역(토형100M)_수량산출_옹벽공_수량산출서" xfId="17693"/>
    <cellStyle name="_가양-화곡내역(토형100M)_수량산출_옹벽공_환토(최종)" xfId="14017"/>
    <cellStyle name="_가양-화곡내역(토형100M)_수량산출_옹벽수량" xfId="14018"/>
    <cellStyle name="_가양-화곡내역(토형100M)_수량산출_옹벽수량_맨홀구조물공" xfId="17694"/>
    <cellStyle name="_가양-화곡내역(토형100M)_수량산출_옹벽수량_수량산출서" xfId="17695"/>
    <cellStyle name="_가양-화곡내역(토형100M)_수량산출_옹벽수량_환토(최종)" xfId="14019"/>
    <cellStyle name="_가양-화곡내역(토형100M)_수량산출_환토(최종)" xfId="14020"/>
    <cellStyle name="_가양-화곡내역(토형100M)_수량산출서" xfId="17696"/>
    <cellStyle name="_가양-화곡내역(토형100M)_옹벽공" xfId="14021"/>
    <cellStyle name="_가양-화곡내역(토형100M)_옹벽공_맨홀구조물공" xfId="17697"/>
    <cellStyle name="_가양-화곡내역(토형100M)_옹벽공_수량산출서" xfId="17698"/>
    <cellStyle name="_가양-화곡내역(토형100M)_옹벽공_환토(최종)" xfId="14022"/>
    <cellStyle name="_가양-화곡내역(토형100M)_옹벽수량" xfId="14023"/>
    <cellStyle name="_가양-화곡내역(토형100M)_옹벽수량_맨홀구조물공" xfId="17699"/>
    <cellStyle name="_가양-화곡내역(토형100M)_옹벽수량_수량산출서" xfId="17700"/>
    <cellStyle name="_가양-화곡내역(토형100M)_옹벽수량_환토(최종)" xfId="14024"/>
    <cellStyle name="_가양-화곡내역(토형100M)_환토(최종)" xfId="14025"/>
    <cellStyle name="_간의다리설치" xfId="7700"/>
    <cellStyle name="_간접부대공+공통" xfId="17701"/>
    <cellStyle name="_간접부대공+공통_견적 방문 제출시-SAMPLE" xfId="17702"/>
    <cellStyle name="_간접부대공+공통_견적 방문 제출시-SAMPLE_신호등견적서" xfId="17703"/>
    <cellStyle name="_간접부대공+공통_신호등견적서" xfId="17704"/>
    <cellStyle name="_간접비" xfId="10860"/>
    <cellStyle name="_감사(성남시)" xfId="26103"/>
    <cellStyle name="_감사(성남시)_3차설계변경11.20(2공원타절)" xfId="26104"/>
    <cellStyle name="_감사(성남시)_자연석반입(11.29최종)" xfId="26105"/>
    <cellStyle name="_갑지(0127)" xfId="2998"/>
    <cellStyle name="_갑지(1221)" xfId="17705"/>
    <cellStyle name="_갑지(원가계산)-녹지관리사업" xfId="7698"/>
    <cellStyle name="_갑지(총)" xfId="17706"/>
    <cellStyle name="_갑지양식" xfId="10861"/>
    <cellStyle name="_강과장(Fronnix,설계가1126)" xfId="17707"/>
    <cellStyle name="_강내투찰내역서-x" xfId="17708"/>
    <cellStyle name="_강내투찰내역서-x_왜관-태평건설" xfId="17709"/>
    <cellStyle name="_강동내역(9.28)" xfId="135"/>
    <cellStyle name="_강동내역(9.28)_가산2빗물-발주용-시설물토목화" xfId="136"/>
    <cellStyle name="_강릉국도(변경,안전관리비포함)" xfId="17710"/>
    <cellStyle name="_강릉대학술정보지원센터총괄(월드2낙찰)" xfId="10504"/>
    <cellStyle name="_강산-지압보도-1020" xfId="2999"/>
    <cellStyle name="_강산-지압보도-1020_등산로보수-0309" xfId="3000"/>
    <cellStyle name="_강산-지압보도-1020_등산로보수-0309_등산로정비-0901" xfId="3001"/>
    <cellStyle name="_강산-지압보도-1020_등산로보수-0309_등산로정비-협의용" xfId="3002"/>
    <cellStyle name="_강산-지압보도-1020_등산로보수-0309_매봉-1018-검토" xfId="3003"/>
    <cellStyle name="_강산-지압보도-1020_등산로보수-0309_석성산-설계서-0517" xfId="3004"/>
    <cellStyle name="_강산-지압보도-1020_상현동-내역" xfId="3005"/>
    <cellStyle name="_강산-지압보도-1020_설봉공원내 느티나무식재공사도급내역서" xfId="10039"/>
    <cellStyle name="_강산-지압보도-1020_신우어린이공원-내역-0224" xfId="3006"/>
    <cellStyle name="_강산-지압보도-1020_신우어린이공원-내역-0224_등산로정비-0901" xfId="3007"/>
    <cellStyle name="_강산-지압보도-1020_신우어린이공원-내역-0224_등산로정비-협의용" xfId="3008"/>
    <cellStyle name="_강산-지압보도-1020_신우어린이공원-내역-0224_매봉-1018-검토" xfId="3009"/>
    <cellStyle name="_강산-지압보도-1020_신우어린이공원-내역-0224_석성산-설계서-0517" xfId="3010"/>
    <cellStyle name="_강산-지압보도-1020_신장초내역" xfId="10040"/>
    <cellStyle name="_강산-지압보도-1020_신장초내역0310" xfId="10041"/>
    <cellStyle name="_강산-지압보도-1020_신장초내역-수정0307" xfId="10042"/>
    <cellStyle name="_강산-지압보도-1020_추계리화단공사" xfId="10043"/>
    <cellStyle name="_강산-지압보도-1020_추계리화단공사설계변경" xfId="10044"/>
    <cellStyle name="_강산-지압보도-1020_폐기물내역-전지" xfId="3011"/>
    <cellStyle name="_강산-지압보도-1023" xfId="3012"/>
    <cellStyle name="_강산-지압보도-1023_등산로보수-0309" xfId="3013"/>
    <cellStyle name="_강산-지압보도-1023_등산로보수-0309_등산로정비-0901" xfId="3014"/>
    <cellStyle name="_강산-지압보도-1023_등산로보수-0309_등산로정비-협의용" xfId="3015"/>
    <cellStyle name="_강산-지압보도-1023_등산로보수-0309_매봉-1018-검토" xfId="3016"/>
    <cellStyle name="_강산-지압보도-1023_등산로보수-0309_석성산-설계서-0517" xfId="3017"/>
    <cellStyle name="_강산-지압보도-1023_상현동-내역" xfId="3018"/>
    <cellStyle name="_강산-지압보도-1023_설봉공원내 느티나무식재공사도급내역서" xfId="10045"/>
    <cellStyle name="_강산-지압보도-1023_신우어린이공원-내역-0224" xfId="3019"/>
    <cellStyle name="_강산-지압보도-1023_신우어린이공원-내역-0224_등산로정비-0901" xfId="3020"/>
    <cellStyle name="_강산-지압보도-1023_신우어린이공원-내역-0224_등산로정비-협의용" xfId="3021"/>
    <cellStyle name="_강산-지압보도-1023_신우어린이공원-내역-0224_매봉-1018-검토" xfId="3022"/>
    <cellStyle name="_강산-지압보도-1023_신우어린이공원-내역-0224_석성산-설계서-0517" xfId="3023"/>
    <cellStyle name="_강산-지압보도-1023_신장초내역" xfId="10046"/>
    <cellStyle name="_강산-지압보도-1023_신장초내역0310" xfId="10047"/>
    <cellStyle name="_강산-지압보도-1023_신장초내역-수정0307" xfId="10048"/>
    <cellStyle name="_강산-지압보도-1023_추계리화단공사" xfId="10049"/>
    <cellStyle name="_강산-지압보도-1023_추계리화단공사설계변경" xfId="10050"/>
    <cellStyle name="_강산-지압보도-1023_폐기물내역-전지" xfId="3024"/>
    <cellStyle name="_강서권역 공영차고지 조성공사 - 투찰" xfId="17711"/>
    <cellStyle name="_강일 도시개발지구 택지조성공사(기계설비)_현광설비" xfId="17712"/>
    <cellStyle name="_개  거" xfId="17713"/>
    <cellStyle name="_개략설계내역서-우장산배수지(2006)-1월16일" xfId="17714"/>
    <cellStyle name="_개미공원" xfId="3025"/>
    <cellStyle name="_개봉라멘철거최종" xfId="17715"/>
    <cellStyle name="_개봉라멘철거최종_매교동 18번지선(소3류 1524 호선 수량산출서)1" xfId="17716"/>
    <cellStyle name="_개봉라멘철거최종_수량산출서1" xfId="17717"/>
    <cellStyle name="_개요" xfId="137"/>
    <cellStyle name="_거인도로-전체" xfId="14026"/>
    <cellStyle name="_거인도로-전체_부대공(1)" xfId="14027"/>
    <cellStyle name="_거인도로-전체_부대공(1)_포천시임도구조개량" xfId="14028"/>
    <cellStyle name="_거인도로-전체_부대공-1" xfId="14029"/>
    <cellStyle name="_거인도로-전체_부대공-1_부대공-1" xfId="14030"/>
    <cellStyle name="_거인도로-전체_부대공-1_부대공-1_부대공(1)" xfId="14031"/>
    <cellStyle name="_거인도로-전체_부대공-1_부대공-1_부대공(1)_포천시임도구조개량" xfId="14032"/>
    <cellStyle name="_거인도로-전체_부대공-1_부대공-1_포천시임도구조개량" xfId="14033"/>
    <cellStyle name="_거인도로-전체_부대공-1_포천시임도구조개량" xfId="14034"/>
    <cellStyle name="_거인도로-전체_토공1" xfId="14035"/>
    <cellStyle name="_거인도로-전체_토공1_토공" xfId="14036"/>
    <cellStyle name="_거인도로-전체_토공1_토공_포천시임도구조개량" xfId="14037"/>
    <cellStyle name="_거인도로-전체_토공1_포천시임도구조개량" xfId="14038"/>
    <cellStyle name="_거인도로-전체_포천시임도구조개량" xfId="14039"/>
    <cellStyle name="_거적덮기수량산출서" xfId="14040"/>
    <cellStyle name="_거제U-2(3차)" xfId="17718"/>
    <cellStyle name="_거제U-2(3차)_거제U-2(3차)" xfId="17719"/>
    <cellStyle name="_거제U-2(3차)_거제U-2(3차)_서후-평은(투찰)" xfId="17720"/>
    <cellStyle name="_거제U-2(3차)_서후-평은(투찰)" xfId="17721"/>
    <cellStyle name="_건축" xfId="138"/>
    <cellStyle name="_건축내역(1차분)" xfId="14041"/>
    <cellStyle name="_건축내역(1차분)_환토(최종)" xfId="14042"/>
    <cellStyle name="_건축설계서" xfId="7697"/>
    <cellStyle name="_검암2차사전공사(본사검토) " xfId="17722"/>
    <cellStyle name="_견적 방문 제출시-SAMPLE" xfId="17723"/>
    <cellStyle name="_견적 방문 제출시-SAMPLE_신호등견적서" xfId="17724"/>
    <cellStyle name="_견적3" xfId="7696"/>
    <cellStyle name="_견적3_1차집계(변경)" xfId="7695"/>
    <cellStyle name="_견적3_금촌월롱_견적" xfId="7694"/>
    <cellStyle name="_견적3_도급내역서(보완설계)" xfId="10505"/>
    <cellStyle name="_견적3_도급내역서.(보완설계)" xfId="10506"/>
    <cellStyle name="_견적3_도급내역서.(보완설계) -최종" xfId="10507"/>
    <cellStyle name="_견적3_수정 - 청풍투찰" xfId="7693"/>
    <cellStyle name="_견적3_신령영천1_입찰" xfId="7692"/>
    <cellStyle name="_견적3_청풍투찰" xfId="7691"/>
    <cellStyle name="_견적3_풍덕천_견적" xfId="7690"/>
    <cellStyle name="_견적결과" xfId="139"/>
    <cellStyle name="_견적결과_선정안(삼산)" xfId="140"/>
    <cellStyle name="_견적결과_선정안(삼산)_캐노피 견적서" xfId="141"/>
    <cellStyle name="_견적결과_추풍령" xfId="142"/>
    <cellStyle name="_견적결과_추풍령_캐노피 견적서" xfId="143"/>
    <cellStyle name="_견적결과_추풍령-1" xfId="144"/>
    <cellStyle name="_견적결과_추풍령-1_캐노피 견적서" xfId="145"/>
    <cellStyle name="_견적결과_캐노피 견적서" xfId="146"/>
    <cellStyle name="_견적기준(갑측)" xfId="7689"/>
    <cellStyle name="_견적대비" xfId="147"/>
    <cellStyle name="_견적대비표" xfId="148"/>
    <cellStyle name="_견적-동력제어반" xfId="3026"/>
    <cellStyle name="_견적서(1014)" xfId="17725"/>
    <cellStyle name="_견적서(1014)_설계서(갑지)0223" xfId="17726"/>
    <cellStyle name="_견적서(1014)_설계예산서및단가산출서" xfId="17727"/>
    <cellStyle name="_견적서(1014)_진입램프최종" xfId="17728"/>
    <cellStyle name="_견적서(1014)_진입램프최종엑셀" xfId="17729"/>
    <cellStyle name="_견적서-0213-CACC" xfId="17730"/>
    <cellStyle name="_견적서-0213-CACC_설계서(갑지)0223" xfId="17731"/>
    <cellStyle name="_견적서-0213-CACC_설계예산서및단가산출서" xfId="17732"/>
    <cellStyle name="_견적서-0213-CACC_진입램프최종" xfId="17733"/>
    <cellStyle name="_견적서-0213-CACC_진입램프최종엑셀" xfId="17734"/>
    <cellStyle name="_견적서1" xfId="16704"/>
    <cellStyle name="_견적서갑지양식" xfId="26106"/>
    <cellStyle name="_견적서-제출용0325-서울시" xfId="17735"/>
    <cellStyle name="_견적의뢰서" xfId="17736"/>
    <cellStyle name="_견적조건" xfId="149"/>
    <cellStyle name="_견적조건_선정안(삼산)" xfId="150"/>
    <cellStyle name="_견적조건_선정안(삼산)_캐노피 견적서" xfId="151"/>
    <cellStyle name="_견적조건_설계변경(재경)" xfId="10862"/>
    <cellStyle name="_견적조건_자금청구서예제(3월)" xfId="10863"/>
    <cellStyle name="_견적조건_자금청구서예제(3월)_6월자금청구수정분" xfId="10864"/>
    <cellStyle name="_견적조건_자금청구서예제(3월)_6월자금청구수정분_설계변경(재경)" xfId="10865"/>
    <cellStyle name="_견적조건_자금청구서예제(3월)_설계변경(재경)" xfId="10866"/>
    <cellStyle name="_견적조건_추풍령" xfId="152"/>
    <cellStyle name="_견적조건_추풍령_캐노피 견적서" xfId="153"/>
    <cellStyle name="_견적조건_추풍령-1" xfId="154"/>
    <cellStyle name="_견적조건_추풍령-1_캐노피 견적서" xfId="155"/>
    <cellStyle name="_견적조건_캐노피 견적서" xfId="156"/>
    <cellStyle name="_결재" xfId="157"/>
    <cellStyle name="_결재(개략)1" xfId="158"/>
    <cellStyle name="_결재(미술관)2" xfId="159"/>
    <cellStyle name="_결재(사회공익)" xfId="160"/>
    <cellStyle name="_결재(프라자)" xfId="161"/>
    <cellStyle name="_결재서류" xfId="162"/>
    <cellStyle name="_결재서류(0326)" xfId="163"/>
    <cellStyle name="_결재쪽지" xfId="7688"/>
    <cellStyle name="_결재쪽지_1차집계(변경)" xfId="7687"/>
    <cellStyle name="_결재쪽지_강원실행내역(1028)" xfId="7686"/>
    <cellStyle name="_결재쪽지_견적" xfId="7685"/>
    <cellStyle name="_결재쪽지_견적_강원실행내역(1028)" xfId="7684"/>
    <cellStyle name="_결재쪽지_견적_금촌월롱_견적" xfId="7683"/>
    <cellStyle name="_결재쪽지_견적_도급내역" xfId="7682"/>
    <cellStyle name="_결재쪽지_견적_복사본 강원견적보고" xfId="7681"/>
    <cellStyle name="_결재쪽지_견적_청계천_본실행(10.28)" xfId="7680"/>
    <cellStyle name="_결재쪽지_견적_풍덕천_견적" xfId="7679"/>
    <cellStyle name="_결재쪽지_금촌월롱_견적" xfId="7678"/>
    <cellStyle name="_결재쪽지_도급내역" xfId="7677"/>
    <cellStyle name="_결재쪽지_도급내역서(보완설계)" xfId="10508"/>
    <cellStyle name="_결재쪽지_도급내역서.(보완설계)" xfId="10509"/>
    <cellStyle name="_결재쪽지_도급내역서.(보완설계) -최종" xfId="10510"/>
    <cellStyle name="_결재쪽지_복사본 강원견적보고" xfId="7676"/>
    <cellStyle name="_결재쪽지_수정 - 청풍투찰" xfId="7675"/>
    <cellStyle name="_결재쪽지_청계천_본실행(10.28)" xfId="7674"/>
    <cellStyle name="_결재쪽지_청풍투찰" xfId="7673"/>
    <cellStyle name="_결재쪽지_투찰_대둔산" xfId="7672"/>
    <cellStyle name="_결재쪽지_투찰_대둔산_금촌월롱_견적" xfId="7671"/>
    <cellStyle name="_결재쪽지_투찰_대둔산_도급내역서(보완설계)" xfId="10511"/>
    <cellStyle name="_결재쪽지_투찰_대둔산_도급내역서.(보완설계)" xfId="10512"/>
    <cellStyle name="_결재쪽지_투찰_대둔산_도급내역서.(보완설계) -최종" xfId="10513"/>
    <cellStyle name="_결재쪽지_투찰_대둔산_풍덕천_견적" xfId="7670"/>
    <cellStyle name="_결재쪽지_풍덕천_견적" xfId="7669"/>
    <cellStyle name="_경관조명견적서1" xfId="16705"/>
    <cellStyle name="_경상비(현장안)" xfId="7668"/>
    <cellStyle name="_경상비(현장안최종1)" xfId="7667"/>
    <cellStyle name="_경영개선활동상반기실적(990708)" xfId="164"/>
    <cellStyle name="_경영개선활동상반기실적(990708)_1" xfId="165"/>
    <cellStyle name="_경영개선활동상반기실적(990708)_2" xfId="166"/>
    <cellStyle name="_경영개선활성화방안(990802)" xfId="167"/>
    <cellStyle name="_경영개선활성화방안(990802)_1" xfId="168"/>
    <cellStyle name="_경의선서울~화전간(2001년9월1일산정-3회설변제외)" xfId="10867"/>
    <cellStyle name="_계룡네거리원설계" xfId="3027"/>
    <cellStyle name="_계약" xfId="10051"/>
    <cellStyle name="_계약수정안_B" xfId="17737"/>
    <cellStyle name="_고달교1" xfId="10868"/>
    <cellStyle name="_고려-수원미네시티(작업)" xfId="26107"/>
    <cellStyle name="_고무방충재" xfId="169"/>
    <cellStyle name="_고산투찰" xfId="17738"/>
    <cellStyle name="_고속국도제1호선한남~반포간확장공사(대동)" xfId="17739"/>
    <cellStyle name="_고은초교수량" xfId="17740"/>
    <cellStyle name="_고은초교수량(부대공)" xfId="17741"/>
    <cellStyle name="_고은초교수량(차선도색)" xfId="17742"/>
    <cellStyle name="_곡선초등길 도로정비공사내역서(3)" xfId="17743"/>
    <cellStyle name="_공내역서-3(1)(1). 조경" xfId="17744"/>
    <cellStyle name="_공무월간보고" xfId="170"/>
    <cellStyle name="_공무월간보고_강동내역(9.28" xfId="171"/>
    <cellStyle name="_공무월간보고_강동내역(9.28_T05-D03-004D(울산터널-조명제어-안소장님1003)" xfId="172"/>
    <cellStyle name="_공무월간보고_강동내역(9.28_T05-D03-004D(울산터널-환기-구성설비0930)" xfId="173"/>
    <cellStyle name="_공무월간보고_강동내역(9.28_울산강동내역최종(20051101)" xfId="174"/>
    <cellStyle name="_공무월간보고_공무정산양식(10월초)" xfId="175"/>
    <cellStyle name="_공무월간보고_공무정산양식(10월초)_강동내역(9.28" xfId="176"/>
    <cellStyle name="_공무월간보고_공무정산양식(10월초)_강동내역(9.28_T05-D03-004D(울산터널-조명제어-안소장님1003)" xfId="177"/>
    <cellStyle name="_공무월간보고_공무정산양식(10월초)_강동내역(9.28_T05-D03-004D(울산터널-환기-구성설비0930)" xfId="178"/>
    <cellStyle name="_공무월간보고_공무정산양식(10월초)_강동내역(9.28_울산강동내역최종(20051101)" xfId="179"/>
    <cellStyle name="_공무월간보고_공무정산양식(10월초)_기성내역서" xfId="180"/>
    <cellStyle name="_공무월간보고_공무정산양식(10월초)_기성내역서_강동내역(9.28" xfId="181"/>
    <cellStyle name="_공무월간보고_공무정산양식(10월초)_기성내역서_강동내역(9.28_T05-D03-004D(울산터널-조명제어-안소장님1003)" xfId="182"/>
    <cellStyle name="_공무월간보고_공무정산양식(10월초)_기성내역서_강동내역(9.28_T05-D03-004D(울산터널-환기-구성설비0930)" xfId="183"/>
    <cellStyle name="_공무월간보고_공무정산양식(10월초)_기성내역서_강동내역(9.28_울산강동내역최종(20051101)" xfId="184"/>
    <cellStyle name="_공무월간보고_공무정산양식(10월초)_기성내역서_전체계약변경(03)" xfId="185"/>
    <cellStyle name="_공무월간보고_공무정산양식(10월초)_기성내역서_전체계약변경(03)_강동내역(9.28" xfId="186"/>
    <cellStyle name="_공무월간보고_공무정산양식(10월초)_기성내역서_전체계약변경(03)_강동내역(9.28_T05-D03-004D(울산터널-조명제어-안소장님1003)" xfId="187"/>
    <cellStyle name="_공무월간보고_공무정산양식(10월초)_기성내역서_전체계약변경(03)_강동내역(9.28_T05-D03-004D(울산터널-환기-구성설비0930)" xfId="188"/>
    <cellStyle name="_공무월간보고_공무정산양식(10월초)_기성내역서_전체계약변경(03)_강동내역(9.28_울산강동내역최종(20051101)" xfId="189"/>
    <cellStyle name="_공무월간보고_공무정산양식(10월초)_전체계약변경(03)" xfId="190"/>
    <cellStyle name="_공무월간보고_공무정산양식(10월초)_전체계약변경(03)_강동내역(9.28" xfId="191"/>
    <cellStyle name="_공무월간보고_공무정산양식(10월초)_전체계약변경(03)_강동내역(9.28_T05-D03-004D(울산터널-조명제어-안소장님1003)" xfId="192"/>
    <cellStyle name="_공무월간보고_공무정산양식(10월초)_전체계약변경(03)_강동내역(9.28_T05-D03-004D(울산터널-환기-구성설비0930)" xfId="193"/>
    <cellStyle name="_공무월간보고_공무정산양식(10월초)_전체계약변경(03)_강동내역(9.28_울산강동내역최종(20051101)" xfId="194"/>
    <cellStyle name="_공무월간보고_공무정산양식(10월초)_포장외건(최종)" xfId="195"/>
    <cellStyle name="_공무월간보고_공무정산양식(10월초)_포장외건(최종)_강동내역(9.28" xfId="196"/>
    <cellStyle name="_공무월간보고_공무정산양식(10월초)_포장외건(최종)_강동내역(9.28_T05-D03-004D(울산터널-조명제어-안소장님1003)" xfId="197"/>
    <cellStyle name="_공무월간보고_공무정산양식(10월초)_포장외건(최종)_강동내역(9.28_T05-D03-004D(울산터널-환기-구성설비0930)" xfId="198"/>
    <cellStyle name="_공무월간보고_공무정산양식(10월초)_포장외건(최종)_강동내역(9.28_울산강동내역최종(20051101)" xfId="199"/>
    <cellStyle name="_공무월간보고_기성내역서" xfId="200"/>
    <cellStyle name="_공무월간보고_기성내역서_강동내역(9.28" xfId="201"/>
    <cellStyle name="_공무월간보고_기성내역서_강동내역(9.28_T05-D03-004D(울산터널-조명제어-안소장님1003)" xfId="202"/>
    <cellStyle name="_공무월간보고_기성내역서_강동내역(9.28_T05-D03-004D(울산터널-환기-구성설비0930)" xfId="203"/>
    <cellStyle name="_공무월간보고_기성내역서_강동내역(9.28_울산강동내역최종(20051101)" xfId="204"/>
    <cellStyle name="_공무월간보고_기성내역서_전체계약변경(03)" xfId="205"/>
    <cellStyle name="_공무월간보고_기성내역서_전체계약변경(03)_강동내역(9.28" xfId="206"/>
    <cellStyle name="_공무월간보고_기성내역서_전체계약변경(03)_강동내역(9.28_T05-D03-004D(울산터널-조명제어-안소장님1003)" xfId="207"/>
    <cellStyle name="_공무월간보고_기성내역서_전체계약변경(03)_강동내역(9.28_T05-D03-004D(울산터널-환기-구성설비0930)" xfId="208"/>
    <cellStyle name="_공무월간보고_기성내역서_전체계약변경(03)_강동내역(9.28_울산강동내역최종(20051101)" xfId="209"/>
    <cellStyle name="_공무월간보고_전체계약변경(03)" xfId="210"/>
    <cellStyle name="_공무월간보고_전체계약변경(03)_강동내역(9.28" xfId="211"/>
    <cellStyle name="_공무월간보고_전체계약변경(03)_강동내역(9.28_T05-D03-004D(울산터널-조명제어-안소장님1003)" xfId="212"/>
    <cellStyle name="_공무월간보고_전체계약변경(03)_강동내역(9.28_T05-D03-004D(울산터널-환기-구성설비0930)" xfId="213"/>
    <cellStyle name="_공무월간보고_전체계약변경(03)_강동내역(9.28_울산강동내역최종(20051101)" xfId="214"/>
    <cellStyle name="_공무월간보고_포장외건(최종)" xfId="215"/>
    <cellStyle name="_공무월간보고_포장외건(최종)_강동내역(9.28" xfId="216"/>
    <cellStyle name="_공무월간보고_포장외건(최종)_강동내역(9.28_T05-D03-004D(울산터널-조명제어-안소장님1003)" xfId="217"/>
    <cellStyle name="_공무월간보고_포장외건(최종)_강동내역(9.28_T05-D03-004D(울산터널-환기-구성설비0930)" xfId="218"/>
    <cellStyle name="_공무월간보고_포장외건(최종)_강동내역(9.28_울산강동내역최종(20051101)" xfId="219"/>
    <cellStyle name="_공무정산0104" xfId="220"/>
    <cellStyle name="_공무정산0104_강동내역(9.28" xfId="221"/>
    <cellStyle name="_공무정산0104_강동내역(9.28_T05-D03-004D(울산터널-조명제어-안소장님1003)" xfId="222"/>
    <cellStyle name="_공무정산0104_강동내역(9.28_T05-D03-004D(울산터널-환기-구성설비0930)" xfId="223"/>
    <cellStyle name="_공무정산0104_강동내역(9.28_울산강동내역최종(20051101)" xfId="224"/>
    <cellStyle name="_공무정산0104_공무정산양식(10월초)" xfId="225"/>
    <cellStyle name="_공무정산0104_공무정산양식(10월초)_강동내역(9.28" xfId="226"/>
    <cellStyle name="_공무정산0104_공무정산양식(10월초)_강동내역(9.28_T05-D03-004D(울산터널-조명제어-안소장님1003)" xfId="227"/>
    <cellStyle name="_공무정산0104_공무정산양식(10월초)_강동내역(9.28_T05-D03-004D(울산터널-환기-구성설비0930)" xfId="228"/>
    <cellStyle name="_공무정산0104_공무정산양식(10월초)_강동내역(9.28_울산강동내역최종(20051101)" xfId="229"/>
    <cellStyle name="_공무정산0104_공무정산양식(10월초)_기성내역서" xfId="230"/>
    <cellStyle name="_공무정산0104_공무정산양식(10월초)_기성내역서_강동내역(9.28" xfId="231"/>
    <cellStyle name="_공무정산0104_공무정산양식(10월초)_기성내역서_강동내역(9.28_T05-D03-004D(울산터널-조명제어-안소장님1003)" xfId="232"/>
    <cellStyle name="_공무정산0104_공무정산양식(10월초)_기성내역서_강동내역(9.28_T05-D03-004D(울산터널-환기-구성설비0930)" xfId="233"/>
    <cellStyle name="_공무정산0104_공무정산양식(10월초)_기성내역서_강동내역(9.28_울산강동내역최종(20051101)" xfId="234"/>
    <cellStyle name="_공무정산0104_공무정산양식(10월초)_기성내역서_전체계약변경(03)" xfId="235"/>
    <cellStyle name="_공무정산0104_공무정산양식(10월초)_기성내역서_전체계약변경(03)_강동내역(9.28" xfId="236"/>
    <cellStyle name="_공무정산0104_공무정산양식(10월초)_기성내역서_전체계약변경(03)_강동내역(9.28_T05-D03-004D(울산터널-조명제어-안소장님1003)" xfId="237"/>
    <cellStyle name="_공무정산0104_공무정산양식(10월초)_기성내역서_전체계약변경(03)_강동내역(9.28_T05-D03-004D(울산터널-환기-구성설비0930)" xfId="238"/>
    <cellStyle name="_공무정산0104_공무정산양식(10월초)_기성내역서_전체계약변경(03)_강동내역(9.28_울산강동내역최종(20051101)" xfId="239"/>
    <cellStyle name="_공무정산0104_공무정산양식(10월초)_전체계약변경(03)" xfId="240"/>
    <cellStyle name="_공무정산0104_공무정산양식(10월초)_전체계약변경(03)_강동내역(9.28" xfId="241"/>
    <cellStyle name="_공무정산0104_공무정산양식(10월초)_전체계약변경(03)_강동내역(9.28_T05-D03-004D(울산터널-조명제어-안소장님1003)" xfId="242"/>
    <cellStyle name="_공무정산0104_공무정산양식(10월초)_전체계약변경(03)_강동내역(9.28_T05-D03-004D(울산터널-환기-구성설비0930)" xfId="243"/>
    <cellStyle name="_공무정산0104_공무정산양식(10월초)_전체계약변경(03)_강동내역(9.28_울산강동내역최종(20051101)" xfId="244"/>
    <cellStyle name="_공무정산0104_공무정산양식(10월초)_포장외건(최종)" xfId="245"/>
    <cellStyle name="_공무정산0104_공무정산양식(10월초)_포장외건(최종)_강동내역(9.28" xfId="246"/>
    <cellStyle name="_공무정산0104_공무정산양식(10월초)_포장외건(최종)_강동내역(9.28_T05-D03-004D(울산터널-조명제어-안소장님1003)" xfId="247"/>
    <cellStyle name="_공무정산0104_공무정산양식(10월초)_포장외건(최종)_강동내역(9.28_T05-D03-004D(울산터널-환기-구성설비0930)" xfId="248"/>
    <cellStyle name="_공무정산0104_공무정산양식(10월초)_포장외건(최종)_강동내역(9.28_울산강동내역최종(20051101)" xfId="249"/>
    <cellStyle name="_공무정산0104_기성내역서" xfId="250"/>
    <cellStyle name="_공무정산0104_기성내역서_강동내역(9.28" xfId="251"/>
    <cellStyle name="_공무정산0104_기성내역서_강동내역(9.28_T05-D03-004D(울산터널-조명제어-안소장님1003)" xfId="252"/>
    <cellStyle name="_공무정산0104_기성내역서_강동내역(9.28_T05-D03-004D(울산터널-환기-구성설비0930)" xfId="253"/>
    <cellStyle name="_공무정산0104_기성내역서_강동내역(9.28_울산강동내역최종(20051101)" xfId="254"/>
    <cellStyle name="_공무정산0104_기성내역서_전체계약변경(03)" xfId="255"/>
    <cellStyle name="_공무정산0104_기성내역서_전체계약변경(03)_강동내역(9.28" xfId="256"/>
    <cellStyle name="_공무정산0104_기성내역서_전체계약변경(03)_강동내역(9.28_T05-D03-004D(울산터널-조명제어-안소장님1003)" xfId="257"/>
    <cellStyle name="_공무정산0104_기성내역서_전체계약변경(03)_강동내역(9.28_T05-D03-004D(울산터널-환기-구성설비0930)" xfId="258"/>
    <cellStyle name="_공무정산0104_기성내역서_전체계약변경(03)_강동내역(9.28_울산강동내역최종(20051101)" xfId="259"/>
    <cellStyle name="_공무정산0104_전체계약변경(03)" xfId="260"/>
    <cellStyle name="_공무정산0104_전체계약변경(03)_강동내역(9.28" xfId="261"/>
    <cellStyle name="_공무정산0104_전체계약변경(03)_강동내역(9.28_T05-D03-004D(울산터널-조명제어-안소장님1003)" xfId="262"/>
    <cellStyle name="_공무정산0104_전체계약변경(03)_강동내역(9.28_T05-D03-004D(울산터널-환기-구성설비0930)" xfId="263"/>
    <cellStyle name="_공무정산0104_전체계약변경(03)_강동내역(9.28_울산강동내역최종(20051101)" xfId="264"/>
    <cellStyle name="_공무정산0104_포장외건(최종)" xfId="265"/>
    <cellStyle name="_공무정산0104_포장외건(최종)_강동내역(9.28" xfId="266"/>
    <cellStyle name="_공무정산0104_포장외건(최종)_강동내역(9.28_T05-D03-004D(울산터널-조명제어-안소장님1003)" xfId="267"/>
    <cellStyle name="_공무정산0104_포장외건(최종)_강동내역(9.28_T05-D03-004D(울산터널-환기-구성설비0930)" xfId="268"/>
    <cellStyle name="_공무정산0104_포장외건(최종)_강동내역(9.28_울산강동내역최종(20051101)" xfId="269"/>
    <cellStyle name="_공문 " xfId="3029"/>
    <cellStyle name="_공문 _내역서" xfId="3030"/>
    <cellStyle name="_공문양식" xfId="3031"/>
    <cellStyle name="_공사요율표-031008" xfId="17745"/>
    <cellStyle name="_공사중 임시전력 전기요금" xfId="17746"/>
    <cellStyle name="_공사중 임시전력 전기요금_설계서(갑지)0223" xfId="17747"/>
    <cellStyle name="_공사중 임시전력 전기요금_설계예산서및단가산출서" xfId="17748"/>
    <cellStyle name="_공사중 임시전력 전기요금_진입램프최종" xfId="17749"/>
    <cellStyle name="_공사중 임시전력 전기요금_진입램프최종엑셀" xfId="17750"/>
    <cellStyle name="_공양식(레인보우스케이프)" xfId="3032"/>
    <cellStyle name="_공원 등산로변 편익시설물 설치공사 갑지(원가계산)" xfId="7666"/>
    <cellStyle name="_공원내 체육시설물확충 및 정비공사" xfId="16419"/>
    <cellStyle name="_공원녹지잔디약제방제공사(변경)" xfId="16706"/>
    <cellStyle name="_공원시설정비공사" xfId="3033"/>
    <cellStyle name="_공원조경관리용역" xfId="17751"/>
    <cellStyle name="_공주대학교파고라" xfId="16684"/>
    <cellStyle name="_공중화장실 청소 용역" xfId="17752"/>
    <cellStyle name="_공통" xfId="270"/>
    <cellStyle name="_관급-(수배전반)" xfId="3034"/>
    <cellStyle name="_관급자재 집계표" xfId="7665"/>
    <cellStyle name="_관급자재1차내역서" xfId="10514"/>
    <cellStyle name="_관급자재내역서" xfId="7664"/>
    <cellStyle name="_관급자재및일별시공내역(수탁시공분제외)" xfId="17753"/>
    <cellStyle name="_관급자재전체1차장래내역서" xfId="10515"/>
    <cellStyle name="_관기성8" xfId="17754"/>
    <cellStyle name="_관내맨홀1차" xfId="17755"/>
    <cellStyle name="_관내하수도맨홀인상공사(영통)" xfId="17756"/>
    <cellStyle name="_관로구간구조물" xfId="14043"/>
    <cellStyle name="_관하도4회수정" xfId="17757"/>
    <cellStyle name="_관하도준공" xfId="17758"/>
    <cellStyle name="_광릉투찰" xfId="17759"/>
    <cellStyle name="_광릉투찰_왜관-태평건설" xfId="17760"/>
    <cellStyle name="_광역송수관 이설공사 설계(SK판넬, 최종)" xfId="17761"/>
    <cellStyle name="_광역송수관 이설공사 설계(SK판넬, 최종)_댐직하류 하천정비(환경)사업 기본계획 및 실시설계용역-수공용" xfId="17762"/>
    <cellStyle name="_광역송수관 이설공사 설계(SK판넬, 최종)_댐직하류 하천정비(환경)사업 기본계획 및 실시설계용역-수공용_용담댐직하류 하천정비공사 설계예산서(남원작성)-" xfId="17763"/>
    <cellStyle name="_광역송수관 이설공사 설계(토공삭제최종)" xfId="17764"/>
    <cellStyle name="_광역송수관 이설공사 설계(토공삭제최종)_댐직하류 하천정비(환경)사업 기본계획 및 실시설계용역-수공용" xfId="17765"/>
    <cellStyle name="_광역송수관 이설공사 설계(토공삭제최종)_댐직하류 하천정비(환경)사업 기본계획 및 실시설계용역-수공용_용담댐직하류 하천정비공사 설계예산서(남원작성)-" xfId="17766"/>
    <cellStyle name="_광역송수관 이설공사 설계(흙막이)" xfId="17767"/>
    <cellStyle name="_광역송수관 이설공사 설계(흙막이)_댐직하류 하천정비(환경)사업 기본계획 및 실시설계용역-수공용" xfId="17768"/>
    <cellStyle name="_광역송수관 이설공사 설계(흙막이)_댐직하류 하천정비(환경)사업 기본계획 및 실시설계용역-수공용_용담댐직하류 하천정비공사 설계예산서(남원작성)-" xfId="17769"/>
    <cellStyle name="_광역송수관 이설공사 설계(흙막이+양수)" xfId="17770"/>
    <cellStyle name="_광역송수관 이설공사 설계(흙막이+양수)_댐직하류 하천정비(환경)사업 기본계획 및 실시설계용역-수공용" xfId="17771"/>
    <cellStyle name="_광역송수관 이설공사 설계(흙막이+양수)_댐직하류 하천정비(환경)사업 기본계획 및 실시설계용역-수공용_용담댐직하류 하천정비공사 설계예산서(남원작성)-" xfId="17772"/>
    <cellStyle name="_광주평동투찰" xfId="17773"/>
    <cellStyle name="_광주평동투찰3" xfId="17774"/>
    <cellStyle name="_광주평동품의1" xfId="17775"/>
    <cellStyle name="_교량별총괄집계(신리5교)" xfId="3035"/>
    <cellStyle name="_교량별총괄집계(신리5교)_2008-FC황토포장" xfId="3036"/>
    <cellStyle name="_교량별총괄집계(신리5교)_2010-SGR황토포장 일위대가" xfId="3037"/>
    <cellStyle name="_교천리" xfId="271"/>
    <cellStyle name="_교통관리계획도(변경분)-최종 실정보고(선릉로 확폭차선도색포함)" xfId="17776"/>
    <cellStyle name="_교통홍보 시설물 실정보고(최종)-경찰서요구" xfId="17777"/>
    <cellStyle name="_구리,삼패" xfId="17778"/>
    <cellStyle name="_구마고속도로 금호~서대구간 확장공사" xfId="10869"/>
    <cellStyle name="_구마고속도로 금호~서대구간 확장공사_설계변경(재경)" xfId="10870"/>
    <cellStyle name="_구마고속도로 금호~서대구간 확장공사_자금청구서예제(3월)" xfId="10871"/>
    <cellStyle name="_구마고속도로 금호~서대구간 확장공사_자금청구서예제(3월)_6월자금청구수정분" xfId="10872"/>
    <cellStyle name="_구마고속도로 금호~서대구간 확장공사_자금청구서예제(3월)_6월자금청구수정분_설계변경(재경)" xfId="10873"/>
    <cellStyle name="_구마고속도로 금호~서대구간 확장공사_자금청구서예제(3월)_설계변경(재경)" xfId="10874"/>
    <cellStyle name="_구문소철암투찰" xfId="17779"/>
    <cellStyle name="_구문소철암투찰_광릉투찰" xfId="17780"/>
    <cellStyle name="_구문소철암투찰_광릉투찰_왜관-태평건설" xfId="17781"/>
    <cellStyle name="_구문소철암투찰_왜관-태평건설" xfId="17782"/>
    <cellStyle name="_구시장(임곡_1)" xfId="14044"/>
    <cellStyle name="_구시장(임곡_1)_01-자재및수량집계(수산교)" xfId="14045"/>
    <cellStyle name="_구시장(임곡_1)_Wd3(방호벽)" xfId="14046"/>
    <cellStyle name="_구시장(임곡_1)_Wd3(방호벽)_01-자재및수량집계(수산교)" xfId="14047"/>
    <cellStyle name="_구시장(임곡_1)_Wd3(방호벽+중분대없음)" xfId="14048"/>
    <cellStyle name="_구시장(임곡_1)_Wd3(방호벽+중분대없음)_01-자재및수량집계(수산교)" xfId="14049"/>
    <cellStyle name="_구시장(임곡_1)_Wd3(보도+연석+난간)" xfId="14050"/>
    <cellStyle name="_구시장(임곡_1)_Wd3(보도+연석+난간)_01-자재및수량집계(수산교)" xfId="14051"/>
    <cellStyle name="_구시장-임곡" xfId="14052"/>
    <cellStyle name="_구시장-임곡_01-자재및수량집계(수산교)" xfId="14053"/>
    <cellStyle name="_구시장-임곡_Wd3(방호벽)" xfId="14054"/>
    <cellStyle name="_구시장-임곡_Wd3(방호벽)_01-자재및수량집계(수산교)" xfId="14055"/>
    <cellStyle name="_구시장-임곡_Wd3(방호벽+중분대없음)" xfId="14056"/>
    <cellStyle name="_구시장-임곡_Wd3(방호벽+중분대없음)_01-자재및수량집계(수산교)" xfId="14057"/>
    <cellStyle name="_구시장-임곡_Wd3(보도+연석+난간)" xfId="14058"/>
    <cellStyle name="_구시장-임곡_Wd3(보도+연석+난간)_01-자재및수량집계(수산교)" xfId="14059"/>
    <cellStyle name="_구운공원설계변경" xfId="17783"/>
    <cellStyle name="_구조물공" xfId="14060"/>
    <cellStyle name="_구조물공 수량산출" xfId="14061"/>
    <cellStyle name="_구조물공 수량산출_2자전차교량교토공" xfId="14062"/>
    <cellStyle name="_구조물공_포천시임도구조개량" xfId="14063"/>
    <cellStyle name="_구조물깨기" xfId="17784"/>
    <cellStyle name="_구조물내역" xfId="26108"/>
    <cellStyle name="_구조물내역_3차설계변경11.20(2공원타절)" xfId="26109"/>
    <cellStyle name="_구조물내역_coirnet" xfId="26110"/>
    <cellStyle name="_구조물내역_자연석반입(11.29최종)" xfId="26111"/>
    <cellStyle name="_구즉내역서" xfId="3038"/>
    <cellStyle name="_국도23호선영암연소지구내역서" xfId="272"/>
    <cellStyle name="_국도38호선통리지구내역서" xfId="10516"/>
    <cellStyle name="_국도42호선여량지구오르막차로" xfId="273"/>
    <cellStyle name="_국수교수량" xfId="7663"/>
    <cellStyle name="_국수교수량_(12)PC암거수량산출(성남시)" xfId="10052"/>
    <cellStyle name="_국수교수량_00.오수공사-1차" xfId="17785"/>
    <cellStyle name="_국수교수량_00.오수공사-1차_00.오수공사-1차" xfId="17786"/>
    <cellStyle name="_국수교수량_00.오수공사-1차_00.오수공사-1차_00.오수공사-1차" xfId="17787"/>
    <cellStyle name="_국수교수량_00.오수공사-1차_00.오수공사-1차_00.오수공사-2차" xfId="17788"/>
    <cellStyle name="_국수교수량_00.오수공사-1차_00.오수공사-1차_00.지구외-교통처리1차수량" xfId="17789"/>
    <cellStyle name="_국수교수량_00.오수공사-1차_00.오수공사-1차_00.지구외-교통처리2차수량" xfId="17790"/>
    <cellStyle name="_국수교수량_00.오수공사-1차_00.오수공사-1차_017울산화봉-오수-2차수량(1)" xfId="17791"/>
    <cellStyle name="_국수교수량_00.오수공사-1차_00.오수공사-1차_017울산화봉-오수-2차수량(2)" xfId="17792"/>
    <cellStyle name="_국수교수량_00.오수공사-1차_00.오수공사-1차_018울산화봉-오수-1차수량(2)" xfId="17793"/>
    <cellStyle name="_국수교수량_00.오수공사-1차_00.오수공사-1차_018울산화봉-오수-2차수량(2)" xfId="17794"/>
    <cellStyle name="_국수교수량_00.오수공사-1차_00.오수공사-1차_1" xfId="17795"/>
    <cellStyle name="_국수교수량_00.오수공사-1차_00.오수공사-2차" xfId="17796"/>
    <cellStyle name="_국수교수량_00.오수공사-1차_00.지구외-교통처리1차수량" xfId="17797"/>
    <cellStyle name="_국수교수량_00.오수공사-1차_00.지구외-교통처리2차수량" xfId="17798"/>
    <cellStyle name="_국수교수량_00.오수공사-1차_017울산화봉-오수-2차수량(1)" xfId="17799"/>
    <cellStyle name="_국수교수량_00.오수공사-1차_017울산화봉-오수-2차수량(2)" xfId="17800"/>
    <cellStyle name="_국수교수량_00.오수공사-1차_018울산화봉-오수-1차수량(2)" xfId="17801"/>
    <cellStyle name="_국수교수량_00.오수공사-1차_018울산화봉-오수-2차수량(2)" xfId="17802"/>
    <cellStyle name="_국수교수량_00.포장공" xfId="17803"/>
    <cellStyle name="_국수교수량_00.포장공_explore" xfId="17804"/>
    <cellStyle name="_국수교수량_00.포장공_explore_수량-051223" xfId="17805"/>
    <cellStyle name="_국수교수량_00.포장공_explore_진북산업단지수량-051227" xfId="17806"/>
    <cellStyle name="_국수교수량_00.포장공_explore_한림수량-051109" xfId="17807"/>
    <cellStyle name="_국수교수량_00.포장공_explore_한림수량-1" xfId="17808"/>
    <cellStyle name="_국수교수량_00.포장공_포장공사1차(택지조성)" xfId="17809"/>
    <cellStyle name="_국수교수량_00.포장공_포장공사1차(택지조성)_explore" xfId="17810"/>
    <cellStyle name="_국수교수량_00.포장공_포장공사1차(택지조성)_explore_수량-051223" xfId="17811"/>
    <cellStyle name="_국수교수량_00.포장공_포장공사1차(택지조성)_explore_진북산업단지수량-051227" xfId="17812"/>
    <cellStyle name="_국수교수량_00.포장공_포장공사1차(택지조성)_explore_한림수량-051109" xfId="17813"/>
    <cellStyle name="_국수교수량_00.포장공_포장공사1차(택지조성)_explore_한림수량-1" xfId="17814"/>
    <cellStyle name="_국수교수량_00.포장공-차선도색" xfId="17815"/>
    <cellStyle name="_국수교수량_00.포장공-차선도색_explore" xfId="17816"/>
    <cellStyle name="_국수교수량_00.포장공-차선도색_explore_수량-051223" xfId="17817"/>
    <cellStyle name="_국수교수량_00.포장공-차선도색_explore_진북산업단지수량-051227" xfId="17818"/>
    <cellStyle name="_국수교수량_00.포장공-차선도색_explore_한림수량-051109" xfId="17819"/>
    <cellStyle name="_국수교수량_00.포장공-차선도색_explore_한림수량-1" xfId="17820"/>
    <cellStyle name="_국수교수량_00.포장공-차선도색_포장공사1차(택지조성)" xfId="17821"/>
    <cellStyle name="_국수교수량_00.포장공-차선도색_포장공사1차(택지조성)_explore" xfId="17822"/>
    <cellStyle name="_국수교수량_00.포장공-차선도색_포장공사1차(택지조성)_explore_수량-051223" xfId="17823"/>
    <cellStyle name="_국수교수량_00.포장공-차선도색_포장공사1차(택지조성)_explore_진북산업단지수량-051227" xfId="17824"/>
    <cellStyle name="_국수교수량_00.포장공-차선도색_포장공사1차(택지조성)_explore_한림수량-051109" xfId="17825"/>
    <cellStyle name="_국수교수량_00.포장공-차선도색_포장공사1차(택지조성)_explore_한림수량-1" xfId="17826"/>
    <cellStyle name="_국수교수량_01.급수공사(1차)" xfId="17827"/>
    <cellStyle name="_국수교수량_01.수로암거가시설공(국도21호선)" xfId="17828"/>
    <cellStyle name="_국수교수량_018울산화봉-급수간선-1차수량(1)" xfId="17829"/>
    <cellStyle name="_국수교수량_018울산화봉-급수간선-2차수량(1)" xfId="17830"/>
    <cellStyle name="_국수교수량_02.관추진및가시설(1-8,3-9)" xfId="17831"/>
    <cellStyle name="_국수교수량_03.지구외-포장,교통처리-1차수량" xfId="17832"/>
    <cellStyle name="_국수교수량_04.차선도색" xfId="14064"/>
    <cellStyle name="_국수교수량_04.차선도색_부대공(1)" xfId="14065"/>
    <cellStyle name="_국수교수량_04.차선도색_부대공(1)_포천시임도구조개량" xfId="14066"/>
    <cellStyle name="_국수교수량_04.차선도색_부대공-1" xfId="14067"/>
    <cellStyle name="_국수교수량_04.차선도색_부대공-1_부대공-1" xfId="14068"/>
    <cellStyle name="_국수교수량_04.차선도색_부대공-1_부대공-1_부대공(1)" xfId="14069"/>
    <cellStyle name="_국수교수량_04.차선도색_부대공-1_부대공-1_부대공(1)_포천시임도구조개량" xfId="14070"/>
    <cellStyle name="_국수교수량_04.차선도색_부대공-1_부대공-1_포천시임도구조개량" xfId="14071"/>
    <cellStyle name="_국수교수량_04.차선도색_부대공-1_포천시임도구조개량" xfId="14072"/>
    <cellStyle name="_국수교수량_04.차선도색_토공1" xfId="14073"/>
    <cellStyle name="_국수교수량_04.차선도색_토공1_토공" xfId="14074"/>
    <cellStyle name="_국수교수량_04.차선도색_토공1_토공_포천시임도구조개량" xfId="14075"/>
    <cellStyle name="_국수교수량_04.차선도색_토공1_포천시임도구조개량" xfId="14076"/>
    <cellStyle name="_국수교수량_04.차선도색_포천시임도구조개량" xfId="14077"/>
    <cellStyle name="_국수교수량_05.데크철근" xfId="14078"/>
    <cellStyle name="_국수교수량_05.데크철근_05.데크철근" xfId="14079"/>
    <cellStyle name="_국수교수량_05-4 소단L형측구" xfId="14080"/>
    <cellStyle name="_국수교수량_05-4 소단L형측구_부대공(1)" xfId="14081"/>
    <cellStyle name="_국수교수량_05-4 소단L형측구_부대공(1)_포천시임도구조개량" xfId="14082"/>
    <cellStyle name="_국수교수량_05-4 소단L형측구_부대공-1" xfId="14083"/>
    <cellStyle name="_국수교수량_05-4 소단L형측구_부대공-1_부대공-1" xfId="14084"/>
    <cellStyle name="_국수교수량_05-4 소단L형측구_부대공-1_부대공-1_부대공(1)" xfId="14085"/>
    <cellStyle name="_국수교수량_05-4 소단L형측구_부대공-1_부대공-1_부대공(1)_포천시임도구조개량" xfId="14086"/>
    <cellStyle name="_국수교수량_05-4 소단L형측구_부대공-1_부대공-1_포천시임도구조개량" xfId="14087"/>
    <cellStyle name="_국수교수량_05-4 소단L형측구_부대공-1_포천시임도구조개량" xfId="14088"/>
    <cellStyle name="_국수교수량_05-4 소단L형측구_토공1" xfId="14089"/>
    <cellStyle name="_국수교수량_05-4 소단L형측구_토공1_토공" xfId="14090"/>
    <cellStyle name="_국수교수량_05-4 소단L형측구_토공1_토공_포천시임도구조개량" xfId="14091"/>
    <cellStyle name="_국수교수량_05-4 소단L형측구_토공1_포천시임도구조개량" xfId="14092"/>
    <cellStyle name="_국수교수량_05-4 소단L형측구_포천시임도구조개량" xfId="14093"/>
    <cellStyle name="_국수교수량_06.낙석방지" xfId="14094"/>
    <cellStyle name="_국수교수량_06.낙석방지_부대공(1)" xfId="14095"/>
    <cellStyle name="_국수교수량_06.낙석방지_부대공(1)_포천시임도구조개량" xfId="14096"/>
    <cellStyle name="_국수교수량_06.낙석방지_포천시임도구조개량" xfId="14097"/>
    <cellStyle name="_국수교수량_07 집수정" xfId="14098"/>
    <cellStyle name="_국수교수량_07 집수정_부대공(1)" xfId="14099"/>
    <cellStyle name="_국수교수량_07 집수정_부대공(1)_포천시임도구조개량" xfId="14100"/>
    <cellStyle name="_국수교수량_07 집수정_부대공-1" xfId="14101"/>
    <cellStyle name="_국수교수량_07 집수정_부대공-1_부대공-1" xfId="14102"/>
    <cellStyle name="_국수교수량_07 집수정_부대공-1_부대공-1_부대공(1)" xfId="14103"/>
    <cellStyle name="_국수교수량_07 집수정_부대공-1_부대공-1_부대공(1)_포천시임도구조개량" xfId="14104"/>
    <cellStyle name="_국수교수량_07 집수정_부대공-1_부대공-1_포천시임도구조개량" xfId="14105"/>
    <cellStyle name="_국수교수량_07 집수정_부대공-1_포천시임도구조개량" xfId="14106"/>
    <cellStyle name="_국수교수량_07 집수정_토공1" xfId="14107"/>
    <cellStyle name="_국수교수량_07 집수정_토공1_토공" xfId="14108"/>
    <cellStyle name="_국수교수량_07 집수정_토공1_토공_포천시임도구조개량" xfId="14109"/>
    <cellStyle name="_국수교수량_07 집수정_토공1_포천시임도구조개량" xfId="14110"/>
    <cellStyle name="_국수교수량_07 집수정_포천시임도구조개량" xfId="14111"/>
    <cellStyle name="_국수교수량_07 집수정_횡배수관11" xfId="14112"/>
    <cellStyle name="_국수교수량_07 집수정_횡배수관11_거인1도로(3)-전체" xfId="14113"/>
    <cellStyle name="_국수교수량_07 집수정_횡배수관11_거인1도로(3)-전체_부대공(1)" xfId="14114"/>
    <cellStyle name="_국수교수량_07 집수정_횡배수관11_거인1도로(3)-전체_부대공(1)_포천시임도구조개량" xfId="14115"/>
    <cellStyle name="_국수교수량_07 집수정_횡배수관11_거인1도로(3)-전체_부대공-1" xfId="14116"/>
    <cellStyle name="_국수교수량_07 집수정_횡배수관11_거인1도로(3)-전체_부대공-1_부대공-1" xfId="14117"/>
    <cellStyle name="_국수교수량_07 집수정_횡배수관11_거인1도로(3)-전체_부대공-1_부대공-1_부대공(1)" xfId="14118"/>
    <cellStyle name="_국수교수량_07 집수정_횡배수관11_거인1도로(3)-전체_부대공-1_부대공-1_부대공(1)_포천시임도구조개량" xfId="14119"/>
    <cellStyle name="_국수교수량_07 집수정_횡배수관11_거인1도로(3)-전체_부대공-1_부대공-1_포천시임도구조개량" xfId="14120"/>
    <cellStyle name="_국수교수량_07 집수정_횡배수관11_거인1도로(3)-전체_부대공-1_포천시임도구조개량" xfId="14121"/>
    <cellStyle name="_국수교수량_07 집수정_횡배수관11_거인1도로(3)-전체_토공1" xfId="14122"/>
    <cellStyle name="_국수교수량_07 집수정_횡배수관11_거인1도로(3)-전체_토공1_토공" xfId="14123"/>
    <cellStyle name="_국수교수량_07 집수정_횡배수관11_거인1도로(3)-전체_토공1_토공_포천시임도구조개량" xfId="14124"/>
    <cellStyle name="_국수교수량_07 집수정_횡배수관11_거인1도로(3)-전체_토공1_포천시임도구조개량" xfId="14125"/>
    <cellStyle name="_국수교수량_07 집수정_횡배수관11_거인1도로(3)-전체_포천시임도구조개량" xfId="14126"/>
    <cellStyle name="_국수교수량_07 집수정_횡배수관11_거인도로-전체" xfId="14127"/>
    <cellStyle name="_국수교수량_07 집수정_횡배수관11_거인도로-전체_부대공(1)" xfId="14128"/>
    <cellStyle name="_국수교수량_07 집수정_횡배수관11_거인도로-전체_부대공(1)_포천시임도구조개량" xfId="14129"/>
    <cellStyle name="_국수교수량_07 집수정_횡배수관11_거인도로-전체_부대공-1" xfId="14130"/>
    <cellStyle name="_국수교수량_07 집수정_횡배수관11_거인도로-전체_부대공-1_부대공-1" xfId="14131"/>
    <cellStyle name="_국수교수량_07 집수정_횡배수관11_거인도로-전체_부대공-1_부대공-1_부대공(1)" xfId="14132"/>
    <cellStyle name="_국수교수량_07 집수정_횡배수관11_거인도로-전체_부대공-1_부대공-1_부대공(1)_포천시임도구조개량" xfId="14133"/>
    <cellStyle name="_국수교수량_07 집수정_횡배수관11_거인도로-전체_부대공-1_부대공-1_포천시임도구조개량" xfId="14134"/>
    <cellStyle name="_국수교수량_07 집수정_횡배수관11_거인도로-전체_부대공-1_포천시임도구조개량" xfId="14135"/>
    <cellStyle name="_국수교수량_07 집수정_횡배수관11_거인도로-전체_토공1" xfId="14136"/>
    <cellStyle name="_국수교수량_07 집수정_횡배수관11_거인도로-전체_토공1_토공" xfId="14137"/>
    <cellStyle name="_국수교수량_07 집수정_횡배수관11_거인도로-전체_토공1_토공_포천시임도구조개량" xfId="14138"/>
    <cellStyle name="_국수교수량_07 집수정_횡배수관11_거인도로-전체_토공1_포천시임도구조개량" xfId="14139"/>
    <cellStyle name="_국수교수량_07 집수정_횡배수관11_거인도로-전체_포천시임도구조개량" xfId="14140"/>
    <cellStyle name="_국수교수량_07 집수정_횡배수관11_거인도로총괄집계" xfId="14141"/>
    <cellStyle name="_국수교수량_07 집수정_횡배수관11_거인도로총괄집계_토공1" xfId="14142"/>
    <cellStyle name="_국수교수량_07 집수정_횡배수관11_거인도로총괄집계_토공1_토공" xfId="14143"/>
    <cellStyle name="_국수교수량_07 집수정_횡배수관11_거인도로총괄집계_토공1_토공_포천시임도구조개량" xfId="14144"/>
    <cellStyle name="_국수교수량_07 집수정_횡배수관11_거인도로총괄집계_토공1_포천시임도구조개량" xfId="14145"/>
    <cellStyle name="_국수교수량_07 집수정_횡배수관11_거인도로총괄집계_포천시임도구조개량" xfId="14146"/>
    <cellStyle name="_국수교수량_07 집수정_횡배수관11_동상도로-전체" xfId="14147"/>
    <cellStyle name="_국수교수량_07 집수정_횡배수관11_동상도로-전체_부대공(1)" xfId="14148"/>
    <cellStyle name="_국수교수량_07 집수정_횡배수관11_동상도로-전체_부대공(1)_포천시임도구조개량" xfId="14149"/>
    <cellStyle name="_국수교수량_07 집수정_횡배수관11_동상도로-전체_부대공-1" xfId="14150"/>
    <cellStyle name="_국수교수량_07 집수정_횡배수관11_동상도로-전체_부대공-1_부대공-1" xfId="14151"/>
    <cellStyle name="_국수교수량_07 집수정_횡배수관11_동상도로-전체_부대공-1_부대공-1_부대공(1)" xfId="14152"/>
    <cellStyle name="_국수교수량_07 집수정_횡배수관11_동상도로-전체_부대공-1_부대공-1_부대공(1)_포천시임도구조개량" xfId="14153"/>
    <cellStyle name="_국수교수량_07 집수정_횡배수관11_동상도로-전체_부대공-1_부대공-1_포천시임도구조개량" xfId="14154"/>
    <cellStyle name="_국수교수량_07 집수정_횡배수관11_동상도로-전체_부대공-1_포천시임도구조개량" xfId="14155"/>
    <cellStyle name="_국수교수량_07 집수정_횡배수관11_동상도로-전체_토공1" xfId="14156"/>
    <cellStyle name="_국수교수량_07 집수정_횡배수관11_동상도로-전체_토공1_토공" xfId="14157"/>
    <cellStyle name="_국수교수량_07 집수정_횡배수관11_동상도로-전체_토공1_토공_포천시임도구조개량" xfId="14158"/>
    <cellStyle name="_국수교수량_07 집수정_횡배수관11_동상도로-전체_토공1_포천시임도구조개량" xfId="14159"/>
    <cellStyle name="_국수교수량_07 집수정_횡배수관11_동상도로-전체_포천시임도구조개량" xfId="14160"/>
    <cellStyle name="_국수교수량_07 집수정_횡배수관11_부대공(1)" xfId="14161"/>
    <cellStyle name="_국수교수량_07 집수정_횡배수관11_부대공(1)_포천시임도구조개량" xfId="14162"/>
    <cellStyle name="_국수교수량_07 집수정_횡배수관11_부대공-1" xfId="14163"/>
    <cellStyle name="_국수교수량_07 집수정_횡배수관11_부대공-1_부대공-1" xfId="14164"/>
    <cellStyle name="_국수교수량_07 집수정_횡배수관11_부대공-1_부대공-1_부대공(1)" xfId="14165"/>
    <cellStyle name="_국수교수량_07 집수정_횡배수관11_부대공-1_부대공-1_부대공(1)_포천시임도구조개량" xfId="14166"/>
    <cellStyle name="_국수교수량_07 집수정_횡배수관11_부대공-1_부대공-1_포천시임도구조개량" xfId="14167"/>
    <cellStyle name="_국수교수량_07 집수정_횡배수관11_부대공-1_포천시임도구조개량" xfId="14168"/>
    <cellStyle name="_국수교수량_07 집수정_횡배수관11_용연1도로-수정-1" xfId="14169"/>
    <cellStyle name="_국수교수량_07 집수정_횡배수관11_용연1도로-수정-1_부대공(1)" xfId="14170"/>
    <cellStyle name="_국수교수량_07 집수정_횡배수관11_용연1도로-수정-1_부대공(1)_포천시임도구조개량" xfId="14171"/>
    <cellStyle name="_국수교수량_07 집수정_횡배수관11_용연1도로-수정-1_부대공-1" xfId="14172"/>
    <cellStyle name="_국수교수량_07 집수정_횡배수관11_용연1도로-수정-1_부대공-1_부대공-1" xfId="14173"/>
    <cellStyle name="_국수교수량_07 집수정_횡배수관11_용연1도로-수정-1_부대공-1_부대공-1_부대공(1)" xfId="14174"/>
    <cellStyle name="_국수교수량_07 집수정_횡배수관11_용연1도로-수정-1_부대공-1_부대공-1_부대공(1)_포천시임도구조개량" xfId="14175"/>
    <cellStyle name="_국수교수량_07 집수정_횡배수관11_용연1도로-수정-1_부대공-1_부대공-1_포천시임도구조개량" xfId="14176"/>
    <cellStyle name="_국수교수량_07 집수정_횡배수관11_용연1도로-수정-1_부대공-1_포천시임도구조개량" xfId="14177"/>
    <cellStyle name="_국수교수량_07 집수정_횡배수관11_용연1도로-수정-1_토공1" xfId="14178"/>
    <cellStyle name="_국수교수량_07 집수정_횡배수관11_용연1도로-수정-1_토공1_토공" xfId="14179"/>
    <cellStyle name="_국수교수량_07 집수정_횡배수관11_용연1도로-수정-1_토공1_토공_포천시임도구조개량" xfId="14180"/>
    <cellStyle name="_국수교수량_07 집수정_횡배수관11_용연1도로-수정-1_토공1_포천시임도구조개량" xfId="14181"/>
    <cellStyle name="_국수교수량_07 집수정_횡배수관11_용연1도로-수정-1_포천시임도구조개량" xfId="14182"/>
    <cellStyle name="_국수교수량_07 집수정_횡배수관11_토공1" xfId="14183"/>
    <cellStyle name="_국수교수량_07 집수정_횡배수관11_토공1_토공" xfId="14184"/>
    <cellStyle name="_국수교수량_07 집수정_횡배수관11_토공1_토공_포천시임도구조개량" xfId="14185"/>
    <cellStyle name="_국수교수량_07 집수정_횡배수관11_토공1_포천시임도구조개량" xfId="14186"/>
    <cellStyle name="_국수교수량_07 집수정_횡배수관11_포천시임도구조개량" xfId="14187"/>
    <cellStyle name="_국수교수량_08 절토부도수로" xfId="14188"/>
    <cellStyle name="_국수교수량_08 절토부도수로_부대공(1)" xfId="14189"/>
    <cellStyle name="_국수교수량_08 절토부도수로_부대공(1)_포천시임도구조개량" xfId="14190"/>
    <cellStyle name="_국수교수량_08 절토부도수로_부대공-1" xfId="14191"/>
    <cellStyle name="_국수교수량_08 절토부도수로_부대공-1_부대공-1" xfId="14192"/>
    <cellStyle name="_국수교수량_08 절토부도수로_부대공-1_부대공-1_부대공(1)" xfId="14193"/>
    <cellStyle name="_국수교수량_08 절토부도수로_부대공-1_부대공-1_부대공(1)_포천시임도구조개량" xfId="14194"/>
    <cellStyle name="_국수교수량_08 절토부도수로_부대공-1_부대공-1_포천시임도구조개량" xfId="14195"/>
    <cellStyle name="_국수교수량_08 절토부도수로_부대공-1_포천시임도구조개량" xfId="14196"/>
    <cellStyle name="_국수교수량_08 절토부도수로_토공1" xfId="14197"/>
    <cellStyle name="_국수교수량_08 절토부도수로_토공1_토공" xfId="14198"/>
    <cellStyle name="_국수교수량_08 절토부도수로_토공1_토공_포천시임도구조개량" xfId="14199"/>
    <cellStyle name="_국수교수량_08 절토부도수로_토공1_포천시임도구조개량" xfId="14200"/>
    <cellStyle name="_국수교수량_08 절토부도수로_포천시임도구조개량" xfId="14201"/>
    <cellStyle name="_국수교수량_08.암파쇄방호시설" xfId="14202"/>
    <cellStyle name="_국수교수량_08.암파쇄방호시설_부대공(1)" xfId="14203"/>
    <cellStyle name="_국수교수량_08.암파쇄방호시설_부대공(1)_포천시임도구조개량" xfId="14204"/>
    <cellStyle name="_국수교수량_08.암파쇄방호시설_포천시임도구조개량" xfId="14205"/>
    <cellStyle name="_국수교수량_1.광명상수1차(0531)" xfId="17833"/>
    <cellStyle name="_국수교수량_1.광명상수1차(0531)_01.급수공사(1차)" xfId="17834"/>
    <cellStyle name="_국수교수량_1.광명상수1차(0531)_018울산화봉-급수간선-1차수량(1)" xfId="17835"/>
    <cellStyle name="_국수교수량_1.광명상수1차(0531)_018울산화봉-급수간선-2차수량(1)" xfId="17836"/>
    <cellStyle name="_국수교수량_10.미끄럼방지시설" xfId="14206"/>
    <cellStyle name="_국수교수량_10.미끄럼방지시설_부대공(1)" xfId="14207"/>
    <cellStyle name="_국수교수량_10.미끄럼방지시설_부대공(1)_포천시임도구조개량" xfId="14208"/>
    <cellStyle name="_국수교수량_10.미끄럼방지시설_부대공-1" xfId="14209"/>
    <cellStyle name="_국수교수량_10.미끄럼방지시설_부대공-1_부대공-1" xfId="14210"/>
    <cellStyle name="_국수교수량_10.미끄럼방지시설_부대공-1_부대공-1_부대공(1)" xfId="14211"/>
    <cellStyle name="_국수교수량_10.미끄럼방지시설_부대공-1_부대공-1_부대공(1)_포천시임도구조개량" xfId="14212"/>
    <cellStyle name="_국수교수량_10.미끄럼방지시설_부대공-1_부대공-1_포천시임도구조개량" xfId="14213"/>
    <cellStyle name="_국수교수량_10.미끄럼방지시설_부대공-1_포천시임도구조개량" xfId="14214"/>
    <cellStyle name="_국수교수량_10.미끄럼방지시설_토공1" xfId="14215"/>
    <cellStyle name="_국수교수량_10.미끄럼방지시설_토공1_토공" xfId="14216"/>
    <cellStyle name="_국수교수량_10.미끄럼방지시설_토공1_토공_포천시임도구조개량" xfId="14217"/>
    <cellStyle name="_국수교수량_10.미끄럼방지시설_토공1_포천시임도구조개량" xfId="14218"/>
    <cellStyle name="_국수교수량_10.미끄럼방지시설_포천시임도구조개량" xfId="14219"/>
    <cellStyle name="_국수교수량_12.미끄럼방지시설" xfId="14220"/>
    <cellStyle name="_국수교수량_12.미끄럼방지시설_부대공(1)" xfId="14221"/>
    <cellStyle name="_국수교수량_12.미끄럼방지시설_부대공(1)_포천시임도구조개량" xfId="14222"/>
    <cellStyle name="_국수교수량_12.미끄럼방지시설_부대공-1" xfId="14223"/>
    <cellStyle name="_국수교수량_12.미끄럼방지시설_부대공-1_부대공-1" xfId="14224"/>
    <cellStyle name="_국수교수량_12.미끄럼방지시설_부대공-1_부대공-1_부대공(1)" xfId="14225"/>
    <cellStyle name="_국수교수량_12.미끄럼방지시설_부대공-1_부대공-1_부대공(1)_포천시임도구조개량" xfId="14226"/>
    <cellStyle name="_국수교수량_12.미끄럼방지시설_부대공-1_부대공-1_포천시임도구조개량" xfId="14227"/>
    <cellStyle name="_국수교수량_12.미끄럼방지시설_부대공-1_포천시임도구조개량" xfId="14228"/>
    <cellStyle name="_국수교수량_12.미끄럼방지시설_토공1" xfId="14229"/>
    <cellStyle name="_국수교수량_12.미끄럼방지시설_토공1_토공" xfId="14230"/>
    <cellStyle name="_국수교수량_12.미끄럼방지시설_토공1_토공_포천시임도구조개량" xfId="14231"/>
    <cellStyle name="_국수교수량_12.미끄럼방지시설_토공1_포천시임도구조개량" xfId="14232"/>
    <cellStyle name="_국수교수량_12.미끄럼방지시설_포천시임도구조개량" xfId="14233"/>
    <cellStyle name="_국수교수량_13.가시설공" xfId="17837"/>
    <cellStyle name="_국수교수량_13.급수공사-2차(택)" xfId="17838"/>
    <cellStyle name="_국수교수량_13.급수공사-2차(택)_01.급수공사(1차)" xfId="17839"/>
    <cellStyle name="_국수교수량_13.급수공사-2차(택)_018울산화봉-급수간선-1차수량(1)" xfId="17840"/>
    <cellStyle name="_국수교수량_13.급수공사-2차(택)_018울산화봉-급수간선-2차수량(1)" xfId="17841"/>
    <cellStyle name="_국수교수량_14기타공사-2차" xfId="17842"/>
    <cellStyle name="_국수교수량_14기타공사-2차_기타공사-1차_1공구" xfId="17843"/>
    <cellStyle name="_국수교수량_14기타공사-2차_기타공사-1차_1공구(0529수정" xfId="17844"/>
    <cellStyle name="_국수교수량_14기타공사-2차_기타공사-2차_1공구" xfId="17845"/>
    <cellStyle name="_국수교수량_14기타공사-2차_포장공사-1차(0529수정)" xfId="17846"/>
    <cellStyle name="_국수교수량_15.가로수분" xfId="14234"/>
    <cellStyle name="_국수교수량_15.가로수분_부대공(1)" xfId="14235"/>
    <cellStyle name="_국수교수량_15.가로수분_부대공(1)_포천시임도구조개량" xfId="14236"/>
    <cellStyle name="_국수교수량_15.가로수분_포천시임도구조개량" xfId="14237"/>
    <cellStyle name="_국수교수량_16(1).급수공사-2차" xfId="17847"/>
    <cellStyle name="_국수교수량_2공구암거토공수량" xfId="16466"/>
    <cellStyle name="_국수교수량_2광명상수2차(0523)" xfId="17848"/>
    <cellStyle name="_국수교수량_2광명상수2차(0523)_01.급수공사(1차)" xfId="17849"/>
    <cellStyle name="_국수교수량_2광명상수2차(0523)_018울산화봉-급수간선-1차수량(1)" xfId="17850"/>
    <cellStyle name="_국수교수량_2광명상수2차(0523)_018울산화봉-급수간선-2차수량(1)" xfId="17851"/>
    <cellStyle name="_국수교수량_2광명상수2차(0531)-11" xfId="17852"/>
    <cellStyle name="_국수교수량_2광명상수2차(0531)-11_01.급수공사(1차)" xfId="17853"/>
    <cellStyle name="_국수교수량_2광명상수2차(0531)-11_018울산화봉-급수간선-1차수량(1)" xfId="17854"/>
    <cellStyle name="_국수교수량_2광명상수2차(0531)-11_018울산화봉-급수간선-2차수량(1)" xfId="17855"/>
    <cellStyle name="_국수교수량_2자전차교량교토공" xfId="14238"/>
    <cellStyle name="_국수교수량_3.배수공" xfId="16465"/>
    <cellStyle name="_국수교수량_4-1.포장공" xfId="17856"/>
    <cellStyle name="_국수교수량_4-1.포장공_explore" xfId="17857"/>
    <cellStyle name="_국수교수량_4-1.포장공_explore_수량-051223" xfId="17858"/>
    <cellStyle name="_국수교수량_4-1.포장공_explore_진북산업단지수량-051227" xfId="17859"/>
    <cellStyle name="_국수교수량_4-1.포장공_explore_한림수량-051109" xfId="17860"/>
    <cellStyle name="_국수교수량_4-1.포장공_explore_한림수량-1" xfId="17861"/>
    <cellStyle name="_국수교수량_4-1.포장공_포장공사1차(택지조성)" xfId="17862"/>
    <cellStyle name="_국수교수량_4-1.포장공_포장공사1차(택지조성)_explore" xfId="17863"/>
    <cellStyle name="_국수교수량_4-1.포장공_포장공사1차(택지조성)_explore_수량-051223" xfId="17864"/>
    <cellStyle name="_국수교수량_4-1.포장공_포장공사1차(택지조성)_explore_진북산업단지수량-051227" xfId="17865"/>
    <cellStyle name="_국수교수량_4-1.포장공_포장공사1차(택지조성)_explore_한림수량-051109" xfId="17866"/>
    <cellStyle name="_국수교수량_4-1.포장공_포장공사1차(택지조성)_explore_한림수량-1" xfId="17867"/>
    <cellStyle name="_국수교수량_4-2.포장공-포장공사" xfId="17868"/>
    <cellStyle name="_국수교수량_4-2.포장공-포장공사_explore" xfId="17869"/>
    <cellStyle name="_국수교수량_4-2.포장공-포장공사_explore_수량-051223" xfId="17870"/>
    <cellStyle name="_국수교수량_4-2.포장공-포장공사_explore_진북산업단지수량-051227" xfId="17871"/>
    <cellStyle name="_국수교수량_4-2.포장공-포장공사_explore_한림수량-051109" xfId="17872"/>
    <cellStyle name="_국수교수량_4-2.포장공-포장공사_explore_한림수량-1" xfId="17873"/>
    <cellStyle name="_국수교수량_4-2.포장공-포장공사_포장공사1차(택지조성)" xfId="17874"/>
    <cellStyle name="_국수교수량_4-2.포장공-포장공사_포장공사1차(택지조성)_explore" xfId="17875"/>
    <cellStyle name="_국수교수량_4-2.포장공-포장공사_포장공사1차(택지조성)_explore_수량-051223" xfId="17876"/>
    <cellStyle name="_국수교수량_4-2.포장공-포장공사_포장공사1차(택지조성)_explore_진북산업단지수량-051227" xfId="17877"/>
    <cellStyle name="_국수교수량_4-2.포장공-포장공사_포장공사1차(택지조성)_explore_한림수량-051109" xfId="17878"/>
    <cellStyle name="_국수교수량_4-2.포장공-포장공사_포장공사1차(택지조성)_explore_한림수량-1" xfId="17879"/>
    <cellStyle name="_국수교수량_4-3.포장공-경계석및측구" xfId="17880"/>
    <cellStyle name="_국수교수량_4-3.포장공-경계석및측구_explore" xfId="17881"/>
    <cellStyle name="_국수교수량_4-3.포장공-경계석및측구_explore_수량-051223" xfId="17882"/>
    <cellStyle name="_국수교수량_4-3.포장공-경계석및측구_explore_진북산업단지수량-051227" xfId="17883"/>
    <cellStyle name="_국수교수량_4-3.포장공-경계석및측구_explore_한림수량-051109" xfId="17884"/>
    <cellStyle name="_국수교수량_4-3.포장공-경계석및측구_explore_한림수량-1" xfId="17885"/>
    <cellStyle name="_국수교수량_4-3.포장공-경계석및측구_포장공사1차(택지조성)" xfId="17886"/>
    <cellStyle name="_국수교수량_4-3.포장공-경계석및측구_포장공사1차(택지조성)_explore" xfId="17887"/>
    <cellStyle name="_국수교수량_4-3.포장공-경계석및측구_포장공사1차(택지조성)_explore_수량-051223" xfId="17888"/>
    <cellStyle name="_국수교수량_4-3.포장공-경계석및측구_포장공사1차(택지조성)_explore_진북산업단지수량-051227" xfId="17889"/>
    <cellStyle name="_국수교수량_4-3.포장공-경계석및측구_포장공사1차(택지조성)_explore_한림수량-051109" xfId="17890"/>
    <cellStyle name="_국수교수량_4-3.포장공-경계석및측구_포장공사1차(택지조성)_explore_한림수량-1" xfId="17891"/>
    <cellStyle name="_국수교수량_4-4.포장공-차선도색" xfId="17892"/>
    <cellStyle name="_국수교수량_4-4.포장공-차선도색_explore" xfId="17893"/>
    <cellStyle name="_국수교수량_4-4.포장공-차선도색_explore_수량-051223" xfId="17894"/>
    <cellStyle name="_국수교수량_4-4.포장공-차선도색_explore_진북산업단지수량-051227" xfId="17895"/>
    <cellStyle name="_국수교수량_4-4.포장공-차선도색_explore_한림수량-051109" xfId="17896"/>
    <cellStyle name="_국수교수량_4-4.포장공-차선도색_explore_한림수량-1" xfId="17897"/>
    <cellStyle name="_국수교수량_4-4.포장공-차선도색_포장공사1차(택지조성)" xfId="17898"/>
    <cellStyle name="_국수교수량_4-4.포장공-차선도색_포장공사1차(택지조성)_explore" xfId="17899"/>
    <cellStyle name="_국수교수량_4-4.포장공-차선도색_포장공사1차(택지조성)_explore_수량-051223" xfId="17900"/>
    <cellStyle name="_국수교수량_4-4.포장공-차선도색_포장공사1차(택지조성)_explore_진북산업단지수량-051227" xfId="17901"/>
    <cellStyle name="_국수교수량_4-4.포장공-차선도색_포장공사1차(택지조성)_explore_한림수량-051109" xfId="17902"/>
    <cellStyle name="_국수교수량_4-4.포장공-차선도색_포장공사1차(택지조성)_explore_한림수량-1" xfId="17903"/>
    <cellStyle name="_국수교수량_4구조물공" xfId="14239"/>
    <cellStyle name="_국수교수량_4구조물공_환토(최종)" xfId="14240"/>
    <cellStyle name="_국수교수량_Book1" xfId="14241"/>
    <cellStyle name="_국수교수량_Book1_부대공(1)" xfId="14242"/>
    <cellStyle name="_국수교수량_Book1_부대공(1)_포천시임도구조개량" xfId="14243"/>
    <cellStyle name="_국수교수량_Book1_부대공-1" xfId="14244"/>
    <cellStyle name="_국수교수량_Book1_부대공-1_부대공-1" xfId="14245"/>
    <cellStyle name="_국수교수량_Book1_부대공-1_부대공-1_부대공(1)" xfId="14246"/>
    <cellStyle name="_국수교수량_Book1_부대공-1_부대공-1_부대공(1)_포천시임도구조개량" xfId="14247"/>
    <cellStyle name="_국수교수량_Book1_부대공-1_부대공-1_포천시임도구조개량" xfId="14248"/>
    <cellStyle name="_국수교수량_Book1_부대공-1_포천시임도구조개량" xfId="14249"/>
    <cellStyle name="_국수교수량_Book1_토공1" xfId="14250"/>
    <cellStyle name="_국수교수량_Book1_토공1_토공" xfId="14251"/>
    <cellStyle name="_국수교수량_Book1_토공1_토공_포천시임도구조개량" xfId="14252"/>
    <cellStyle name="_국수교수량_Book1_토공1_포천시임도구조개량" xfId="14253"/>
    <cellStyle name="_국수교수량_Book1_포천시임도구조개량" xfId="14254"/>
    <cellStyle name="_국수교수량_explore" xfId="17904"/>
    <cellStyle name="_국수교수량_explore_수량-051223" xfId="17905"/>
    <cellStyle name="_국수교수량_explore_진북산업단지수량-051227" xfId="17906"/>
    <cellStyle name="_국수교수량_explore_한림수량-051109" xfId="17907"/>
    <cellStyle name="_국수교수량_explore_한림수량-1" xfId="17908"/>
    <cellStyle name="_국수교수량_U형 측구" xfId="14255"/>
    <cellStyle name="_국수교수량_U형 측구_부대공(1)" xfId="14256"/>
    <cellStyle name="_국수교수량_U형 측구_부대공(1)_포천시임도구조개량" xfId="14257"/>
    <cellStyle name="_국수교수량_U형 측구_부대공-1" xfId="14258"/>
    <cellStyle name="_국수교수량_U형 측구_부대공-1_부대공-1" xfId="14259"/>
    <cellStyle name="_국수교수량_U형 측구_부대공-1_부대공-1_부대공(1)" xfId="14260"/>
    <cellStyle name="_국수교수량_U형 측구_부대공-1_부대공-1_부대공(1)_포천시임도구조개량" xfId="14261"/>
    <cellStyle name="_국수교수량_U형 측구_부대공-1_부대공-1_포천시임도구조개량" xfId="14262"/>
    <cellStyle name="_국수교수량_U형 측구_부대공-1_포천시임도구조개량" xfId="14263"/>
    <cellStyle name="_국수교수량_U형 측구_토공1" xfId="14264"/>
    <cellStyle name="_국수교수량_U형 측구_토공1_토공" xfId="14265"/>
    <cellStyle name="_국수교수량_U형 측구_토공1_토공_포천시임도구조개량" xfId="14266"/>
    <cellStyle name="_국수교수량_U형 측구_토공1_포천시임도구조개량" xfId="14267"/>
    <cellStyle name="_국수교수량_U형 측구_포천시임도구조개량" xfId="14268"/>
    <cellStyle name="_국수교수량_U형측구(신월)" xfId="14269"/>
    <cellStyle name="_국수교수량_U형측구(신월)_부대공(1)" xfId="14270"/>
    <cellStyle name="_국수교수량_U형측구(신월)_부대공(1)_포천시임도구조개량" xfId="14271"/>
    <cellStyle name="_국수교수량_U형측구(신월)_부대공-1" xfId="14272"/>
    <cellStyle name="_국수교수량_U형측구(신월)_부대공-1_부대공-1" xfId="14273"/>
    <cellStyle name="_국수교수량_U형측구(신월)_부대공-1_부대공-1_부대공(1)" xfId="14274"/>
    <cellStyle name="_국수교수량_U형측구(신월)_부대공-1_부대공-1_부대공(1)_포천시임도구조개량" xfId="14275"/>
    <cellStyle name="_국수교수량_U형측구(신월)_부대공-1_부대공-1_포천시임도구조개량" xfId="14276"/>
    <cellStyle name="_국수교수량_U형측구(신월)_부대공-1_포천시임도구조개량" xfId="14277"/>
    <cellStyle name="_국수교수량_U형측구(신월)_토공1" xfId="14278"/>
    <cellStyle name="_국수교수량_U형측구(신월)_토공1_토공" xfId="14279"/>
    <cellStyle name="_국수교수량_U형측구(신월)_토공1_토공_포천시임도구조개량" xfId="14280"/>
    <cellStyle name="_국수교수량_U형측구(신월)_토공1_포천시임도구조개량" xfId="14281"/>
    <cellStyle name="_국수교수량_U형측구(신월)_포천시임도구조개량" xfId="14282"/>
    <cellStyle name="_국수교수량_거인도로-전체" xfId="14283"/>
    <cellStyle name="_국수교수량_거인도로-전체_부대공(1)" xfId="14284"/>
    <cellStyle name="_국수교수량_거인도로-전체_부대공(1)_포천시임도구조개량" xfId="14285"/>
    <cellStyle name="_국수교수량_거인도로-전체_부대공-1" xfId="14286"/>
    <cellStyle name="_국수교수량_거인도로-전체_부대공-1_부대공-1" xfId="14287"/>
    <cellStyle name="_국수교수량_거인도로-전체_부대공-1_부대공-1_부대공(1)" xfId="14288"/>
    <cellStyle name="_국수교수량_거인도로-전체_부대공-1_부대공-1_부대공(1)_포천시임도구조개량" xfId="14289"/>
    <cellStyle name="_국수교수량_거인도로-전체_부대공-1_부대공-1_포천시임도구조개량" xfId="14290"/>
    <cellStyle name="_국수교수량_거인도로-전체_부대공-1_포천시임도구조개량" xfId="14291"/>
    <cellStyle name="_국수교수량_거인도로-전체_토공1" xfId="14292"/>
    <cellStyle name="_국수교수량_거인도로-전체_토공1_토공" xfId="14293"/>
    <cellStyle name="_국수교수량_거인도로-전체_토공1_토공_포천시임도구조개량" xfId="14294"/>
    <cellStyle name="_국수교수량_거인도로-전체_토공1_포천시임도구조개량" xfId="14295"/>
    <cellStyle name="_국수교수량_거인도로-전체_포천시임도구조개량" xfId="14296"/>
    <cellStyle name="_국수교수량_걷고싶은 녹화거리 조성 폐기물처리" xfId="7662"/>
    <cellStyle name="_국수교수량_걷고싶은 녹화거리 조성공사" xfId="7661"/>
    <cellStyle name="_국수교수량_구조물공" xfId="14297"/>
    <cellStyle name="_국수교수량_구조물공_포천시임도구조개량" xfId="14298"/>
    <cellStyle name="_국수교수량_남강어린이공원 현대화사업" xfId="7660"/>
    <cellStyle name="_국수교수량_내역서" xfId="14299"/>
    <cellStyle name="_국수교수량_내역서_구조물공" xfId="14300"/>
    <cellStyle name="_국수교수량_내역서_구조물공_포천시임도구조개량" xfId="14301"/>
    <cellStyle name="_국수교수량_내역서_토공" xfId="14302"/>
    <cellStyle name="_국수교수량_내역서_토공_포천시임도구조개량" xfId="14303"/>
    <cellStyle name="_국수교수량_내역서_포천시임도구조개량" xfId="14304"/>
    <cellStyle name="_국수교수량_내촌10 BOX수량" xfId="16464"/>
    <cellStyle name="_국수교수량_내촌10 BOX수량_암거공" xfId="16472"/>
    <cellStyle name="_국수교수량_내촌10 BOX수량_암거공_3.배수공" xfId="16471"/>
    <cellStyle name="_국수교수량_내촌10 BOX수량_암거공_배수공" xfId="16470"/>
    <cellStyle name="_국수교수량_내촌10 BOX수량_암거공_배수공1" xfId="16469"/>
    <cellStyle name="_국수교수량_내촌10 BOX수량_암거공_배수공2" xfId="16468"/>
    <cellStyle name="_국수교수량_내촌10 철근집계" xfId="16467"/>
    <cellStyle name="_국수교수량_내촌10 철근집계_암거공" xfId="16463"/>
    <cellStyle name="_국수교수량_내촌10 철근집계_암거공_3.배수공" xfId="16462"/>
    <cellStyle name="_국수교수량_내촌10 철근집계_암거공_배수공" xfId="16669"/>
    <cellStyle name="_국수교수량_내촌10 철근집계_암거공_배수공1" xfId="16668"/>
    <cellStyle name="_국수교수량_내촌10 철근집계_암거공_배수공2" xfId="16667"/>
    <cellStyle name="_국수교수량_도수로" xfId="14305"/>
    <cellStyle name="_국수교수량_도수로(신월4)" xfId="14306"/>
    <cellStyle name="_국수교수량_도수로(신월4)_부대공(1)" xfId="14307"/>
    <cellStyle name="_국수교수량_도수로(신월4)_부대공(1)_포천시임도구조개량" xfId="14308"/>
    <cellStyle name="_국수교수량_도수로(신월4)_부대공-1" xfId="14309"/>
    <cellStyle name="_국수교수량_도수로(신월4)_부대공-1_부대공-1" xfId="14310"/>
    <cellStyle name="_국수교수량_도수로(신월4)_부대공-1_부대공-1_부대공(1)" xfId="14311"/>
    <cellStyle name="_국수교수량_도수로(신월4)_부대공-1_부대공-1_부대공(1)_포천시임도구조개량" xfId="14312"/>
    <cellStyle name="_국수교수량_도수로(신월4)_부대공-1_부대공-1_포천시임도구조개량" xfId="14313"/>
    <cellStyle name="_국수교수량_도수로(신월4)_부대공-1_포천시임도구조개량" xfId="14314"/>
    <cellStyle name="_국수교수량_도수로(신월4)_토공1" xfId="14315"/>
    <cellStyle name="_국수교수량_도수로(신월4)_토공1_토공" xfId="14316"/>
    <cellStyle name="_국수교수량_도수로(신월4)_토공1_토공_포천시임도구조개량" xfId="14317"/>
    <cellStyle name="_국수교수량_도수로(신월4)_토공1_포천시임도구조개량" xfId="14318"/>
    <cellStyle name="_국수교수량_도수로(신월4)_포천시임도구조개량" xfId="14319"/>
    <cellStyle name="_국수교수량_도수로_부대공(1)" xfId="14320"/>
    <cellStyle name="_국수교수량_도수로_부대공(1)_포천시임도구조개량" xfId="14321"/>
    <cellStyle name="_국수교수량_도수로_부대공-1" xfId="14322"/>
    <cellStyle name="_국수교수량_도수로_부대공-1_부대공-1" xfId="14323"/>
    <cellStyle name="_국수교수량_도수로_부대공-1_부대공-1_부대공(1)" xfId="14324"/>
    <cellStyle name="_국수교수량_도수로_부대공-1_부대공-1_부대공(1)_포천시임도구조개량" xfId="14325"/>
    <cellStyle name="_국수교수량_도수로_부대공-1_부대공-1_포천시임도구조개량" xfId="14326"/>
    <cellStyle name="_국수교수량_도수로_부대공-1_포천시임도구조개량" xfId="14327"/>
    <cellStyle name="_국수교수량_도수로_토공1" xfId="14328"/>
    <cellStyle name="_국수교수량_도수로_토공1_토공" xfId="14329"/>
    <cellStyle name="_국수교수량_도수로_토공1_토공_포천시임도구조개량" xfId="14330"/>
    <cellStyle name="_국수교수량_도수로_토공1_포천시임도구조개량" xfId="14331"/>
    <cellStyle name="_국수교수량_도수로_포천시임도구조개량" xfId="14332"/>
    <cellStyle name="_국수교수량_동상도로(2)-전체" xfId="14333"/>
    <cellStyle name="_국수교수량_동상도로(2)-전체_부대공(1)" xfId="14334"/>
    <cellStyle name="_국수교수량_동상도로(2)-전체_부대공(1)_포천시임도구조개량" xfId="14335"/>
    <cellStyle name="_국수교수량_동상도로(2)-전체_부대공-1" xfId="14336"/>
    <cellStyle name="_국수교수량_동상도로(2)-전체_부대공-1_부대공-1" xfId="14337"/>
    <cellStyle name="_국수교수량_동상도로(2)-전체_부대공-1_부대공-1_부대공(1)" xfId="14338"/>
    <cellStyle name="_국수교수량_동상도로(2)-전체_부대공-1_부대공-1_부대공(1)_포천시임도구조개량" xfId="14339"/>
    <cellStyle name="_국수교수량_동상도로(2)-전체_부대공-1_부대공-1_포천시임도구조개량" xfId="14340"/>
    <cellStyle name="_국수교수량_동상도로(2)-전체_부대공-1_포천시임도구조개량" xfId="14341"/>
    <cellStyle name="_국수교수량_동상도로(2)-전체_토공1" xfId="14342"/>
    <cellStyle name="_국수교수량_동상도로(2)-전체_토공1_토공" xfId="14343"/>
    <cellStyle name="_국수교수량_동상도로(2)-전체_토공1_토공_포천시임도구조개량" xfId="14344"/>
    <cellStyle name="_국수교수량_동상도로(2)-전체_토공1_포천시임도구조개량" xfId="14345"/>
    <cellStyle name="_국수교수량_동상도로(2)-전체_포천시임도구조개량" xfId="14346"/>
    <cellStyle name="_국수교수량_매교동 18번지선(소3류 1524 호선 수량산출서)1" xfId="17909"/>
    <cellStyle name="_국수교수량_무주골천수량" xfId="7659"/>
    <cellStyle name="_국수교수량_무주골천수량_걷고싶은 녹화거리 조성 폐기물처리" xfId="7658"/>
    <cellStyle name="_국수교수량_무주골천수량_걷고싶은 녹화거리 조성공사" xfId="7657"/>
    <cellStyle name="_국수교수량_무주골천수량_남강어린이공원 현대화사업" xfId="7656"/>
    <cellStyle name="_국수교수량_무주골천수량_현석동 1-5번지 일대 마을마당조성" xfId="7655"/>
    <cellStyle name="_국수교수량_무주골천수량_현석동 1-5번지 일대 마을마당조성_걷고싶은 녹화거리 조성 폐기물처리" xfId="7654"/>
    <cellStyle name="_국수교수량_무주골천수량_현석동 1-5번지 일대 마을마당조성_걷고싶은 녹화거리 조성공사" xfId="7653"/>
    <cellStyle name="_국수교수량_무주골천수량_현석동 1-5번지 일대 마을마당조성_남강어린이공원 현대화사업" xfId="7652"/>
    <cellStyle name="_국수교수량_박스수량" xfId="16666"/>
    <cellStyle name="_국수교수량_박스수량_2공구암거토공수량" xfId="16665"/>
    <cellStyle name="_국수교수량_박스수량_3.배수공" xfId="16664"/>
    <cellStyle name="_국수교수량_박스수량_내촌10 BOX수량" xfId="16663"/>
    <cellStyle name="_국수교수량_박스수량_내촌10 BOX수량_암거공" xfId="16662"/>
    <cellStyle name="_국수교수량_박스수량_내촌10 BOX수량_암거공_3.배수공" xfId="16661"/>
    <cellStyle name="_국수교수량_박스수량_내촌10 BOX수량_암거공_배수공" xfId="16660"/>
    <cellStyle name="_국수교수량_박스수량_내촌10 BOX수량_암거공_배수공1" xfId="16659"/>
    <cellStyle name="_국수교수량_박스수량_내촌10 BOX수량_암거공_배수공2" xfId="16658"/>
    <cellStyle name="_국수교수량_박스수량_내촌10 철근집계" xfId="16657"/>
    <cellStyle name="_국수교수량_박스수량_내촌10 철근집계_암거공" xfId="16295"/>
    <cellStyle name="_국수교수량_박스수량_내촌10 철근집계_암거공_3.배수공" xfId="16593"/>
    <cellStyle name="_국수교수량_박스수량_내촌10 철근집계_암거공_배수공" xfId="16656"/>
    <cellStyle name="_국수교수량_박스수량_내촌10 철근집계_암거공_배수공1" xfId="16655"/>
    <cellStyle name="_국수교수량_박스수량_내촌10 철근집계_암거공_배수공2" xfId="16654"/>
    <cellStyle name="_국수교수량_박스수량_배수공" xfId="16461"/>
    <cellStyle name="_국수교수량_박스수량_배수공1" xfId="16460"/>
    <cellStyle name="_국수교수량_박스수량_배수공2" xfId="16459"/>
    <cellStyle name="_국수교수량_박스수량_서석13 BOX수량" xfId="16458"/>
    <cellStyle name="_국수교수량_박스수량_서석13 BOX수량_암거공" xfId="16457"/>
    <cellStyle name="_국수교수량_박스수량_서석13 BOX수량_암거공_3.배수공" xfId="16653"/>
    <cellStyle name="_국수교수량_박스수량_서석13 BOX수량_암거공_배수공" xfId="16652"/>
    <cellStyle name="_국수교수량_박스수량_서석13 BOX수량_암거공_배수공1" xfId="16651"/>
    <cellStyle name="_국수교수량_박스수량_서석13 BOX수량_암거공_배수공2" xfId="16650"/>
    <cellStyle name="_국수교수량_박스수량_수량1공구" xfId="16649"/>
    <cellStyle name="_국수교수량_박스수량_암거공" xfId="16648"/>
    <cellStyle name="_국수교수량_박스수량_암거공_암거공" xfId="16647"/>
    <cellStyle name="_국수교수량_박스수량_암거공_암거공_3.배수공" xfId="16646"/>
    <cellStyle name="_국수교수량_박스수량_암거공_암거공_배수공" xfId="16645"/>
    <cellStyle name="_국수교수량_박스수량_암거공_암거공_배수공1" xfId="16644"/>
    <cellStyle name="_국수교수량_박스수량_암거공_암거공_배수공2" xfId="16260"/>
    <cellStyle name="_국수교수량_박스수량_토공" xfId="16259"/>
    <cellStyle name="_국수교수량_방음벽철거" xfId="17910"/>
    <cellStyle name="_국수교수량_배수공" xfId="16685"/>
    <cellStyle name="_국수교수량_배수공1" xfId="16530"/>
    <cellStyle name="_국수교수량_배수공2" xfId="16643"/>
    <cellStyle name="_국수교수량_법면보호공" xfId="14347"/>
    <cellStyle name="_국수교수량_법면보호공_부대공(1)" xfId="14348"/>
    <cellStyle name="_국수교수량_법면보호공_부대공(1)_포천시임도구조개량" xfId="14349"/>
    <cellStyle name="_국수교수량_법면보호공_부대공-1" xfId="14350"/>
    <cellStyle name="_국수교수량_법면보호공_부대공-1_부대공-1" xfId="14351"/>
    <cellStyle name="_국수교수량_법면보호공_부대공-1_부대공-1_부대공(1)" xfId="14352"/>
    <cellStyle name="_국수교수량_법면보호공_부대공-1_부대공-1_부대공(1)_포천시임도구조개량" xfId="14353"/>
    <cellStyle name="_국수교수량_법면보호공_부대공-1_부대공-1_포천시임도구조개량" xfId="14354"/>
    <cellStyle name="_국수교수량_법면보호공_부대공-1_포천시임도구조개량" xfId="14355"/>
    <cellStyle name="_국수교수량_법면보호공_토공1" xfId="14356"/>
    <cellStyle name="_국수교수량_법면보호공_토공1_토공" xfId="14357"/>
    <cellStyle name="_국수교수량_법면보호공_토공1_토공_포천시임도구조개량" xfId="14358"/>
    <cellStyle name="_국수교수량_법면보호공_토공1_포천시임도구조개량" xfId="14359"/>
    <cellStyle name="_국수교수량_법면보호공_포천시임도구조개량" xfId="14360"/>
    <cellStyle name="_국수교수량_변전소연결부" xfId="14361"/>
    <cellStyle name="_국수교수량_변전소연결부_환토(최종)" xfId="14362"/>
    <cellStyle name="_국수교수량_부대공" xfId="14363"/>
    <cellStyle name="_국수교수량_부대공(1)" xfId="14364"/>
    <cellStyle name="_국수교수량_부대공(1)_포천시임도구조개량" xfId="14365"/>
    <cellStyle name="_국수교수량_부대공_부대공(1)" xfId="14366"/>
    <cellStyle name="_국수교수량_부대공_부대공(1)_포천시임도구조개량" xfId="14367"/>
    <cellStyle name="_국수교수량_부대공_부대공-1" xfId="14368"/>
    <cellStyle name="_국수교수량_부대공_부대공-1_부대공-1" xfId="14369"/>
    <cellStyle name="_국수교수량_부대공_부대공-1_부대공-1_부대공(1)" xfId="14370"/>
    <cellStyle name="_국수교수량_부대공_부대공-1_부대공-1_부대공(1)_포천시임도구조개량" xfId="14371"/>
    <cellStyle name="_국수교수량_부대공_부대공-1_부대공-1_포천시임도구조개량" xfId="14372"/>
    <cellStyle name="_국수교수량_부대공_부대공-1_포천시임도구조개량" xfId="14373"/>
    <cellStyle name="_국수교수량_부대공_토공1" xfId="14374"/>
    <cellStyle name="_국수교수량_부대공_토공1_토공" xfId="14375"/>
    <cellStyle name="_국수교수량_부대공_토공1_토공_포천시임도구조개량" xfId="14376"/>
    <cellStyle name="_국수교수량_부대공_토공1_포천시임도구조개량" xfId="14377"/>
    <cellStyle name="_국수교수량_부대공_포천시임도구조개량" xfId="14378"/>
    <cellStyle name="_국수교수량_부대공-1" xfId="14379"/>
    <cellStyle name="_국수교수량_부대공-1_부대공-1" xfId="14380"/>
    <cellStyle name="_국수교수량_부대공-1_부대공-1_부대공(1)" xfId="14381"/>
    <cellStyle name="_국수교수량_부대공-1_부대공-1_부대공(1)_포천시임도구조개량" xfId="14382"/>
    <cellStyle name="_국수교수량_부대공-1_부대공-1_포천시임도구조개량" xfId="14383"/>
    <cellStyle name="_국수교수량_부대공-1_포천시임도구조개량" xfId="14384"/>
    <cellStyle name="_국수교수량_서석13 BOX수량" xfId="16642"/>
    <cellStyle name="_국수교수량_서석13 BOX수량_암거공" xfId="16641"/>
    <cellStyle name="_국수교수량_서석13 BOX수량_암거공_3.배수공" xfId="16452"/>
    <cellStyle name="_국수교수량_서석13 BOX수량_암거공_배수공" xfId="16451"/>
    <cellStyle name="_국수교수량_서석13 BOX수량_암거공_배수공1" xfId="16450"/>
    <cellStyle name="_국수교수량_서석13 BOX수량_암거공_배수공2" xfId="16449"/>
    <cellStyle name="_국수교수량_수량1공구" xfId="16448"/>
    <cellStyle name="_국수교수량_수량산출서1" xfId="17911"/>
    <cellStyle name="_국수교수량_수목이식공사(최종)" xfId="17912"/>
    <cellStyle name="_국수교수량_수목이식공사(최종)_방음벽철거" xfId="17913"/>
    <cellStyle name="_국수교수량_신월5도(3)" xfId="14385"/>
    <cellStyle name="_국수교수량_신월5도(3)_부대공(1)" xfId="14386"/>
    <cellStyle name="_국수교수량_신월5도(3)_부대공(1)_포천시임도구조개량" xfId="14387"/>
    <cellStyle name="_국수교수량_신월5도(3)_부대공-1" xfId="14388"/>
    <cellStyle name="_국수교수량_신월5도(3)_부대공-1_부대공-1" xfId="14389"/>
    <cellStyle name="_국수교수량_신월5도(3)_부대공-1_부대공-1_부대공(1)" xfId="14390"/>
    <cellStyle name="_국수교수량_신월5도(3)_부대공-1_부대공-1_부대공(1)_포천시임도구조개량" xfId="14391"/>
    <cellStyle name="_국수교수량_신월5도(3)_부대공-1_부대공-1_포천시임도구조개량" xfId="14392"/>
    <cellStyle name="_국수교수량_신월5도(3)_부대공-1_포천시임도구조개량" xfId="14393"/>
    <cellStyle name="_국수교수량_신월5도(3)_토공1" xfId="14394"/>
    <cellStyle name="_국수교수량_신월5도(3)_토공1_토공" xfId="14395"/>
    <cellStyle name="_국수교수량_신월5도(3)_토공1_토공_포천시임도구조개량" xfId="14396"/>
    <cellStyle name="_국수교수량_신월5도(3)_토공1_포천시임도구조개량" xfId="14397"/>
    <cellStyle name="_국수교수량_신월5도(3)_포천시임도구조개량" xfId="14398"/>
    <cellStyle name="_국수교수량_신월5도(5)" xfId="14399"/>
    <cellStyle name="_국수교수량_신월5도(5)_부대공(1)" xfId="14400"/>
    <cellStyle name="_국수교수량_신월5도(5)_부대공(1)_포천시임도구조개량" xfId="14401"/>
    <cellStyle name="_국수교수량_신월5도(5)_부대공-1" xfId="14402"/>
    <cellStyle name="_국수교수량_신월5도(5)_부대공-1_부대공-1" xfId="14403"/>
    <cellStyle name="_국수교수량_신월5도(5)_부대공-1_부대공-1_부대공(1)" xfId="14404"/>
    <cellStyle name="_국수교수량_신월5도(5)_부대공-1_부대공-1_부대공(1)_포천시임도구조개량" xfId="14405"/>
    <cellStyle name="_국수교수량_신월5도(5)_부대공-1_부대공-1_포천시임도구조개량" xfId="14406"/>
    <cellStyle name="_국수교수량_신월5도(5)_부대공-1_포천시임도구조개량" xfId="14407"/>
    <cellStyle name="_국수교수량_신월5도(5)_토공1" xfId="14408"/>
    <cellStyle name="_국수교수량_신월5도(5)_토공1_토공" xfId="14409"/>
    <cellStyle name="_국수교수량_신월5도(5)_토공1_토공_포천시임도구조개량" xfId="14410"/>
    <cellStyle name="_국수교수량_신월5도(5)_토공1_포천시임도구조개량" xfId="14411"/>
    <cellStyle name="_국수교수량_신월5도(5)_포천시임도구조개량" xfId="14412"/>
    <cellStyle name="_국수교수량_암거" xfId="17914"/>
    <cellStyle name="_국수교수량_암거01" xfId="17915"/>
    <cellStyle name="_국수교수량_암거공" xfId="16447"/>
    <cellStyle name="_국수교수량_암거공_암거공" xfId="16640"/>
    <cellStyle name="_국수교수량_암거공_암거공_3.배수공" xfId="16639"/>
    <cellStyle name="_국수교수량_암거공_암거공_배수공" xfId="16638"/>
    <cellStyle name="_국수교수량_암거공_암거공_배수공1" xfId="16446"/>
    <cellStyle name="_국수교수량_암거공_암거공_배수공2" xfId="16445"/>
    <cellStyle name="_국수교수량_압쇄수량" xfId="17916"/>
    <cellStyle name="_국수교수량_압쇄수량_방음벽철거" xfId="17917"/>
    <cellStyle name="_국수교수량_연제구측 연결로 수량산출" xfId="14413"/>
    <cellStyle name="_국수교수량_연제구측 연결로 수량산출_00.수영4호교 도로공 구조물 자재집계" xfId="14414"/>
    <cellStyle name="_국수교수량_연제구측 연결로 수량산출_00.수영4호교 도로공 구조물 자재집계_2자전차교량교토공" xfId="14415"/>
    <cellStyle name="_국수교수량_연제구측 연결로 수량산출_01.연제구측 연결로 수량산출" xfId="14416"/>
    <cellStyle name="_국수교수량_연제구측 연결로 수량산출_01.연제구측 연결로 수량산출_2자전차교량교토공" xfId="14417"/>
    <cellStyle name="_국수교수량_연제구측 연결로 수량산출_03.구조물공 수량산출" xfId="14418"/>
    <cellStyle name="_국수교수량_연제구측 연결로 수량산출_03.구조물공 수량산출_2자전차교량교토공" xfId="14419"/>
    <cellStyle name="_국수교수량_연제구측 연결로 수량산출_2자전차교량교토공" xfId="14420"/>
    <cellStyle name="_국수교수량_연제구측 연결로 수량산출_구조물공 수량산출" xfId="14421"/>
    <cellStyle name="_국수교수량_연제구측 연결로 수량산출_구조물공 수량산출_2자전차교량교토공" xfId="14422"/>
    <cellStyle name="_국수교수량_오수공-광명소하(1차)" xfId="17918"/>
    <cellStyle name="_국수교수량_오수공-광명소하(2차)" xfId="17919"/>
    <cellStyle name="_국수교수량_오수공사-1차" xfId="17920"/>
    <cellStyle name="_국수교수량_오수공사-1차_explore" xfId="17921"/>
    <cellStyle name="_국수교수량_오수공사-1차_explore_수량-051223" xfId="17922"/>
    <cellStyle name="_국수교수량_오수공사-1차_explore_진북산업단지수량-051227" xfId="17923"/>
    <cellStyle name="_국수교수량_오수공사-1차_explore_한림수량-051109" xfId="17924"/>
    <cellStyle name="_국수교수량_오수공사-1차_explore_한림수량-1" xfId="17925"/>
    <cellStyle name="_국수교수량_오수공사-1차_방음벽철거" xfId="17926"/>
    <cellStyle name="_국수교수량_오수공사-1차_수목이식공사(최종)" xfId="17927"/>
    <cellStyle name="_국수교수량_오수공사-1차_수목이식공사(최종)_방음벽철거" xfId="17928"/>
    <cellStyle name="_국수교수량_오수공사-1차_압쇄수량" xfId="17929"/>
    <cellStyle name="_국수교수량_오수공사-1차_압쇄수량_방음벽철거" xfId="17930"/>
    <cellStyle name="_국수교수량_오수공사-1차_오수공-광명소하(1차)" xfId="17931"/>
    <cellStyle name="_국수교수량_오수공사-1차_오수공-광명소하(2차)" xfId="17932"/>
    <cellStyle name="_국수교수량_오수공사-1차_오수공사(단지내)-1차" xfId="17933"/>
    <cellStyle name="_국수교수량_오수공사-1차_오수공사(단지내)-1차_explore" xfId="17934"/>
    <cellStyle name="_국수교수량_오수공사-1차_오수공사(단지내)-1차_explore_수량-051223" xfId="17935"/>
    <cellStyle name="_국수교수량_오수공사-1차_오수공사(단지내)-1차_explore_진북산업단지수량-051227" xfId="17936"/>
    <cellStyle name="_국수교수량_오수공사-1차_오수공사(단지내)-1차_explore_한림수량-051109" xfId="17937"/>
    <cellStyle name="_국수교수량_오수공사-1차_오수공사(단지내)-1차_explore_한림수량-1" xfId="17938"/>
    <cellStyle name="_국수교수량_오수공사-1차_오수공사(단지내)-1차_방음벽철거" xfId="17939"/>
    <cellStyle name="_국수교수량_오수공사-1차_오수공사(단지내)-1차_수목이식공사(최종)" xfId="17940"/>
    <cellStyle name="_국수교수량_오수공사-1차_오수공사(단지내)-1차_수목이식공사(최종)_방음벽철거" xfId="17941"/>
    <cellStyle name="_국수교수량_오수공사-1차_오수공사(단지내)-1차_압쇄수량" xfId="17942"/>
    <cellStyle name="_국수교수량_오수공사-1차_오수공사(단지내)-1차_압쇄수량_방음벽철거" xfId="17943"/>
    <cellStyle name="_국수교수량_오수공사-1차_오수공사(단지내)-1차_오수공-광명소하(1차)" xfId="17944"/>
    <cellStyle name="_국수교수량_오수공사-1차_오수공사(단지내)-1차_오수공-광명소하(2차)" xfId="17945"/>
    <cellStyle name="_국수교수량_오수공사-1차_오수공사(단지내)-1차_오수공사-2차" xfId="17946"/>
    <cellStyle name="_국수교수량_오수공사-1차_오수공사(단지내)-1차_지장물 철거공사(최종)" xfId="17947"/>
    <cellStyle name="_국수교수량_오수공사-1차_오수공사(단지내)-1차_지장물 철거공사(최종)_방음벽철거" xfId="17948"/>
    <cellStyle name="_국수교수량_오수공사-1차_오수공사(단지내)-1차_지장물 철거공사(최종)-7" xfId="17949"/>
    <cellStyle name="_국수교수량_오수공사-1차_오수공사(단지내)-1차_지장물 철거공사(최종)-7_방음벽철거" xfId="17950"/>
    <cellStyle name="_국수교수량_오수공사-1차_오수공사(단지내)-1차_지장물철거수량총괄집계(내역)" xfId="17951"/>
    <cellStyle name="_국수교수량_오수공사-1차_오수공사(단지내)-1차_지장물철거수량총괄집계(내역)_방음벽철거" xfId="17952"/>
    <cellStyle name="_국수교수량_오수공사-1차_오수공사-2차" xfId="17953"/>
    <cellStyle name="_국수교수량_오수공사-1차_지장물 철거공사(최종)" xfId="17954"/>
    <cellStyle name="_국수교수량_오수공사-1차_지장물 철거공사(최종)_방음벽철거" xfId="17955"/>
    <cellStyle name="_국수교수량_오수공사-1차_지장물 철거공사(최종)-7" xfId="17956"/>
    <cellStyle name="_국수교수량_오수공사-1차_지장물 철거공사(최종)-7_방음벽철거" xfId="17957"/>
    <cellStyle name="_국수교수량_오수공사-1차_지장물철거수량총괄집계(내역)" xfId="17958"/>
    <cellStyle name="_국수교수량_오수공사-1차_지장물철거수량총괄집계(내역)_방음벽철거" xfId="17959"/>
    <cellStyle name="_국수교수량_오수공사-2차" xfId="17960"/>
    <cellStyle name="_국수교수량_옹벽" xfId="17961"/>
    <cellStyle name="_국수교수량_용연1도로" xfId="14423"/>
    <cellStyle name="_국수교수량_용연1도로_부대공(1)" xfId="14424"/>
    <cellStyle name="_국수교수량_용연1도로_부대공(1)_포천시임도구조개량" xfId="14425"/>
    <cellStyle name="_국수교수량_용연1도로_부대공-1" xfId="14426"/>
    <cellStyle name="_국수교수량_용연1도로_부대공-1_부대공-1" xfId="14427"/>
    <cellStyle name="_국수교수량_용연1도로_부대공-1_부대공-1_부대공(1)" xfId="14428"/>
    <cellStyle name="_국수교수량_용연1도로_부대공-1_부대공-1_부대공(1)_포천시임도구조개량" xfId="14429"/>
    <cellStyle name="_국수교수량_용연1도로_부대공-1_부대공-1_포천시임도구조개량" xfId="14430"/>
    <cellStyle name="_국수교수량_용연1도로_부대공-1_포천시임도구조개량" xfId="14431"/>
    <cellStyle name="_국수교수량_용연1도로_토공1" xfId="14432"/>
    <cellStyle name="_국수교수량_용연1도로_토공1_토공" xfId="14433"/>
    <cellStyle name="_국수교수량_용연1도로_토공1_토공_포천시임도구조개량" xfId="14434"/>
    <cellStyle name="_국수교수량_용연1도로_토공1_포천시임도구조개량" xfId="14435"/>
    <cellStyle name="_국수교수량_용연1도로_포천시임도구조개량" xfId="14436"/>
    <cellStyle name="_국수교수량_용연1도로-수정" xfId="14437"/>
    <cellStyle name="_국수교수량_용연1도로-수정_부대공(1)" xfId="14438"/>
    <cellStyle name="_국수교수량_용연1도로-수정_부대공(1)_포천시임도구조개량" xfId="14439"/>
    <cellStyle name="_국수교수량_용연1도로-수정_부대공-1" xfId="14440"/>
    <cellStyle name="_국수교수량_용연1도로-수정_부대공-1_부대공-1" xfId="14441"/>
    <cellStyle name="_국수교수량_용연1도로-수정_부대공-1_부대공-1_부대공(1)" xfId="14442"/>
    <cellStyle name="_국수교수량_용연1도로-수정_부대공-1_부대공-1_부대공(1)_포천시임도구조개량" xfId="14443"/>
    <cellStyle name="_국수교수량_용연1도로-수정_부대공-1_부대공-1_포천시임도구조개량" xfId="14444"/>
    <cellStyle name="_국수교수량_용연1도로-수정_부대공-1_포천시임도구조개량" xfId="14445"/>
    <cellStyle name="_국수교수량_용연1도로-수정_토공1" xfId="14446"/>
    <cellStyle name="_국수교수량_용연1도로-수정_토공1_토공" xfId="14447"/>
    <cellStyle name="_국수교수량_용연1도로-수정_토공1_토공_포천시임도구조개량" xfId="14448"/>
    <cellStyle name="_국수교수량_용연1도로-수정_토공1_포천시임도구조개량" xfId="14449"/>
    <cellStyle name="_국수교수량_용연1도로-수정_포천시임도구조개량" xfId="14450"/>
    <cellStyle name="_국수교수량_용연1도로-수정-1" xfId="14451"/>
    <cellStyle name="_국수교수량_용연1도로-수정-1_부대공(1)" xfId="14452"/>
    <cellStyle name="_국수교수량_용연1도로-수정-1_부대공(1)_포천시임도구조개량" xfId="14453"/>
    <cellStyle name="_국수교수량_용연1도로-수정-1_부대공-1" xfId="14454"/>
    <cellStyle name="_국수교수량_용연1도로-수정-1_부대공-1_부대공-1" xfId="14455"/>
    <cellStyle name="_국수교수량_용연1도로-수정-1_부대공-1_부대공-1_부대공(1)" xfId="14456"/>
    <cellStyle name="_국수교수량_용연1도로-수정-1_부대공-1_부대공-1_부대공(1)_포천시임도구조개량" xfId="14457"/>
    <cellStyle name="_국수교수량_용연1도로-수정-1_부대공-1_부대공-1_포천시임도구조개량" xfId="14458"/>
    <cellStyle name="_국수교수량_용연1도로-수정-1_부대공-1_포천시임도구조개량" xfId="14459"/>
    <cellStyle name="_국수교수량_용연1도로-수정-1_토공1" xfId="14460"/>
    <cellStyle name="_국수교수량_용연1도로-수정-1_토공1_토공" xfId="14461"/>
    <cellStyle name="_국수교수량_용연1도로-수정-1_토공1_토공_포천시임도구조개량" xfId="14462"/>
    <cellStyle name="_국수교수량_용연1도로-수정-1_토공1_포천시임도구조개량" xfId="14463"/>
    <cellStyle name="_국수교수량_용연1도로-수정-1_포천시임도구조개량" xfId="14464"/>
    <cellStyle name="_국수교수량_원주상수도2차" xfId="17962"/>
    <cellStyle name="_국수교수량_원주상수도2차_01.급수공사(1차)" xfId="17963"/>
    <cellStyle name="_국수교수량_원주상수도2차_018울산화봉-급수간선-1차수량(1)" xfId="17964"/>
    <cellStyle name="_국수교수량_원주상수도2차_018울산화봉-급수간선-2차수량(1)" xfId="17965"/>
    <cellStyle name="_국수교수량_원주상수도2차_1.광명상수1차(0531)" xfId="17966"/>
    <cellStyle name="_국수교수량_원주상수도2차_1.광명상수1차(0531)_01.급수공사(1차)" xfId="17967"/>
    <cellStyle name="_국수교수량_원주상수도2차_1.광명상수1차(0531)_018울산화봉-급수간선-1차수량(1)" xfId="17968"/>
    <cellStyle name="_국수교수량_원주상수도2차_1.광명상수1차(0531)_018울산화봉-급수간선-2차수량(1)" xfId="17969"/>
    <cellStyle name="_국수교수량_원주상수도2차_2광명상수2차(0523)" xfId="17970"/>
    <cellStyle name="_국수교수량_원주상수도2차_2광명상수2차(0523)_01.급수공사(1차)" xfId="17971"/>
    <cellStyle name="_국수교수량_원주상수도2차_2광명상수2차(0523)_018울산화봉-급수간선-1차수량(1)" xfId="17972"/>
    <cellStyle name="_국수교수량_원주상수도2차_2광명상수2차(0523)_018울산화봉-급수간선-2차수량(1)" xfId="17973"/>
    <cellStyle name="_국수교수량_원주상수도2차_2광명상수2차(0531)-11" xfId="17974"/>
    <cellStyle name="_국수교수량_원주상수도2차_2광명상수2차(0531)-11_01.급수공사(1차)" xfId="17975"/>
    <cellStyle name="_국수교수량_원주상수도2차_2광명상수2차(0531)-11_018울산화봉-급수간선-1차수량(1)" xfId="17976"/>
    <cellStyle name="_국수교수량_원주상수도2차_2광명상수2차(0531)-11_018울산화봉-급수간선-2차수량(1)" xfId="17977"/>
    <cellStyle name="_국수교수량_전력구수량" xfId="14465"/>
    <cellStyle name="_국수교수량_전력구수량_환토(최종)" xfId="14466"/>
    <cellStyle name="_국수교수량_지구외철거수량(08.16)" xfId="17978"/>
    <cellStyle name="_국수교수량_지구외철거수량(08.16,2차)" xfId="17979"/>
    <cellStyle name="_국수교수량_지장물 철거공사(최종)" xfId="17980"/>
    <cellStyle name="_국수교수량_지장물 철거공사(최종)_방음벽철거" xfId="17981"/>
    <cellStyle name="_국수교수량_지장물 철거공사(최종)-7" xfId="17982"/>
    <cellStyle name="_국수교수량_지장물 철거공사(최종)-7_방음벽철거" xfId="17983"/>
    <cellStyle name="_국수교수량_지장물철거공(조기발주)" xfId="17984"/>
    <cellStyle name="_국수교수량_지장물철거공(조기발주)_방음벽철거" xfId="17985"/>
    <cellStyle name="_국수교수량_지장물철거수량총괄집계(내역)" xfId="17986"/>
    <cellStyle name="_국수교수량_지장물철거수량총괄집계(내역)_방음벽철거" xfId="17987"/>
    <cellStyle name="_국수교수량_지하차도 수량산출" xfId="14467"/>
    <cellStyle name="_국수교수량_지하차도 수량산출_2자전차교량교토공" xfId="14468"/>
    <cellStyle name="_국수교수량_집수정" xfId="14469"/>
    <cellStyle name="_국수교수량_집수정_부대공(1)" xfId="14470"/>
    <cellStyle name="_국수교수량_집수정_부대공(1)_포천시임도구조개량" xfId="14471"/>
    <cellStyle name="_국수교수량_집수정_부대공-1" xfId="14472"/>
    <cellStyle name="_국수교수량_집수정_부대공-1_부대공-1" xfId="14473"/>
    <cellStyle name="_국수교수량_집수정_부대공-1_부대공-1_부대공(1)" xfId="14474"/>
    <cellStyle name="_국수교수량_집수정_부대공-1_부대공-1_부대공(1)_포천시임도구조개량" xfId="14475"/>
    <cellStyle name="_국수교수량_집수정_부대공-1_부대공-1_포천시임도구조개량" xfId="14476"/>
    <cellStyle name="_국수교수량_집수정_부대공-1_포천시임도구조개량" xfId="14477"/>
    <cellStyle name="_국수교수량_집수정_토공1" xfId="14478"/>
    <cellStyle name="_국수교수량_집수정_토공1_토공" xfId="14479"/>
    <cellStyle name="_국수교수량_집수정_토공1_토공_포천시임도구조개량" xfId="14480"/>
    <cellStyle name="_국수교수량_집수정_토공1_포천시임도구조개량" xfId="14481"/>
    <cellStyle name="_국수교수량_집수정_포천시임도구조개량" xfId="14482"/>
    <cellStyle name="_국수교수량_집수정_횡배수관11" xfId="14483"/>
    <cellStyle name="_국수교수량_집수정_횡배수관11_거인1도로(3)-전체" xfId="14484"/>
    <cellStyle name="_국수교수량_집수정_횡배수관11_거인1도로(3)-전체_부대공(1)" xfId="14485"/>
    <cellStyle name="_국수교수량_집수정_횡배수관11_거인1도로(3)-전체_부대공(1)_포천시임도구조개량" xfId="14486"/>
    <cellStyle name="_국수교수량_집수정_횡배수관11_거인1도로(3)-전체_부대공-1" xfId="14487"/>
    <cellStyle name="_국수교수량_집수정_횡배수관11_거인1도로(3)-전체_부대공-1_부대공-1" xfId="14488"/>
    <cellStyle name="_국수교수량_집수정_횡배수관11_거인1도로(3)-전체_부대공-1_부대공-1_부대공(1)" xfId="14489"/>
    <cellStyle name="_국수교수량_집수정_횡배수관11_거인1도로(3)-전체_부대공-1_부대공-1_부대공(1)_포천시임도구조개량" xfId="14490"/>
    <cellStyle name="_국수교수량_집수정_횡배수관11_거인1도로(3)-전체_부대공-1_부대공-1_포천시임도구조개량" xfId="14491"/>
    <cellStyle name="_국수교수량_집수정_횡배수관11_거인1도로(3)-전체_부대공-1_포천시임도구조개량" xfId="14492"/>
    <cellStyle name="_국수교수량_집수정_횡배수관11_거인1도로(3)-전체_토공1" xfId="14493"/>
    <cellStyle name="_국수교수량_집수정_횡배수관11_거인1도로(3)-전체_토공1_토공" xfId="14494"/>
    <cellStyle name="_국수교수량_집수정_횡배수관11_거인1도로(3)-전체_토공1_토공_포천시임도구조개량" xfId="14495"/>
    <cellStyle name="_국수교수량_집수정_횡배수관11_거인1도로(3)-전체_토공1_포천시임도구조개량" xfId="14496"/>
    <cellStyle name="_국수교수량_집수정_횡배수관11_거인1도로(3)-전체_포천시임도구조개량" xfId="14497"/>
    <cellStyle name="_국수교수량_집수정_횡배수관11_거인도로-전체" xfId="14498"/>
    <cellStyle name="_국수교수량_집수정_횡배수관11_거인도로-전체_부대공(1)" xfId="14499"/>
    <cellStyle name="_국수교수량_집수정_횡배수관11_거인도로-전체_부대공(1)_포천시임도구조개량" xfId="14500"/>
    <cellStyle name="_국수교수량_집수정_횡배수관11_거인도로-전체_부대공-1" xfId="14501"/>
    <cellStyle name="_국수교수량_집수정_횡배수관11_거인도로-전체_부대공-1_부대공-1" xfId="14502"/>
    <cellStyle name="_국수교수량_집수정_횡배수관11_거인도로-전체_부대공-1_부대공-1_부대공(1)" xfId="14503"/>
    <cellStyle name="_국수교수량_집수정_횡배수관11_거인도로-전체_부대공-1_부대공-1_부대공(1)_포천시임도구조개량" xfId="14504"/>
    <cellStyle name="_국수교수량_집수정_횡배수관11_거인도로-전체_부대공-1_부대공-1_포천시임도구조개량" xfId="14505"/>
    <cellStyle name="_국수교수량_집수정_횡배수관11_거인도로-전체_부대공-1_포천시임도구조개량" xfId="14506"/>
    <cellStyle name="_국수교수량_집수정_횡배수관11_거인도로-전체_토공1" xfId="14507"/>
    <cellStyle name="_국수교수량_집수정_횡배수관11_거인도로-전체_토공1_토공" xfId="14508"/>
    <cellStyle name="_국수교수량_집수정_횡배수관11_거인도로-전체_토공1_토공_포천시임도구조개량" xfId="14509"/>
    <cellStyle name="_국수교수량_집수정_횡배수관11_거인도로-전체_토공1_포천시임도구조개량" xfId="14510"/>
    <cellStyle name="_국수교수량_집수정_횡배수관11_거인도로-전체_포천시임도구조개량" xfId="14511"/>
    <cellStyle name="_국수교수량_집수정_횡배수관11_거인도로총괄집계" xfId="14512"/>
    <cellStyle name="_국수교수량_집수정_횡배수관11_거인도로총괄집계_토공1" xfId="14513"/>
    <cellStyle name="_국수교수량_집수정_횡배수관11_거인도로총괄집계_토공1_토공" xfId="14514"/>
    <cellStyle name="_국수교수량_집수정_횡배수관11_거인도로총괄집계_토공1_토공_포천시임도구조개량" xfId="14515"/>
    <cellStyle name="_국수교수량_집수정_횡배수관11_거인도로총괄집계_토공1_포천시임도구조개량" xfId="14516"/>
    <cellStyle name="_국수교수량_집수정_횡배수관11_거인도로총괄집계_포천시임도구조개량" xfId="14517"/>
    <cellStyle name="_국수교수량_집수정_횡배수관11_동상도로-전체" xfId="14518"/>
    <cellStyle name="_국수교수량_집수정_횡배수관11_동상도로-전체_부대공(1)" xfId="14519"/>
    <cellStyle name="_국수교수량_집수정_횡배수관11_동상도로-전체_부대공(1)_포천시임도구조개량" xfId="14520"/>
    <cellStyle name="_국수교수량_집수정_횡배수관11_동상도로-전체_부대공-1" xfId="14521"/>
    <cellStyle name="_국수교수량_집수정_횡배수관11_동상도로-전체_부대공-1_부대공-1" xfId="14522"/>
    <cellStyle name="_국수교수량_집수정_횡배수관11_동상도로-전체_부대공-1_부대공-1_부대공(1)" xfId="14523"/>
    <cellStyle name="_국수교수량_집수정_횡배수관11_동상도로-전체_부대공-1_부대공-1_부대공(1)_포천시임도구조개량" xfId="14524"/>
    <cellStyle name="_국수교수량_집수정_횡배수관11_동상도로-전체_부대공-1_부대공-1_포천시임도구조개량" xfId="14525"/>
    <cellStyle name="_국수교수량_집수정_횡배수관11_동상도로-전체_부대공-1_포천시임도구조개량" xfId="14526"/>
    <cellStyle name="_국수교수량_집수정_횡배수관11_동상도로-전체_토공1" xfId="14527"/>
    <cellStyle name="_국수교수량_집수정_횡배수관11_동상도로-전체_토공1_토공" xfId="14528"/>
    <cellStyle name="_국수교수량_집수정_횡배수관11_동상도로-전체_토공1_토공_포천시임도구조개량" xfId="14529"/>
    <cellStyle name="_국수교수량_집수정_횡배수관11_동상도로-전체_토공1_포천시임도구조개량" xfId="14530"/>
    <cellStyle name="_국수교수량_집수정_횡배수관11_동상도로-전체_포천시임도구조개량" xfId="14531"/>
    <cellStyle name="_국수교수량_집수정_횡배수관11_부대공(1)" xfId="14532"/>
    <cellStyle name="_국수교수량_집수정_횡배수관11_부대공(1)_포천시임도구조개량" xfId="14533"/>
    <cellStyle name="_국수교수량_집수정_횡배수관11_부대공-1" xfId="14534"/>
    <cellStyle name="_국수교수량_집수정_횡배수관11_부대공-1_부대공-1" xfId="14535"/>
    <cellStyle name="_국수교수량_집수정_횡배수관11_부대공-1_부대공-1_부대공(1)" xfId="14536"/>
    <cellStyle name="_국수교수량_집수정_횡배수관11_부대공-1_부대공-1_부대공(1)_포천시임도구조개량" xfId="14537"/>
    <cellStyle name="_국수교수량_집수정_횡배수관11_부대공-1_부대공-1_포천시임도구조개량" xfId="14538"/>
    <cellStyle name="_국수교수량_집수정_횡배수관11_부대공-1_포천시임도구조개량" xfId="14539"/>
    <cellStyle name="_국수교수량_집수정_횡배수관11_용연1도로-수정-1" xfId="14540"/>
    <cellStyle name="_국수교수량_집수정_횡배수관11_용연1도로-수정-1_부대공(1)" xfId="14541"/>
    <cellStyle name="_국수교수량_집수정_횡배수관11_용연1도로-수정-1_부대공(1)_포천시임도구조개량" xfId="14542"/>
    <cellStyle name="_국수교수량_집수정_횡배수관11_용연1도로-수정-1_부대공-1" xfId="14543"/>
    <cellStyle name="_국수교수량_집수정_횡배수관11_용연1도로-수정-1_부대공-1_부대공-1" xfId="14544"/>
    <cellStyle name="_국수교수량_집수정_횡배수관11_용연1도로-수정-1_부대공-1_부대공-1_부대공(1)" xfId="14545"/>
    <cellStyle name="_국수교수량_집수정_횡배수관11_용연1도로-수정-1_부대공-1_부대공-1_부대공(1)_포천시임도구조개량" xfId="14546"/>
    <cellStyle name="_국수교수량_집수정_횡배수관11_용연1도로-수정-1_부대공-1_부대공-1_포천시임도구조개량" xfId="14547"/>
    <cellStyle name="_국수교수량_집수정_횡배수관11_용연1도로-수정-1_부대공-1_포천시임도구조개량" xfId="14548"/>
    <cellStyle name="_국수교수량_집수정_횡배수관11_용연1도로-수정-1_토공1" xfId="14549"/>
    <cellStyle name="_국수교수량_집수정_횡배수관11_용연1도로-수정-1_토공1_토공" xfId="14550"/>
    <cellStyle name="_국수교수량_집수정_횡배수관11_용연1도로-수정-1_토공1_토공_포천시임도구조개량" xfId="14551"/>
    <cellStyle name="_국수교수량_집수정_횡배수관11_용연1도로-수정-1_토공1_포천시임도구조개량" xfId="14552"/>
    <cellStyle name="_국수교수량_집수정_횡배수관11_용연1도로-수정-1_포천시임도구조개량" xfId="14553"/>
    <cellStyle name="_국수교수량_집수정_횡배수관11_토공1" xfId="14554"/>
    <cellStyle name="_국수교수량_집수정_횡배수관11_토공1_토공" xfId="14555"/>
    <cellStyle name="_국수교수량_집수정_횡배수관11_토공1_토공_포천시임도구조개량" xfId="14556"/>
    <cellStyle name="_국수교수량_집수정_횡배수관11_토공1_포천시임도구조개량" xfId="14557"/>
    <cellStyle name="_국수교수량_집수정_횡배수관11_포천시임도구조개량" xfId="14558"/>
    <cellStyle name="_국수교수량_차선도색" xfId="14559"/>
    <cellStyle name="_국수교수량_차선도색_부대공(1)" xfId="14560"/>
    <cellStyle name="_국수교수량_차선도색_부대공(1)_포천시임도구조개량" xfId="14561"/>
    <cellStyle name="_국수교수량_차선도색_부대공-1" xfId="14562"/>
    <cellStyle name="_국수교수량_차선도색_부대공-1_부대공-1" xfId="14563"/>
    <cellStyle name="_국수교수량_차선도색_부대공-1_부대공-1_부대공(1)" xfId="14564"/>
    <cellStyle name="_국수교수량_차선도색_부대공-1_부대공-1_부대공(1)_포천시임도구조개량" xfId="14565"/>
    <cellStyle name="_국수교수량_차선도색_부대공-1_부대공-1_포천시임도구조개량" xfId="14566"/>
    <cellStyle name="_국수교수량_차선도색_부대공-1_포천시임도구조개량" xfId="14567"/>
    <cellStyle name="_국수교수량_차선도색_토공1" xfId="14568"/>
    <cellStyle name="_국수교수량_차선도색_토공1_토공" xfId="14569"/>
    <cellStyle name="_국수교수량_차선도색_토공1_토공_포천시임도구조개량" xfId="14570"/>
    <cellStyle name="_국수교수량_차선도색_토공1_포천시임도구조개량" xfId="14571"/>
    <cellStyle name="_국수교수량_차선도색_포천시임도구조개량" xfId="14572"/>
    <cellStyle name="_국수교수량_차집관로-2차 가시설" xfId="17988"/>
    <cellStyle name="_국수교수량_차집관로-2차 가시설_14기타공사-2차" xfId="17989"/>
    <cellStyle name="_국수교수량_차집관로-2차 가시설_14기타공사-2차_기타공사-1차_1공구" xfId="17990"/>
    <cellStyle name="_국수교수량_차집관로-2차 가시설_14기타공사-2차_기타공사-1차_1공구(0529수정" xfId="17991"/>
    <cellStyle name="_국수교수량_차집관로-2차 가시설_14기타공사-2차_기타공사-2차_1공구" xfId="17992"/>
    <cellStyle name="_국수교수량_차집관로-2차 가시설_14기타공사-2차_포장공사-1차(0529수정)" xfId="17993"/>
    <cellStyle name="_국수교수량_차집관로-2차 가시설_방음벽철거" xfId="17994"/>
    <cellStyle name="_국수교수량_차집관로-2차 가시설_지구외철거수량(08.16)" xfId="17995"/>
    <cellStyle name="_국수교수량_차집관로-2차 가시설_지구외철거수량(08.16,2차)" xfId="17996"/>
    <cellStyle name="_국수교수량_차집관로-2차 가시설_지장물철거공(조기발주)" xfId="17997"/>
    <cellStyle name="_국수교수량_차집관로-2차 가시설_지장물철거공(조기발주)_방음벽철거" xfId="17998"/>
    <cellStyle name="_국수교수량_차집관로-관로부가시설" xfId="17999"/>
    <cellStyle name="_국수교수량_차집관로-관로부가시설_14기타공사-2차" xfId="18000"/>
    <cellStyle name="_국수교수량_차집관로-관로부가시설_14기타공사-2차_기타공사-1차_1공구" xfId="18001"/>
    <cellStyle name="_국수교수량_차집관로-관로부가시설_14기타공사-2차_기타공사-1차_1공구(0529수정" xfId="18002"/>
    <cellStyle name="_국수교수량_차집관로-관로부가시설_14기타공사-2차_기타공사-2차_1공구" xfId="18003"/>
    <cellStyle name="_국수교수량_차집관로-관로부가시설_14기타공사-2차_포장공사-1차(0529수정)" xfId="18004"/>
    <cellStyle name="_국수교수량_차집관로-관로부가시설_방음벽철거" xfId="18005"/>
    <cellStyle name="_국수교수량_차집관로-관로부가시설_지구외철거수량(08.16)" xfId="18006"/>
    <cellStyle name="_국수교수량_차집관로-관로부가시설_지구외철거수량(08.16,2차)" xfId="18007"/>
    <cellStyle name="_국수교수량_차집관로-관로부가시설_지장물철거공(조기발주)" xfId="18008"/>
    <cellStyle name="_국수교수량_차집관로-관로부가시설_지장물철거공(조기발주)_방음벽철거" xfId="18009"/>
    <cellStyle name="_국수교수량_차집관로-관추진공가시설(동림3)" xfId="18010"/>
    <cellStyle name="_국수교수량_차집관로-관추진공가시설(동림3)_14기타공사-2차" xfId="18011"/>
    <cellStyle name="_국수교수량_차집관로-관추진공가시설(동림3)_14기타공사-2차_기타공사-1차_1공구" xfId="18012"/>
    <cellStyle name="_국수교수량_차집관로-관추진공가시설(동림3)_14기타공사-2차_기타공사-1차_1공구(0529수정" xfId="18013"/>
    <cellStyle name="_국수교수량_차집관로-관추진공가시설(동림3)_14기타공사-2차_기타공사-2차_1공구" xfId="18014"/>
    <cellStyle name="_국수교수량_차집관로-관추진공가시설(동림3)_14기타공사-2차_포장공사-1차(0529수정)" xfId="18015"/>
    <cellStyle name="_국수교수량_차집관로-관추진공가시설(동림3)_방음벽철거" xfId="18016"/>
    <cellStyle name="_국수교수량_차집관로-관추진공가시설(동림3)_지구외철거수량(08.16)" xfId="18017"/>
    <cellStyle name="_국수교수량_차집관로-관추진공가시설(동림3)_지구외철거수량(08.16,2차)" xfId="18018"/>
    <cellStyle name="_국수교수량_차집관로-관추진공가시설(동림3)_지장물철거공(조기발주)" xfId="18019"/>
    <cellStyle name="_국수교수량_차집관로-관추진공가시설(동림3)_지장물철거공(조기발주)_방음벽철거" xfId="18020"/>
    <cellStyle name="_국수교수량_측구및box준설" xfId="14573"/>
    <cellStyle name="_국수교수량_측구및box준설_부대공(1)" xfId="14574"/>
    <cellStyle name="_국수교수량_측구및box준설_부대공(1)_포천시임도구조개량" xfId="14575"/>
    <cellStyle name="_국수교수량_측구및box준설_부대공-1" xfId="14576"/>
    <cellStyle name="_국수교수량_측구및box준설_부대공-1_부대공-1" xfId="14577"/>
    <cellStyle name="_국수교수량_측구및box준설_부대공-1_부대공-1_부대공(1)" xfId="14578"/>
    <cellStyle name="_국수교수량_측구및box준설_부대공-1_부대공-1_부대공(1)_포천시임도구조개량" xfId="14579"/>
    <cellStyle name="_국수교수량_측구및box준설_부대공-1_부대공-1_포천시임도구조개량" xfId="14580"/>
    <cellStyle name="_국수교수량_측구및box준설_부대공-1_포천시임도구조개량" xfId="14581"/>
    <cellStyle name="_국수교수량_측구및box준설_토공1" xfId="14582"/>
    <cellStyle name="_국수교수량_측구및box준설_토공1_토공" xfId="14583"/>
    <cellStyle name="_국수교수량_측구및box준설_토공1_토공_포천시임도구조개량" xfId="14584"/>
    <cellStyle name="_국수교수량_측구및box준설_토공1_포천시임도구조개량" xfId="14585"/>
    <cellStyle name="_국수교수량_측구및box준설_포천시임도구조개량" xfId="14586"/>
    <cellStyle name="_국수교수량_토공" xfId="16444"/>
    <cellStyle name="_국수교수량_토공1" xfId="14587"/>
    <cellStyle name="_국수교수량_토공1_토공" xfId="14588"/>
    <cellStyle name="_국수교수량_토공1_토공_포천시임도구조개량" xfId="14589"/>
    <cellStyle name="_국수교수량_토공1_포천시임도구조개량" xfId="14590"/>
    <cellStyle name="_국수교수량_평촌교수량" xfId="18021"/>
    <cellStyle name="_국수교수량_평촌교수량_암거" xfId="18022"/>
    <cellStyle name="_국수교수량_평촌교수량_암거01" xfId="18023"/>
    <cellStyle name="_국수교수량_포장공사1차(택지조성)" xfId="18024"/>
    <cellStyle name="_국수교수량_포장공사1차(택지조성)_explore" xfId="18025"/>
    <cellStyle name="_국수교수량_포장공사1차(택지조성)_explore_수량-051223" xfId="18026"/>
    <cellStyle name="_국수교수량_포장공사1차(택지조성)_explore_진북산업단지수량-051227" xfId="18027"/>
    <cellStyle name="_국수교수량_포장공사1차(택지조성)_explore_한림수량-051109" xfId="18028"/>
    <cellStyle name="_국수교수량_포장공사1차(택지조성)_explore_한림수량-1" xfId="18029"/>
    <cellStyle name="_국수교수량_포천시임도구조개량" xfId="14591"/>
    <cellStyle name="_국수교수량_현석동 1-5번지 일대 마을마당조성" xfId="7651"/>
    <cellStyle name="_국수교수량_현석동 1-5번지 일대 마을마당조성_걷고싶은 녹화거리 조성 폐기물처리" xfId="7650"/>
    <cellStyle name="_국수교수량_현석동 1-5번지 일대 마을마당조성_걷고싶은 녹화거리 조성공사" xfId="7649"/>
    <cellStyle name="_국수교수량_현석동 1-5번지 일대 마을마당조성_남강어린이공원 현대화사업" xfId="7648"/>
    <cellStyle name="_국수교수량_호명12공구" xfId="7647"/>
    <cellStyle name="_국수교수량_호명12공구_걷고싶은 녹화거리 조성 폐기물처리" xfId="7646"/>
    <cellStyle name="_국수교수량_호명12공구_걷고싶은 녹화거리 조성공사" xfId="7645"/>
    <cellStyle name="_국수교수량_호명12공구_남강어린이공원 현대화사업" xfId="7644"/>
    <cellStyle name="_국수교수량_호명12공구_현석동 1-5번지 일대 마을마당조성" xfId="7643"/>
    <cellStyle name="_국수교수량_호명12공구_현석동 1-5번지 일대 마을마당조성_걷고싶은 녹화거리 조성 폐기물처리" xfId="7642"/>
    <cellStyle name="_국수교수량_호명12공구_현석동 1-5번지 일대 마을마당조성_걷고싶은 녹화거리 조성공사" xfId="7641"/>
    <cellStyle name="_국수교수량_호명12공구_현석동 1-5번지 일대 마을마당조성_남강어린이공원 현대화사업" xfId="7640"/>
    <cellStyle name="_국수교수량_환토(최종)" xfId="14592"/>
    <cellStyle name="_국수교수량_횡배수관(신월2)" xfId="14593"/>
    <cellStyle name="_국수교수량_횡배수관(신월2)_부대공(1)" xfId="14594"/>
    <cellStyle name="_국수교수량_횡배수관(신월2)_부대공(1)_포천시임도구조개량" xfId="14595"/>
    <cellStyle name="_국수교수량_횡배수관(신월2)_부대공-1" xfId="14596"/>
    <cellStyle name="_국수교수량_횡배수관(신월2)_부대공-1_부대공-1" xfId="14597"/>
    <cellStyle name="_국수교수량_횡배수관(신월2)_부대공-1_부대공-1_부대공(1)" xfId="14598"/>
    <cellStyle name="_국수교수량_횡배수관(신월2)_부대공-1_부대공-1_부대공(1)_포천시임도구조개량" xfId="14599"/>
    <cellStyle name="_국수교수량_횡배수관(신월2)_부대공-1_부대공-1_포천시임도구조개량" xfId="14600"/>
    <cellStyle name="_국수교수량_횡배수관(신월2)_부대공-1_포천시임도구조개량" xfId="14601"/>
    <cellStyle name="_국수교수량_횡배수관(신월2)_토공1" xfId="14602"/>
    <cellStyle name="_국수교수량_횡배수관(신월2)_토공1_토공" xfId="14603"/>
    <cellStyle name="_국수교수량_횡배수관(신월2)_토공1_토공_포천시임도구조개량" xfId="14604"/>
    <cellStyle name="_국수교수량_횡배수관(신월2)_토공1_포천시임도구조개량" xfId="14605"/>
    <cellStyle name="_국수교수량_횡배수관(신월2)_포천시임도구조개량" xfId="14606"/>
    <cellStyle name="_국수교수량_횡배수관(신월5)" xfId="14607"/>
    <cellStyle name="_국수교수량_횡배수관(신월5)_부대공(1)" xfId="14608"/>
    <cellStyle name="_국수교수량_횡배수관(신월5)_부대공(1)_포천시임도구조개량" xfId="14609"/>
    <cellStyle name="_국수교수량_횡배수관(신월5)_부대공-1" xfId="14610"/>
    <cellStyle name="_국수교수량_횡배수관(신월5)_부대공-1_부대공-1" xfId="14611"/>
    <cellStyle name="_국수교수량_횡배수관(신월5)_부대공-1_부대공-1_부대공(1)" xfId="14612"/>
    <cellStyle name="_국수교수량_횡배수관(신월5)_부대공-1_부대공-1_부대공(1)_포천시임도구조개량" xfId="14613"/>
    <cellStyle name="_국수교수량_횡배수관(신월5)_부대공-1_부대공-1_포천시임도구조개량" xfId="14614"/>
    <cellStyle name="_국수교수량_횡배수관(신월5)_부대공-1_포천시임도구조개량" xfId="14615"/>
    <cellStyle name="_국수교수량_횡배수관(신월5)_토공1" xfId="14616"/>
    <cellStyle name="_국수교수량_횡배수관(신월5)_토공1_토공" xfId="14617"/>
    <cellStyle name="_국수교수량_횡배수관(신월5)_토공1_토공_포천시임도구조개량" xfId="14618"/>
    <cellStyle name="_국수교수량_횡배수관(신월5)_토공1_포천시임도구조개량" xfId="14619"/>
    <cellStyle name="_국수교수량_횡배수관(신월5)_포천시임도구조개량" xfId="14620"/>
    <cellStyle name="_국수교수량_횡배수관(용연1)" xfId="14621"/>
    <cellStyle name="_국수교수량_횡배수관(용연1)_부대공(1)" xfId="14622"/>
    <cellStyle name="_국수교수량_횡배수관(용연1)_부대공(1)_포천시임도구조개량" xfId="14623"/>
    <cellStyle name="_국수교수량_횡배수관(용연1)_부대공-1" xfId="14624"/>
    <cellStyle name="_국수교수량_횡배수관(용연1)_부대공-1_부대공-1" xfId="14625"/>
    <cellStyle name="_국수교수량_횡배수관(용연1)_부대공-1_부대공-1_부대공(1)" xfId="14626"/>
    <cellStyle name="_국수교수량_횡배수관(용연1)_부대공-1_부대공-1_부대공(1)_포천시임도구조개량" xfId="14627"/>
    <cellStyle name="_국수교수량_횡배수관(용연1)_부대공-1_부대공-1_포천시임도구조개량" xfId="14628"/>
    <cellStyle name="_국수교수량_횡배수관(용연1)_부대공-1_포천시임도구조개량" xfId="14629"/>
    <cellStyle name="_국수교수량_횡배수관(용연1)_토공1" xfId="14630"/>
    <cellStyle name="_국수교수량_횡배수관(용연1)_토공1_토공" xfId="14631"/>
    <cellStyle name="_국수교수량_횡배수관(용연1)_토공1_토공_포천시임도구조개량" xfId="14632"/>
    <cellStyle name="_국수교수량_횡배수관(용연1)_토공1_포천시임도구조개량" xfId="14633"/>
    <cellStyle name="_국수교수량_횡배수관(용연1)_포천시임도구조개량" xfId="14634"/>
    <cellStyle name="_국수교수량_횡배수관(용연c)" xfId="14635"/>
    <cellStyle name="_국수교수량_횡배수관(용연c)_부대공(1)" xfId="14636"/>
    <cellStyle name="_국수교수량_횡배수관(용연c)_부대공(1)_포천시임도구조개량" xfId="14637"/>
    <cellStyle name="_국수교수량_횡배수관(용연c)_부대공-1" xfId="14638"/>
    <cellStyle name="_국수교수량_횡배수관(용연c)_부대공-1_부대공-1" xfId="14639"/>
    <cellStyle name="_국수교수량_횡배수관(용연c)_부대공-1_부대공-1_부대공(1)" xfId="14640"/>
    <cellStyle name="_국수교수량_횡배수관(용연c)_부대공-1_부대공-1_부대공(1)_포천시임도구조개량" xfId="14641"/>
    <cellStyle name="_국수교수량_횡배수관(용연c)_부대공-1_부대공-1_포천시임도구조개량" xfId="14642"/>
    <cellStyle name="_국수교수량_횡배수관(용연c)_부대공-1_포천시임도구조개량" xfId="14643"/>
    <cellStyle name="_국수교수량_횡배수관(용연c)_토공1" xfId="14644"/>
    <cellStyle name="_국수교수량_횡배수관(용연c)_토공1_토공" xfId="14645"/>
    <cellStyle name="_국수교수량_횡배수관(용연c)_토공1_토공_포천시임도구조개량" xfId="14646"/>
    <cellStyle name="_국수교수량_횡배수관(용연c)_토공1_포천시임도구조개량" xfId="14647"/>
    <cellStyle name="_국수교수량_횡배수관(용연c)_포천시임도구조개량" xfId="14648"/>
    <cellStyle name="_국수교수량_횡배수관(용연d)" xfId="14649"/>
    <cellStyle name="_국수교수량_횡배수관(용연d)_부대공(1)" xfId="14650"/>
    <cellStyle name="_국수교수량_횡배수관(용연d)_부대공(1)_포천시임도구조개량" xfId="14651"/>
    <cellStyle name="_국수교수량_횡배수관(용연d)_부대공-1" xfId="14652"/>
    <cellStyle name="_국수교수량_횡배수관(용연d)_부대공-1_부대공-1" xfId="14653"/>
    <cellStyle name="_국수교수량_횡배수관(용연d)_부대공-1_부대공-1_부대공(1)" xfId="14654"/>
    <cellStyle name="_국수교수량_횡배수관(용연d)_부대공-1_부대공-1_부대공(1)_포천시임도구조개량" xfId="14655"/>
    <cellStyle name="_국수교수량_횡배수관(용연d)_부대공-1_부대공-1_포천시임도구조개량" xfId="14656"/>
    <cellStyle name="_국수교수량_횡배수관(용연d)_부대공-1_포천시임도구조개량" xfId="14657"/>
    <cellStyle name="_국수교수량_횡배수관(용연d)_토공1" xfId="14658"/>
    <cellStyle name="_국수교수량_횡배수관(용연d)_토공1_토공" xfId="14659"/>
    <cellStyle name="_국수교수량_횡배수관(용연d)_토공1_토공_포천시임도구조개량" xfId="14660"/>
    <cellStyle name="_국수교수량_횡배수관(용연d)_토공1_포천시임도구조개량" xfId="14661"/>
    <cellStyle name="_국수교수량_횡배수관(용연d)_포천시임도구조개량" xfId="14662"/>
    <cellStyle name="_국수교수량_횡배수관11" xfId="14663"/>
    <cellStyle name="_국수교수량_횡배수관11_거인1도로(3)-전체" xfId="14664"/>
    <cellStyle name="_국수교수량_횡배수관11_거인1도로(3)-전체_부대공(1)" xfId="14665"/>
    <cellStyle name="_국수교수량_횡배수관11_거인1도로(3)-전체_부대공(1)_포천시임도구조개량" xfId="14666"/>
    <cellStyle name="_국수교수량_횡배수관11_거인1도로(3)-전체_부대공-1" xfId="14667"/>
    <cellStyle name="_국수교수량_횡배수관11_거인1도로(3)-전체_부대공-1_부대공-1" xfId="14668"/>
    <cellStyle name="_국수교수량_횡배수관11_거인1도로(3)-전체_부대공-1_부대공-1_부대공(1)" xfId="14669"/>
    <cellStyle name="_국수교수량_횡배수관11_거인1도로(3)-전체_부대공-1_부대공-1_부대공(1)_포천시임도구조개량" xfId="14670"/>
    <cellStyle name="_국수교수량_횡배수관11_거인1도로(3)-전체_부대공-1_부대공-1_포천시임도구조개량" xfId="14671"/>
    <cellStyle name="_국수교수량_횡배수관11_거인1도로(3)-전체_부대공-1_포천시임도구조개량" xfId="14672"/>
    <cellStyle name="_국수교수량_횡배수관11_거인1도로(3)-전체_토공1" xfId="14673"/>
    <cellStyle name="_국수교수량_횡배수관11_거인1도로(3)-전체_토공1_토공" xfId="14674"/>
    <cellStyle name="_국수교수량_횡배수관11_거인1도로(3)-전체_토공1_토공_포천시임도구조개량" xfId="14675"/>
    <cellStyle name="_국수교수량_횡배수관11_거인1도로(3)-전체_토공1_포천시임도구조개량" xfId="14676"/>
    <cellStyle name="_국수교수량_횡배수관11_거인1도로(3)-전체_포천시임도구조개량" xfId="14677"/>
    <cellStyle name="_국수교수량_횡배수관11_거인도로-전체" xfId="14678"/>
    <cellStyle name="_국수교수량_횡배수관11_거인도로-전체_부대공(1)" xfId="14679"/>
    <cellStyle name="_국수교수량_횡배수관11_거인도로-전체_부대공(1)_포천시임도구조개량" xfId="14680"/>
    <cellStyle name="_국수교수량_횡배수관11_거인도로-전체_부대공-1" xfId="14681"/>
    <cellStyle name="_국수교수량_횡배수관11_거인도로-전체_부대공-1_부대공-1" xfId="14682"/>
    <cellStyle name="_국수교수량_횡배수관11_거인도로-전체_부대공-1_부대공-1_부대공(1)" xfId="14683"/>
    <cellStyle name="_국수교수량_횡배수관11_거인도로-전체_부대공-1_부대공-1_부대공(1)_포천시임도구조개량" xfId="14684"/>
    <cellStyle name="_국수교수량_횡배수관11_거인도로-전체_부대공-1_부대공-1_포천시임도구조개량" xfId="14685"/>
    <cellStyle name="_국수교수량_횡배수관11_거인도로-전체_부대공-1_포천시임도구조개량" xfId="14686"/>
    <cellStyle name="_국수교수량_횡배수관11_거인도로-전체_토공1" xfId="14687"/>
    <cellStyle name="_국수교수량_횡배수관11_거인도로-전체_토공1_토공" xfId="14688"/>
    <cellStyle name="_국수교수량_횡배수관11_거인도로-전체_토공1_토공_포천시임도구조개량" xfId="14689"/>
    <cellStyle name="_국수교수량_횡배수관11_거인도로-전체_토공1_포천시임도구조개량" xfId="14690"/>
    <cellStyle name="_국수교수량_횡배수관11_거인도로-전체_포천시임도구조개량" xfId="14691"/>
    <cellStyle name="_국수교수량_횡배수관11_거인도로총괄집계" xfId="14692"/>
    <cellStyle name="_국수교수량_횡배수관11_거인도로총괄집계_토공1" xfId="14693"/>
    <cellStyle name="_국수교수량_횡배수관11_거인도로총괄집계_토공1_토공" xfId="14694"/>
    <cellStyle name="_국수교수량_횡배수관11_거인도로총괄집계_토공1_토공_포천시임도구조개량" xfId="14695"/>
    <cellStyle name="_국수교수량_횡배수관11_거인도로총괄집계_토공1_포천시임도구조개량" xfId="14696"/>
    <cellStyle name="_국수교수량_횡배수관11_거인도로총괄집계_포천시임도구조개량" xfId="14697"/>
    <cellStyle name="_국수교수량_횡배수관11_동상도로-전체" xfId="14698"/>
    <cellStyle name="_국수교수량_횡배수관11_동상도로-전체_부대공(1)" xfId="14699"/>
    <cellStyle name="_국수교수량_횡배수관11_동상도로-전체_부대공(1)_포천시임도구조개량" xfId="14700"/>
    <cellStyle name="_국수교수량_횡배수관11_동상도로-전체_부대공-1" xfId="14701"/>
    <cellStyle name="_국수교수량_횡배수관11_동상도로-전체_부대공-1_부대공-1" xfId="14702"/>
    <cellStyle name="_국수교수량_횡배수관11_동상도로-전체_부대공-1_부대공-1_부대공(1)" xfId="14703"/>
    <cellStyle name="_국수교수량_횡배수관11_동상도로-전체_부대공-1_부대공-1_부대공(1)_포천시임도구조개량" xfId="14704"/>
    <cellStyle name="_국수교수량_횡배수관11_동상도로-전체_부대공-1_부대공-1_포천시임도구조개량" xfId="14705"/>
    <cellStyle name="_국수교수량_횡배수관11_동상도로-전체_부대공-1_포천시임도구조개량" xfId="14706"/>
    <cellStyle name="_국수교수량_횡배수관11_동상도로-전체_토공1" xfId="14707"/>
    <cellStyle name="_국수교수량_횡배수관11_동상도로-전체_토공1_토공" xfId="14708"/>
    <cellStyle name="_국수교수량_횡배수관11_동상도로-전체_토공1_토공_포천시임도구조개량" xfId="14709"/>
    <cellStyle name="_국수교수량_횡배수관11_동상도로-전체_토공1_포천시임도구조개량" xfId="14710"/>
    <cellStyle name="_국수교수량_횡배수관11_동상도로-전체_포천시임도구조개량" xfId="14711"/>
    <cellStyle name="_국수교수량_횡배수관11_부대공(1)" xfId="14712"/>
    <cellStyle name="_국수교수량_횡배수관11_부대공(1)_포천시임도구조개량" xfId="14713"/>
    <cellStyle name="_국수교수량_횡배수관11_부대공-1" xfId="14714"/>
    <cellStyle name="_국수교수량_횡배수관11_부대공-1_부대공-1" xfId="14715"/>
    <cellStyle name="_국수교수량_횡배수관11_부대공-1_부대공-1_부대공(1)" xfId="14716"/>
    <cellStyle name="_국수교수량_횡배수관11_부대공-1_부대공-1_부대공(1)_포천시임도구조개량" xfId="14717"/>
    <cellStyle name="_국수교수량_횡배수관11_부대공-1_부대공-1_포천시임도구조개량" xfId="14718"/>
    <cellStyle name="_국수교수량_횡배수관11_부대공-1_포천시임도구조개량" xfId="14719"/>
    <cellStyle name="_국수교수량_횡배수관11_용연1도로-수정-1" xfId="14720"/>
    <cellStyle name="_국수교수량_횡배수관11_용연1도로-수정-1_부대공(1)" xfId="14721"/>
    <cellStyle name="_국수교수량_횡배수관11_용연1도로-수정-1_부대공(1)_포천시임도구조개량" xfId="14722"/>
    <cellStyle name="_국수교수량_횡배수관11_용연1도로-수정-1_부대공-1" xfId="14723"/>
    <cellStyle name="_국수교수량_횡배수관11_용연1도로-수정-1_부대공-1_부대공-1" xfId="14724"/>
    <cellStyle name="_국수교수량_횡배수관11_용연1도로-수정-1_부대공-1_부대공-1_부대공(1)" xfId="14725"/>
    <cellStyle name="_국수교수량_횡배수관11_용연1도로-수정-1_부대공-1_부대공-1_부대공(1)_포천시임도구조개량" xfId="14726"/>
    <cellStyle name="_국수교수량_횡배수관11_용연1도로-수정-1_부대공-1_부대공-1_포천시임도구조개량" xfId="14727"/>
    <cellStyle name="_국수교수량_횡배수관11_용연1도로-수정-1_부대공-1_포천시임도구조개량" xfId="14728"/>
    <cellStyle name="_국수교수량_횡배수관11_용연1도로-수정-1_토공1" xfId="14729"/>
    <cellStyle name="_국수교수량_횡배수관11_용연1도로-수정-1_토공1_토공" xfId="14730"/>
    <cellStyle name="_국수교수량_횡배수관11_용연1도로-수정-1_토공1_토공_포천시임도구조개량" xfId="14731"/>
    <cellStyle name="_국수교수량_횡배수관11_용연1도로-수정-1_토공1_포천시임도구조개량" xfId="14732"/>
    <cellStyle name="_국수교수량_횡배수관11_용연1도로-수정-1_포천시임도구조개량" xfId="14733"/>
    <cellStyle name="_국수교수량_횡배수관11_토공1" xfId="14734"/>
    <cellStyle name="_국수교수량_횡배수관11_토공1_토공" xfId="14735"/>
    <cellStyle name="_국수교수량_횡배수관11_토공1_토공_포천시임도구조개량" xfId="14736"/>
    <cellStyle name="_국수교수량_횡배수관11_토공1_포천시임도구조개량" xfId="14737"/>
    <cellStyle name="_국수교수량_횡배수관11_포천시임도구조개량" xfId="14738"/>
    <cellStyle name="_군산시_UIS설계서(0308)" xfId="18030"/>
    <cellStyle name="_궁항소하천" xfId="14739"/>
    <cellStyle name="_궁항소하천2" xfId="14740"/>
    <cellStyle name="_권선구잔디관리공사" xfId="18031"/>
    <cellStyle name="_그랜드호텔(본실행)" xfId="18032"/>
    <cellStyle name="_금강Ⅱ지구김제2-2공구토목공사(동도)" xfId="10517"/>
    <cellStyle name="_금곡1동 1지역 보행자도로 휴게,녹지공간 조성공사 고재처리" xfId="7639"/>
    <cellStyle name="_금곡1동 1지역 보행자도로 휴게,녹지공간 조성공사 수량산출서" xfId="7638"/>
    <cellStyle name="_금곡동 1지역 보행자도로 휴게,녹지공간 조성공사 갑지(원가계산)" xfId="7637"/>
    <cellStyle name="_금구초.중 공 내역서0" xfId="18033"/>
    <cellStyle name="_금산제수량(70m)" xfId="18034"/>
    <cellStyle name="_금산제수량(전체최종)" xfId="18035"/>
    <cellStyle name="_금산제수량산출서" xfId="18036"/>
    <cellStyle name="_금암백곡(4차분)" xfId="7636"/>
    <cellStyle name="_금오공대조경공사" xfId="14741"/>
    <cellStyle name="_금천청소년수련관(토목林)" xfId="10518"/>
    <cellStyle name="_금토동놀이터-내역서" xfId="3039"/>
    <cellStyle name="_기본형" xfId="274"/>
    <cellStyle name="_기쁜우리체육센터 건립공사(원가제출)" xfId="18037"/>
    <cellStyle name="_기성검사원" xfId="3040"/>
    <cellStyle name="_기성검사원_내역서" xfId="3041"/>
    <cellStyle name="_기성신청서(가양)" xfId="18038"/>
    <cellStyle name="_기성신청서(예림)" xfId="18039"/>
    <cellStyle name="_기안" xfId="26112"/>
    <cellStyle name="_기안_1차1회기성" xfId="26113"/>
    <cellStyle name="_기안_1차1회설변내역" xfId="26114"/>
    <cellStyle name="_기안_2차1회설변내역" xfId="26115"/>
    <cellStyle name="_기안_설계예산서" xfId="26116"/>
    <cellStyle name="_기안_설계예산서 1차" xfId="26117"/>
    <cellStyle name="_기안_예정공정표" xfId="26118"/>
    <cellStyle name="_기안_전체2회설변내역" xfId="26119"/>
    <cellStyle name="_기안_전체계약" xfId="26120"/>
    <cellStyle name="_기안_철근(사급)" xfId="26121"/>
    <cellStyle name="_기안용지,인사기록형식" xfId="14742"/>
    <cellStyle name="_기안용지,인사기록형식_6.구조물공" xfId="14743"/>
    <cellStyle name="_기안용지,인사기록형식_7.주경기장" xfId="14744"/>
    <cellStyle name="_기안용지,인사기록형식_Book1" xfId="14745"/>
    <cellStyle name="_기안용지,인사기록형식_Book1_1" xfId="14746"/>
    <cellStyle name="_기안용지,인사기록형식_Book1_1_변경토공0526" xfId="14747"/>
    <cellStyle name="_기안용지,인사기록형식_Book1_1_변경토공0526_암판정1회0702" xfId="14748"/>
    <cellStyle name="_기안용지,인사기록형식_Book1_1_변경토공0526_창일암판정" xfId="14749"/>
    <cellStyle name="_기안용지,인사기록형식_Book1_1_변경토공0526_토공" xfId="14750"/>
    <cellStyle name="_기안용지,인사기록형식_Book1_1_부대공" xfId="14751"/>
    <cellStyle name="_기안용지,인사기록형식_Book1_1_암판정1회0702" xfId="14752"/>
    <cellStyle name="_기안용지,인사기록형식_Book1_1_자연석시공" xfId="14753"/>
    <cellStyle name="_기안용지,인사기록형식_Book1_1_자연석시공_변경토공0526" xfId="14754"/>
    <cellStyle name="_기안용지,인사기록형식_Book1_1_자연석시공_변경토공0526_암판정1회0702" xfId="14755"/>
    <cellStyle name="_기안용지,인사기록형식_Book1_1_자연석시공_변경토공0526_창일암판정" xfId="14756"/>
    <cellStyle name="_기안용지,인사기록형식_Book1_1_자연석시공_변경토공0526_토공" xfId="14757"/>
    <cellStyle name="_기안용지,인사기록형식_Book1_1_자연석시공_부대공" xfId="14758"/>
    <cellStyle name="_기안용지,인사기록형식_Book1_1_자연석시공_암판정1회0702" xfId="14759"/>
    <cellStyle name="_기안용지,인사기록형식_Book1_1_자연석시공_창일암판정" xfId="14760"/>
    <cellStyle name="_기안용지,인사기록형식_Book1_1_자연석시공_토공" xfId="14761"/>
    <cellStyle name="_기안용지,인사기록형식_Book1_1_창일암판정" xfId="14762"/>
    <cellStyle name="_기안용지,인사기록형식_Book1_1_토공" xfId="14763"/>
    <cellStyle name="_기안용지,인사기록형식_Book1_6.구조물공" xfId="14764"/>
    <cellStyle name="_기안용지,인사기록형식_Book1_7.주경기장" xfId="14765"/>
    <cellStyle name="_기안용지,인사기록형식_Book1_Book1" xfId="14766"/>
    <cellStyle name="_기안용지,인사기록형식_Book1_Book1_변경토공0526" xfId="14767"/>
    <cellStyle name="_기안용지,인사기록형식_Book1_Book1_변경토공0526_암판정1회0702" xfId="14768"/>
    <cellStyle name="_기안용지,인사기록형식_Book1_Book1_변경토공0526_창일암판정" xfId="14769"/>
    <cellStyle name="_기안용지,인사기록형식_Book1_Book1_변경토공0526_토공" xfId="14770"/>
    <cellStyle name="_기안용지,인사기록형식_Book1_Book1_부대공" xfId="14771"/>
    <cellStyle name="_기안용지,인사기록형식_Book1_Book1_암판정1회0702" xfId="14772"/>
    <cellStyle name="_기안용지,인사기록형식_Book1_Book1_자연석시공" xfId="14773"/>
    <cellStyle name="_기안용지,인사기록형식_Book1_Book1_자연석시공_변경토공0526" xfId="14774"/>
    <cellStyle name="_기안용지,인사기록형식_Book1_Book1_자연석시공_변경토공0526_암판정1회0702" xfId="14775"/>
    <cellStyle name="_기안용지,인사기록형식_Book1_Book1_자연석시공_변경토공0526_창일암판정" xfId="14776"/>
    <cellStyle name="_기안용지,인사기록형식_Book1_Book1_자연석시공_변경토공0526_토공" xfId="14777"/>
    <cellStyle name="_기안용지,인사기록형식_Book1_Book1_자연석시공_부대공" xfId="14778"/>
    <cellStyle name="_기안용지,인사기록형식_Book1_Book1_자연석시공_암판정1회0702" xfId="14779"/>
    <cellStyle name="_기안용지,인사기록형식_Book1_Book1_자연석시공_창일암판정" xfId="14780"/>
    <cellStyle name="_기안용지,인사기록형식_Book1_Book1_자연석시공_토공" xfId="14781"/>
    <cellStyle name="_기안용지,인사기록형식_Book1_Book1_창일암판정" xfId="14782"/>
    <cellStyle name="_기안용지,인사기록형식_Book1_Book1_토공" xfId="14783"/>
    <cellStyle name="_기안용지,인사기록형식_Book1_구조물공" xfId="14784"/>
    <cellStyle name="_기안용지,인사기록형식_Book1_변경토공0526" xfId="14785"/>
    <cellStyle name="_기안용지,인사기록형식_Book1_변경토공0526_암판정1회0702" xfId="14786"/>
    <cellStyle name="_기안용지,인사기록형식_Book1_변경토공0526_창일암판정" xfId="14787"/>
    <cellStyle name="_기안용지,인사기록형식_Book1_변경토공0526_토공" xfId="14788"/>
    <cellStyle name="_기안용지,인사기록형식_Book1_부대공" xfId="14789"/>
    <cellStyle name="_기안용지,인사기록형식_Book1_암판정1회0702" xfId="14790"/>
    <cellStyle name="_기안용지,인사기록형식_Book1_창일암판정" xfId="14791"/>
    <cellStyle name="_기안용지,인사기록형식_Book1_토공" xfId="14792"/>
    <cellStyle name="_기안용지,인사기록형식_구조물공" xfId="14793"/>
    <cellStyle name="_기안용지,인사기록형식_변경토공0526" xfId="14794"/>
    <cellStyle name="_기안용지,인사기록형식_변경토공0526_암판정1회0702" xfId="14795"/>
    <cellStyle name="_기안용지,인사기록형식_변경토공0526_창일암판정" xfId="14796"/>
    <cellStyle name="_기안용지,인사기록형식_변경토공0526_토공" xfId="14797"/>
    <cellStyle name="_기안용지,인사기록형식_부대공" xfId="14798"/>
    <cellStyle name="_기안용지,인사기록형식_암판정1회0702" xfId="14799"/>
    <cellStyle name="_기안용지,인사기록형식_조직표" xfId="14800"/>
    <cellStyle name="_기안용지,인사기록형식_조직표_6.구조물공" xfId="14801"/>
    <cellStyle name="_기안용지,인사기록형식_조직표_7.주경기장" xfId="14802"/>
    <cellStyle name="_기안용지,인사기록형식_조직표_Book1" xfId="14803"/>
    <cellStyle name="_기안용지,인사기록형식_조직표_Book1_1" xfId="14804"/>
    <cellStyle name="_기안용지,인사기록형식_조직표_Book1_1_변경토공0526" xfId="14805"/>
    <cellStyle name="_기안용지,인사기록형식_조직표_Book1_1_변경토공0526_암판정1회0702" xfId="14806"/>
    <cellStyle name="_기안용지,인사기록형식_조직표_Book1_1_변경토공0526_창일암판정" xfId="14807"/>
    <cellStyle name="_기안용지,인사기록형식_조직표_Book1_1_변경토공0526_토공" xfId="14808"/>
    <cellStyle name="_기안용지,인사기록형식_조직표_Book1_1_부대공" xfId="14809"/>
    <cellStyle name="_기안용지,인사기록형식_조직표_Book1_1_암판정1회0702" xfId="14810"/>
    <cellStyle name="_기안용지,인사기록형식_조직표_Book1_1_자연석시공" xfId="14811"/>
    <cellStyle name="_기안용지,인사기록형식_조직표_Book1_1_자연석시공_변경토공0526" xfId="14812"/>
    <cellStyle name="_기안용지,인사기록형식_조직표_Book1_1_자연석시공_변경토공0526_암판정1회0702" xfId="14813"/>
    <cellStyle name="_기안용지,인사기록형식_조직표_Book1_1_자연석시공_변경토공0526_창일암판정" xfId="14814"/>
    <cellStyle name="_기안용지,인사기록형식_조직표_Book1_1_자연석시공_변경토공0526_토공" xfId="14815"/>
    <cellStyle name="_기안용지,인사기록형식_조직표_Book1_1_자연석시공_부대공" xfId="14816"/>
    <cellStyle name="_기안용지,인사기록형식_조직표_Book1_1_자연석시공_암판정1회0702" xfId="14817"/>
    <cellStyle name="_기안용지,인사기록형식_조직표_Book1_1_자연석시공_창일암판정" xfId="14818"/>
    <cellStyle name="_기안용지,인사기록형식_조직표_Book1_1_자연석시공_토공" xfId="14819"/>
    <cellStyle name="_기안용지,인사기록형식_조직표_Book1_1_창일암판정" xfId="14820"/>
    <cellStyle name="_기안용지,인사기록형식_조직표_Book1_1_토공" xfId="14821"/>
    <cellStyle name="_기안용지,인사기록형식_조직표_Book1_6.구조물공" xfId="14822"/>
    <cellStyle name="_기안용지,인사기록형식_조직표_Book1_7.주경기장" xfId="14823"/>
    <cellStyle name="_기안용지,인사기록형식_조직표_Book1_Book1" xfId="14824"/>
    <cellStyle name="_기안용지,인사기록형식_조직표_Book1_Book1_변경토공0526" xfId="14825"/>
    <cellStyle name="_기안용지,인사기록형식_조직표_Book1_Book1_변경토공0526_암판정1회0702" xfId="14826"/>
    <cellStyle name="_기안용지,인사기록형식_조직표_Book1_Book1_변경토공0526_창일암판정" xfId="14827"/>
    <cellStyle name="_기안용지,인사기록형식_조직표_Book1_Book1_변경토공0526_토공" xfId="14828"/>
    <cellStyle name="_기안용지,인사기록형식_조직표_Book1_Book1_부대공" xfId="14829"/>
    <cellStyle name="_기안용지,인사기록형식_조직표_Book1_Book1_암판정1회0702" xfId="14830"/>
    <cellStyle name="_기안용지,인사기록형식_조직표_Book1_Book1_자연석시공" xfId="14831"/>
    <cellStyle name="_기안용지,인사기록형식_조직표_Book1_Book1_자연석시공_변경토공0526" xfId="14832"/>
    <cellStyle name="_기안용지,인사기록형식_조직표_Book1_Book1_자연석시공_변경토공0526_암판정1회0702" xfId="14833"/>
    <cellStyle name="_기안용지,인사기록형식_조직표_Book1_Book1_자연석시공_변경토공0526_창일암판정" xfId="14834"/>
    <cellStyle name="_기안용지,인사기록형식_조직표_Book1_Book1_자연석시공_변경토공0526_토공" xfId="14835"/>
    <cellStyle name="_기안용지,인사기록형식_조직표_Book1_Book1_자연석시공_부대공" xfId="14836"/>
    <cellStyle name="_기안용지,인사기록형식_조직표_Book1_Book1_자연석시공_암판정1회0702" xfId="14837"/>
    <cellStyle name="_기안용지,인사기록형식_조직표_Book1_Book1_자연석시공_창일암판정" xfId="14838"/>
    <cellStyle name="_기안용지,인사기록형식_조직표_Book1_Book1_자연석시공_토공" xfId="14839"/>
    <cellStyle name="_기안용지,인사기록형식_조직표_Book1_Book1_창일암판정" xfId="14840"/>
    <cellStyle name="_기안용지,인사기록형식_조직표_Book1_Book1_토공" xfId="14841"/>
    <cellStyle name="_기안용지,인사기록형식_조직표_Book1_구조물공" xfId="14842"/>
    <cellStyle name="_기안용지,인사기록형식_조직표_Book1_변경토공0526" xfId="14843"/>
    <cellStyle name="_기안용지,인사기록형식_조직표_Book1_변경토공0526_암판정1회0702" xfId="14844"/>
    <cellStyle name="_기안용지,인사기록형식_조직표_Book1_변경토공0526_창일암판정" xfId="14845"/>
    <cellStyle name="_기안용지,인사기록형식_조직표_Book1_변경토공0526_토공" xfId="14846"/>
    <cellStyle name="_기안용지,인사기록형식_조직표_Book1_부대공" xfId="14847"/>
    <cellStyle name="_기안용지,인사기록형식_조직표_Book1_암판정1회0702" xfId="14848"/>
    <cellStyle name="_기안용지,인사기록형식_조직표_Book1_창일암판정" xfId="14849"/>
    <cellStyle name="_기안용지,인사기록형식_조직표_Book1_토공" xfId="14850"/>
    <cellStyle name="_기안용지,인사기록형식_조직표_구조물공" xfId="14851"/>
    <cellStyle name="_기안용지,인사기록형식_조직표_변경토공0526" xfId="14852"/>
    <cellStyle name="_기안용지,인사기록형식_조직표_변경토공0526_암판정1회0702" xfId="14853"/>
    <cellStyle name="_기안용지,인사기록형식_조직표_변경토공0526_창일암판정" xfId="14854"/>
    <cellStyle name="_기안용지,인사기록형식_조직표_변경토공0526_토공" xfId="14855"/>
    <cellStyle name="_기안용지,인사기록형식_조직표_부대공" xfId="14856"/>
    <cellStyle name="_기안용지,인사기록형식_조직표_암판정1회0702" xfId="14857"/>
    <cellStyle name="_기안용지,인사기록형식_조직표_조직표" xfId="14858"/>
    <cellStyle name="_기안용지,인사기록형식_조직표_조직표_6.구조물공" xfId="14859"/>
    <cellStyle name="_기안용지,인사기록형식_조직표_조직표_7.주경기장" xfId="14860"/>
    <cellStyle name="_기안용지,인사기록형식_조직표_조직표_Book1" xfId="14861"/>
    <cellStyle name="_기안용지,인사기록형식_조직표_조직표_Book1_1" xfId="14862"/>
    <cellStyle name="_기안용지,인사기록형식_조직표_조직표_Book1_1_변경토공0526" xfId="14863"/>
    <cellStyle name="_기안용지,인사기록형식_조직표_조직표_Book1_1_변경토공0526_암판정1회0702" xfId="14864"/>
    <cellStyle name="_기안용지,인사기록형식_조직표_조직표_Book1_1_변경토공0526_창일암판정" xfId="14865"/>
    <cellStyle name="_기안용지,인사기록형식_조직표_조직표_Book1_1_변경토공0526_토공" xfId="14866"/>
    <cellStyle name="_기안용지,인사기록형식_조직표_조직표_Book1_1_부대공" xfId="14867"/>
    <cellStyle name="_기안용지,인사기록형식_조직표_조직표_Book1_1_암판정1회0702" xfId="14868"/>
    <cellStyle name="_기안용지,인사기록형식_조직표_조직표_Book1_1_자연석시공" xfId="14869"/>
    <cellStyle name="_기안용지,인사기록형식_조직표_조직표_Book1_1_자연석시공_변경토공0526" xfId="14870"/>
    <cellStyle name="_기안용지,인사기록형식_조직표_조직표_Book1_1_자연석시공_변경토공0526_암판정1회0702" xfId="14871"/>
    <cellStyle name="_기안용지,인사기록형식_조직표_조직표_Book1_1_자연석시공_변경토공0526_창일암판정" xfId="14872"/>
    <cellStyle name="_기안용지,인사기록형식_조직표_조직표_Book1_1_자연석시공_변경토공0526_토공" xfId="14873"/>
    <cellStyle name="_기안용지,인사기록형식_조직표_조직표_Book1_1_자연석시공_부대공" xfId="14874"/>
    <cellStyle name="_기안용지,인사기록형식_조직표_조직표_Book1_1_자연석시공_암판정1회0702" xfId="14875"/>
    <cellStyle name="_기안용지,인사기록형식_조직표_조직표_Book1_1_자연석시공_창일암판정" xfId="14876"/>
    <cellStyle name="_기안용지,인사기록형식_조직표_조직표_Book1_1_자연석시공_토공" xfId="14877"/>
    <cellStyle name="_기안용지,인사기록형식_조직표_조직표_Book1_1_창일암판정" xfId="14878"/>
    <cellStyle name="_기안용지,인사기록형식_조직표_조직표_Book1_1_토공" xfId="14879"/>
    <cellStyle name="_기안용지,인사기록형식_조직표_조직표_Book1_6.구조물공" xfId="14880"/>
    <cellStyle name="_기안용지,인사기록형식_조직표_조직표_Book1_7.주경기장" xfId="14881"/>
    <cellStyle name="_기안용지,인사기록형식_조직표_조직표_Book1_Book1" xfId="14882"/>
    <cellStyle name="_기안용지,인사기록형식_조직표_조직표_Book1_Book1_변경토공0526" xfId="14883"/>
    <cellStyle name="_기안용지,인사기록형식_조직표_조직표_Book1_Book1_변경토공0526_암판정1회0702" xfId="14884"/>
    <cellStyle name="_기안용지,인사기록형식_조직표_조직표_Book1_Book1_변경토공0526_창일암판정" xfId="14885"/>
    <cellStyle name="_기안용지,인사기록형식_조직표_조직표_Book1_Book1_변경토공0526_토공" xfId="14886"/>
    <cellStyle name="_기안용지,인사기록형식_조직표_조직표_Book1_Book1_부대공" xfId="14887"/>
    <cellStyle name="_기안용지,인사기록형식_조직표_조직표_Book1_Book1_암판정1회0702" xfId="14888"/>
    <cellStyle name="_기안용지,인사기록형식_조직표_조직표_Book1_Book1_자연석시공" xfId="14889"/>
    <cellStyle name="_기안용지,인사기록형식_조직표_조직표_Book1_Book1_자연석시공_변경토공0526" xfId="14890"/>
    <cellStyle name="_기안용지,인사기록형식_조직표_조직표_Book1_Book1_자연석시공_변경토공0526_암판정1회0702" xfId="14891"/>
    <cellStyle name="_기안용지,인사기록형식_조직표_조직표_Book1_Book1_자연석시공_변경토공0526_창일암판정" xfId="14892"/>
    <cellStyle name="_기안용지,인사기록형식_조직표_조직표_Book1_Book1_자연석시공_변경토공0526_토공" xfId="14893"/>
    <cellStyle name="_기안용지,인사기록형식_조직표_조직표_Book1_Book1_자연석시공_부대공" xfId="14894"/>
    <cellStyle name="_기안용지,인사기록형식_조직표_조직표_Book1_Book1_자연석시공_암판정1회0702" xfId="14895"/>
    <cellStyle name="_기안용지,인사기록형식_조직표_조직표_Book1_Book1_자연석시공_창일암판정" xfId="14896"/>
    <cellStyle name="_기안용지,인사기록형식_조직표_조직표_Book1_Book1_자연석시공_토공" xfId="14897"/>
    <cellStyle name="_기안용지,인사기록형식_조직표_조직표_Book1_Book1_창일암판정" xfId="14898"/>
    <cellStyle name="_기안용지,인사기록형식_조직표_조직표_Book1_Book1_토공" xfId="14899"/>
    <cellStyle name="_기안용지,인사기록형식_조직표_조직표_Book1_구조물공" xfId="14900"/>
    <cellStyle name="_기안용지,인사기록형식_조직표_조직표_Book1_변경토공0526" xfId="14901"/>
    <cellStyle name="_기안용지,인사기록형식_조직표_조직표_Book1_변경토공0526_암판정1회0702" xfId="14902"/>
    <cellStyle name="_기안용지,인사기록형식_조직표_조직표_Book1_변경토공0526_창일암판정" xfId="14903"/>
    <cellStyle name="_기안용지,인사기록형식_조직표_조직표_Book1_변경토공0526_토공" xfId="14904"/>
    <cellStyle name="_기안용지,인사기록형식_조직표_조직표_Book1_부대공" xfId="14905"/>
    <cellStyle name="_기안용지,인사기록형식_조직표_조직표_Book1_암판정1회0702" xfId="14906"/>
    <cellStyle name="_기안용지,인사기록형식_조직표_조직표_Book1_창일암판정" xfId="14907"/>
    <cellStyle name="_기안용지,인사기록형식_조직표_조직표_Book1_토공" xfId="14908"/>
    <cellStyle name="_기안용지,인사기록형식_조직표_조직표_구조물공" xfId="14909"/>
    <cellStyle name="_기안용지,인사기록형식_조직표_조직표_변경토공0526" xfId="14910"/>
    <cellStyle name="_기안용지,인사기록형식_조직표_조직표_변경토공0526_암판정1회0702" xfId="14911"/>
    <cellStyle name="_기안용지,인사기록형식_조직표_조직표_변경토공0526_창일암판정" xfId="14912"/>
    <cellStyle name="_기안용지,인사기록형식_조직표_조직표_변경토공0526_토공" xfId="14913"/>
    <cellStyle name="_기안용지,인사기록형식_조직표_조직표_부대공" xfId="14914"/>
    <cellStyle name="_기안용지,인사기록형식_조직표_조직표_암판정1회0702" xfId="14915"/>
    <cellStyle name="_기안용지,인사기록형식_조직표_조직표_창일암판정" xfId="14916"/>
    <cellStyle name="_기안용지,인사기록형식_조직표_조직표_토공" xfId="14917"/>
    <cellStyle name="_기안용지,인사기록형식_조직표_창일암판정" xfId="14918"/>
    <cellStyle name="_기안용지,인사기록형식_조직표_토공" xfId="14919"/>
    <cellStyle name="_기안용지,인사기록형식_창일암판정" xfId="14920"/>
    <cellStyle name="_기안용지,인사기록형식_토공" xfId="14921"/>
    <cellStyle name="_기존구조물깨기" xfId="18040"/>
    <cellStyle name="_기존암거유입부" xfId="26122"/>
    <cellStyle name="_기초단가" xfId="16331"/>
    <cellStyle name="_기타경비" xfId="275"/>
    <cellStyle name="_기타경비_가산2빗물-발주용-시설물토목화" xfId="276"/>
    <cellStyle name="_기흥읍청사신축공사(조원)" xfId="10519"/>
    <cellStyle name="_길동배수지건설공사(구보)" xfId="18041"/>
    <cellStyle name="_김천시설계서(제출용)" xfId="18042"/>
    <cellStyle name="_김포ER(세종)" xfId="18043"/>
    <cellStyle name="_김포우회도로 개설공사" xfId="10875"/>
    <cellStyle name="_김포우회도로 개설공사_설계변경(재경)" xfId="10876"/>
    <cellStyle name="_김포우회도로 개설공사_자금청구서예제(3월)" xfId="10877"/>
    <cellStyle name="_김포우회도로 개설공사_자금청구서예제(3월)_6월자금청구수정분" xfId="10878"/>
    <cellStyle name="_김포우회도로 개설공사_자금청구서예제(3월)_6월자금청구수정분_설계변경(재경)" xfId="10879"/>
    <cellStyle name="_김포우회도로 개설공사_자금청구서예제(3월)_설계변경(재경)" xfId="10880"/>
    <cellStyle name="_김해분성고(동성)" xfId="10520"/>
    <cellStyle name="_김해시_도로와지하시설물도공동구축사업 설계내역서.2.9" xfId="18044"/>
    <cellStyle name="_김호동(등산로정비)" xfId="16330"/>
    <cellStyle name="_까치어린이공원-조경내역서1227" xfId="3042"/>
    <cellStyle name="_까치어린이공원-폐기물예산서1227" xfId="3043"/>
    <cellStyle name="_깨기조서" xfId="16329"/>
    <cellStyle name="_낙동강(상류)사전재해내역서(0508)" xfId="18045"/>
    <cellStyle name="_낙석단가" xfId="18046"/>
    <cellStyle name="_낙성대배수지보수공사실시설계-20060120" xfId="18047"/>
    <cellStyle name="_남동국민체육센타" xfId="18048"/>
    <cellStyle name="_남면약목(투찰)" xfId="18049"/>
    <cellStyle name="_남측잔교" xfId="7635"/>
    <cellStyle name="_남측잔교_20020924 대산항 공내역서" xfId="7634"/>
    <cellStyle name="_남측잔교_20020924 대산항 공내역서_사본 - 20020924 대산항 공내역서" xfId="7633"/>
    <cellStyle name="_내역" xfId="7632"/>
    <cellStyle name="_내역-9공구" xfId="10881"/>
    <cellStyle name="_내역-9공구_설계변경(재경)" xfId="10882"/>
    <cellStyle name="_내역-9공구_자금청구서예제(3월)" xfId="10883"/>
    <cellStyle name="_내역-9공구_자금청구서예제(3월)_6월자금청구수정분" xfId="10884"/>
    <cellStyle name="_내역-9공구_자금청구서예제(3월)_6월자금청구수정분_설계변경(재경)" xfId="10885"/>
    <cellStyle name="_내역-9공구_자금청구서예제(3월)_설계변경(재경)" xfId="10886"/>
    <cellStyle name="_내역서" xfId="277"/>
    <cellStyle name="_내역서 2" xfId="16289"/>
    <cellStyle name="_내역서 3" xfId="16539"/>
    <cellStyle name="_내역서(2004)" xfId="3044"/>
    <cellStyle name="_내역서(version 1)" xfId="10887"/>
    <cellStyle name="_내역서(밀양시)" xfId="278"/>
    <cellStyle name="_내역서(변경)" xfId="18050"/>
    <cellStyle name="_내역서_구조물공" xfId="14922"/>
    <cellStyle name="_내역서_구조물공_포천시임도구조개량" xfId="14923"/>
    <cellStyle name="_내역서_설계서(갑지)0223" xfId="18051"/>
    <cellStyle name="_내역서_설계예산서및단가산출서" xfId="18052"/>
    <cellStyle name="_내역서_진입램프최종" xfId="18053"/>
    <cellStyle name="_내역서_진입램프최종엑셀" xfId="18054"/>
    <cellStyle name="_내역서_토공" xfId="14924"/>
    <cellStyle name="_내역서_토공_포천시임도구조개량" xfId="14925"/>
    <cellStyle name="_내역서_포천시임도구조개량" xfId="14926"/>
    <cellStyle name="_내역서0505" xfId="18055"/>
    <cellStyle name="_내역서2" xfId="279"/>
    <cellStyle name="_내역서-구조물" xfId="7631"/>
    <cellStyle name="_내역서및설계서" xfId="18056"/>
    <cellStyle name="_내역서및설계서_설계서(갑지)0223" xfId="18057"/>
    <cellStyle name="_내역서및설계서_설계예산서및단가산출서" xfId="18058"/>
    <cellStyle name="_내역서및설계서_진입램프최종" xfId="18059"/>
    <cellStyle name="_내역서및설계서_진입램프최종엑셀" xfId="18060"/>
    <cellStyle name="_내역서-설계변경12월26일-옥각리" xfId="14927"/>
    <cellStyle name="_내역서적용수량" xfId="14928"/>
    <cellStyle name="_내역서적용수량_2자전차교량교토공" xfId="14929"/>
    <cellStyle name="_내역서적용수량_96수량포장공" xfId="14930"/>
    <cellStyle name="_내역서적용수량_96수량포장공_1" xfId="14931"/>
    <cellStyle name="_내역서적용수량_96수량포장공_1_청량면포장공" xfId="14932"/>
    <cellStyle name="_내역서적용수량_96수량포장공_1_포장공수량" xfId="14933"/>
    <cellStyle name="_내역서적용수량_96수량포장공_1_포장공수량1" xfId="14934"/>
    <cellStyle name="_내역서적용수량_96수량포장공_96수량포장공" xfId="14935"/>
    <cellStyle name="_내역서적용수량_96수량포장공_96수량포장공_배수공" xfId="14936"/>
    <cellStyle name="_내역서적용수량_96수량포장공_96수량포장공_청량면포장공" xfId="14937"/>
    <cellStyle name="_내역서적용수량_96수량포장공_96수량포장공_청량배수공" xfId="14938"/>
    <cellStyle name="_내역서적용수량_96수량포장공_96수량포장공_포장공수량" xfId="14939"/>
    <cellStyle name="_내역서적용수량_96수량포장공_96수량포장공_포장공수량1" xfId="14940"/>
    <cellStyle name="_내역서적용수량_배수공" xfId="14941"/>
    <cellStyle name="_노고봉-내역" xfId="3045"/>
    <cellStyle name="_노고봉-내역_등산로보수-0309" xfId="3046"/>
    <cellStyle name="_노고봉-내역_등산로보수-0309_등산로정비-0901" xfId="3047"/>
    <cellStyle name="_노고봉-내역_등산로보수-0309_등산로정비-협의용" xfId="3048"/>
    <cellStyle name="_노고봉-내역_등산로보수-0309_매봉-1018-검토" xfId="3049"/>
    <cellStyle name="_노고봉-내역_등산로보수-0309_석성산-설계서-0517" xfId="3050"/>
    <cellStyle name="_노고봉-내역_상현동-내역" xfId="3051"/>
    <cellStyle name="_노고봉-내역_설봉공원내 느티나무식재공사도급내역서" xfId="10053"/>
    <cellStyle name="_노고봉-내역_신우어린이공원-내역-0224" xfId="3052"/>
    <cellStyle name="_노고봉-내역_신우어린이공원-내역-0224_등산로정비-0901" xfId="3053"/>
    <cellStyle name="_노고봉-내역_신우어린이공원-내역-0224_등산로정비-협의용" xfId="3054"/>
    <cellStyle name="_노고봉-내역_신우어린이공원-내역-0224_매봉-1018-검토" xfId="3055"/>
    <cellStyle name="_노고봉-내역_신우어린이공원-내역-0224_석성산-설계서-0517" xfId="3056"/>
    <cellStyle name="_노고봉-내역_신장초내역" xfId="10054"/>
    <cellStyle name="_노고봉-내역_신장초내역0310" xfId="10055"/>
    <cellStyle name="_노고봉-내역_신장초내역-수정0307" xfId="10056"/>
    <cellStyle name="_노고봉-내역_추계리화단공사" xfId="10057"/>
    <cellStyle name="_노고봉-내역_추계리화단공사설계변경" xfId="10058"/>
    <cellStyle name="_노고봉-내역_폐기물내역-전지" xfId="3057"/>
    <cellStyle name="_노동1교 교대일반수량" xfId="3058"/>
    <cellStyle name="_노면표지정비공사(연간단가)" xfId="18061"/>
    <cellStyle name="_노무비명세서" xfId="16707"/>
    <cellStyle name="_노무비명세서_전도금정" xfId="16708"/>
    <cellStyle name="_노무비지급" xfId="16709"/>
    <cellStyle name="_노무비지급_전도금정" xfId="16710"/>
    <cellStyle name="_노은근린공원체육시설" xfId="16538"/>
    <cellStyle name="_노천1지구1공구" xfId="18062"/>
    <cellStyle name="_노천1지구2공구" xfId="18063"/>
    <cellStyle name="_노천1지구2공구_관내 도로정비공사" xfId="18064"/>
    <cellStyle name="_노천1지구2공구_관내 도로정비공사(도면만)" xfId="18065"/>
    <cellStyle name="_노천1지구2공구_관내 도로정비공사_관내 도로정비공사" xfId="18066"/>
    <cellStyle name="_노천1지구2공구_관내 도로정비공사_관내 도로정비공사(도면만)(1)" xfId="18067"/>
    <cellStyle name="_노천1지구2공구_관내 도로정비공사_관내 도로정비공사_관내 도로정비공사(도면만)" xfId="18068"/>
    <cellStyle name="_노천1지구2공구_관내 도로정비공사_역전로도로정비공사" xfId="18069"/>
    <cellStyle name="_노천1지구2공구_관내 도로정비공사_역전로도로정비공사(물량조정)" xfId="18070"/>
    <cellStyle name="_노천1지구2공구_관내 도로정비공사_장다리내6길 도로정비공사" xfId="18071"/>
    <cellStyle name="_노천1지구2공구_관내 소규모도로정비공사2" xfId="18072"/>
    <cellStyle name="_노천1지구2공구_화서문9길" xfId="18073"/>
    <cellStyle name="_노천1지구2공구_화서문9길2" xfId="18074"/>
    <cellStyle name="_농소투찰(32152)" xfId="18075"/>
    <cellStyle name="_농소투찰(32152)_왜관-태평건설" xfId="18076"/>
    <cellStyle name="_능말폐기물내역(2단계-총괄)" xfId="3059"/>
    <cellStyle name="_단가(가압장)" xfId="26123"/>
    <cellStyle name="_단가산출서" xfId="280"/>
    <cellStyle name="_단가산출서 (가설방음벽 및 가설EGI )" xfId="18077"/>
    <cellStyle name="_단가산출서(합)" xfId="18078"/>
    <cellStyle name="_단가산출서_댐직하류 하천정비(환경)사업 기본계획 및 실시설계용역-수공용" xfId="18079"/>
    <cellStyle name="_단가산출서_댐직하류 하천정비(환경)사업 기본계획 및 실시설계용역-수공용_용담댐직하류 하천정비공사 설계예산서(남원작성)-" xfId="18080"/>
    <cellStyle name="_단계천(수량)" xfId="18081"/>
    <cellStyle name="_단대공원 물놀이장 조성공사(내역서및)" xfId="7630"/>
    <cellStyle name="_담쟁이식재공사폐기물" xfId="18082"/>
    <cellStyle name="_답동-수량산출서-0414" xfId="3060"/>
    <cellStyle name="_당동(청강)" xfId="10521"/>
    <cellStyle name="_당동(청강디스켓1)" xfId="18083"/>
    <cellStyle name="_당초전체내역서" xfId="10522"/>
    <cellStyle name="_대곡이설(투찰)" xfId="10888"/>
    <cellStyle name="_대곡이설(투찰)_1" xfId="18084"/>
    <cellStyle name="_대곡이설(투찰)_1_경찰서-터미널간도로(투찰)②" xfId="18085"/>
    <cellStyle name="_대곡이설(투찰)_1_경찰서-터미널간도로(투찰)②_마현생창(동양고속)" xfId="18086"/>
    <cellStyle name="_대곡이설(투찰)_1_경찰서-터미널간도로(투찰)②_마현생창(동양고속)_왜관-태평건설" xfId="18087"/>
    <cellStyle name="_대곡이설(투찰)_1_경찰서-터미널간도로(투찰)②_왜관-태평건설" xfId="18088"/>
    <cellStyle name="_대곡이설(투찰)_1_마현생창(동양고속)" xfId="18089"/>
    <cellStyle name="_대곡이설(투찰)_1_마현생창(동양고속)_왜관-태평건설" xfId="18090"/>
    <cellStyle name="_대곡이설(투찰)_1_봉무지방산업단지도로(투찰)②" xfId="18091"/>
    <cellStyle name="_대곡이설(투찰)_1_봉무지방산업단지도로(투찰)②_마현생창(동양고속)" xfId="18092"/>
    <cellStyle name="_대곡이설(투찰)_1_봉무지방산업단지도로(투찰)②_마현생창(동양고속)_왜관-태평건설" xfId="18093"/>
    <cellStyle name="_대곡이설(투찰)_1_봉무지방산업단지도로(투찰)②_왜관-태평건설" xfId="18094"/>
    <cellStyle name="_대곡이설(투찰)_1_봉무지방산업단지도로(투찰)②+0.250%" xfId="18095"/>
    <cellStyle name="_대곡이설(투찰)_1_봉무지방산업단지도로(투찰)②+0.250%_마현생창(동양고속)" xfId="18096"/>
    <cellStyle name="_대곡이설(투찰)_1_봉무지방산업단지도로(투찰)②+0.250%_마현생창(동양고속)_왜관-태평건설" xfId="18097"/>
    <cellStyle name="_대곡이설(투찰)_1_봉무지방산업단지도로(투찰)②+0.250%_왜관-태평건설" xfId="18098"/>
    <cellStyle name="_대곡이설(투찰)_1_왜관-태평건설" xfId="18099"/>
    <cellStyle name="_대곡이설(투찰)_1_합덕-신례원(2공구)투찰" xfId="18100"/>
    <cellStyle name="_대곡이설(투찰)_1_합덕-신례원(2공구)투찰_경찰서-터미널간도로(투찰)②" xfId="18101"/>
    <cellStyle name="_대곡이설(투찰)_1_합덕-신례원(2공구)투찰_경찰서-터미널간도로(투찰)②_마현생창(동양고속)" xfId="18102"/>
    <cellStyle name="_대곡이설(투찰)_1_합덕-신례원(2공구)투찰_경찰서-터미널간도로(투찰)②_마현생창(동양고속)_왜관-태평건설" xfId="18103"/>
    <cellStyle name="_대곡이설(투찰)_1_합덕-신례원(2공구)투찰_경찰서-터미널간도로(투찰)②_왜관-태평건설" xfId="18104"/>
    <cellStyle name="_대곡이설(투찰)_1_합덕-신례원(2공구)투찰_마현생창(동양고속)" xfId="18105"/>
    <cellStyle name="_대곡이설(투찰)_1_합덕-신례원(2공구)투찰_마현생창(동양고속)_왜관-태평건설" xfId="18106"/>
    <cellStyle name="_대곡이설(투찰)_1_합덕-신례원(2공구)투찰_봉무지방산업단지도로(투찰)②" xfId="18107"/>
    <cellStyle name="_대곡이설(투찰)_1_합덕-신례원(2공구)투찰_봉무지방산업단지도로(투찰)②_마현생창(동양고속)" xfId="18108"/>
    <cellStyle name="_대곡이설(투찰)_1_합덕-신례원(2공구)투찰_봉무지방산업단지도로(투찰)②_마현생창(동양고속)_왜관-태평건설" xfId="18109"/>
    <cellStyle name="_대곡이설(투찰)_1_합덕-신례원(2공구)투찰_봉무지방산업단지도로(투찰)②_왜관-태평건설" xfId="18110"/>
    <cellStyle name="_대곡이설(투찰)_1_합덕-신례원(2공구)투찰_봉무지방산업단지도로(투찰)②+0.250%" xfId="18111"/>
    <cellStyle name="_대곡이설(투찰)_1_합덕-신례원(2공구)투찰_봉무지방산업단지도로(투찰)②+0.250%_마현생창(동양고속)" xfId="18112"/>
    <cellStyle name="_대곡이설(투찰)_1_합덕-신례원(2공구)투찰_봉무지방산업단지도로(투찰)②+0.250%_마현생창(동양고속)_왜관-태평건설" xfId="18113"/>
    <cellStyle name="_대곡이설(투찰)_1_합덕-신례원(2공구)투찰_봉무지방산업단지도로(투찰)②+0.250%_왜관-태평건설" xfId="18114"/>
    <cellStyle name="_대곡이설(투찰)_1_합덕-신례원(2공구)투찰_왜관-태평건설" xfId="18115"/>
    <cellStyle name="_대곡이설(투찰)_1_합덕-신례원(2공구)투찰_합덕-신례원(2공구)투찰" xfId="18116"/>
    <cellStyle name="_대곡이설(투찰)_1_합덕-신례원(2공구)투찰_합덕-신례원(2공구)투찰_경찰서-터미널간도로(투찰)②" xfId="18117"/>
    <cellStyle name="_대곡이설(투찰)_1_합덕-신례원(2공구)투찰_합덕-신례원(2공구)투찰_경찰서-터미널간도로(투찰)②_마현생창(동양고속)" xfId="18118"/>
    <cellStyle name="_대곡이설(투찰)_1_합덕-신례원(2공구)투찰_합덕-신례원(2공구)투찰_경찰서-터미널간도로(투찰)②_마현생창(동양고속)_왜관-태평건설" xfId="18119"/>
    <cellStyle name="_대곡이설(투찰)_1_합덕-신례원(2공구)투찰_합덕-신례원(2공구)투찰_경찰서-터미널간도로(투찰)②_왜관-태평건설" xfId="18120"/>
    <cellStyle name="_대곡이설(투찰)_1_합덕-신례원(2공구)투찰_합덕-신례원(2공구)투찰_마현생창(동양고속)" xfId="18121"/>
    <cellStyle name="_대곡이설(투찰)_1_합덕-신례원(2공구)투찰_합덕-신례원(2공구)투찰_마현생창(동양고속)_왜관-태평건설" xfId="18122"/>
    <cellStyle name="_대곡이설(투찰)_1_합덕-신례원(2공구)투찰_합덕-신례원(2공구)투찰_봉무지방산업단지도로(투찰)②" xfId="18123"/>
    <cellStyle name="_대곡이설(투찰)_1_합덕-신례원(2공구)투찰_합덕-신례원(2공구)투찰_봉무지방산업단지도로(투찰)②_마현생창(동양고속)" xfId="18124"/>
    <cellStyle name="_대곡이설(투찰)_1_합덕-신례원(2공구)투찰_합덕-신례원(2공구)투찰_봉무지방산업단지도로(투찰)②_마현생창(동양고속)_왜관-태평건설" xfId="18125"/>
    <cellStyle name="_대곡이설(투찰)_1_합덕-신례원(2공구)투찰_합덕-신례원(2공구)투찰_봉무지방산업단지도로(투찰)②_왜관-태평건설" xfId="18126"/>
    <cellStyle name="_대곡이설(투찰)_1_합덕-신례원(2공구)투찰_합덕-신례원(2공구)투찰_봉무지방산업단지도로(투찰)②+0.250%" xfId="18127"/>
    <cellStyle name="_대곡이설(투찰)_1_합덕-신례원(2공구)투찰_합덕-신례원(2공구)투찰_봉무지방산업단지도로(투찰)②+0.250%_마현생창(동양고속)" xfId="18128"/>
    <cellStyle name="_대곡이설(투찰)_1_합덕-신례원(2공구)투찰_합덕-신례원(2공구)투찰_봉무지방산업단지도로(투찰)②+0.250%_마현생창(동양고속)_왜관-태평건설" xfId="18129"/>
    <cellStyle name="_대곡이설(투찰)_1_합덕-신례원(2공구)투찰_합덕-신례원(2공구)투찰_봉무지방산업단지도로(투찰)②+0.250%_왜관-태평건설" xfId="18130"/>
    <cellStyle name="_대곡이설(투찰)_1_합덕-신례원(2공구)투찰_합덕-신례원(2공구)투찰_왜관-태평건설" xfId="18131"/>
    <cellStyle name="_대곡이설(투찰)_경찰서-터미널간도로(투찰)②" xfId="18132"/>
    <cellStyle name="_대곡이설(투찰)_경찰서-터미널간도로(투찰)②_마현생창(동양고속)" xfId="18133"/>
    <cellStyle name="_대곡이설(투찰)_경찰서-터미널간도로(투찰)②_마현생창(동양고속)_왜관-태평건설" xfId="18134"/>
    <cellStyle name="_대곡이설(투찰)_경찰서-터미널간도로(투찰)②_왜관-태평건설" xfId="18135"/>
    <cellStyle name="_대곡이설(투찰)_대비표(대표)" xfId="10889"/>
    <cellStyle name="_대곡이설(투찰)_대비표(대표)_설계변경(재경)" xfId="10890"/>
    <cellStyle name="_대곡이설(투찰)_대비표(대표)_자금청구서예제(3월)" xfId="10891"/>
    <cellStyle name="_대곡이설(투찰)_대비표(대표)_자금청구서예제(3월)_6월자금청구수정분" xfId="10892"/>
    <cellStyle name="_대곡이설(투찰)_대비표(대표)_자금청구서예제(3월)_6월자금청구수정분_설계변경(재경)" xfId="10893"/>
    <cellStyle name="_대곡이설(투찰)_대비표(대표)_자금청구서예제(3월)_설계변경(재경)" xfId="10894"/>
    <cellStyle name="_대곡이설(투찰)_대비표(총대표)" xfId="10895"/>
    <cellStyle name="_대곡이설(투찰)_대비표(총대표)_설계변경(재경)" xfId="10896"/>
    <cellStyle name="_대곡이설(투찰)_대비표(총대표)_자금청구서예제(3월)" xfId="10897"/>
    <cellStyle name="_대곡이설(투찰)_대비표(총대표)_자금청구서예제(3월)_6월자금청구수정분" xfId="10898"/>
    <cellStyle name="_대곡이설(투찰)_대비표(총대표)_자금청구서예제(3월)_6월자금청구수정분_설계변경(재경)" xfId="10899"/>
    <cellStyle name="_대곡이설(투찰)_대비표(총대표)_자금청구서예제(3월)_설계변경(재경)" xfId="10900"/>
    <cellStyle name="_대곡이설(투찰)_도덕-고흥도로(투찰)" xfId="18136"/>
    <cellStyle name="_대곡이설(투찰)_도덕-고흥도로(투찰)_경찰서-터미널간도로(투찰)②" xfId="18137"/>
    <cellStyle name="_대곡이설(투찰)_도덕-고흥도로(투찰)_경찰서-터미널간도로(투찰)②_마현생창(동양고속)" xfId="18138"/>
    <cellStyle name="_대곡이설(투찰)_도덕-고흥도로(투찰)_경찰서-터미널간도로(투찰)②_마현생창(동양고속)_왜관-태평건설" xfId="18139"/>
    <cellStyle name="_대곡이설(투찰)_도덕-고흥도로(투찰)_경찰서-터미널간도로(투찰)②_왜관-태평건설" xfId="18140"/>
    <cellStyle name="_대곡이설(투찰)_도덕-고흥도로(투찰)_마현생창(동양고속)" xfId="18141"/>
    <cellStyle name="_대곡이설(투찰)_도덕-고흥도로(투찰)_마현생창(동양고속)_왜관-태평건설" xfId="18142"/>
    <cellStyle name="_대곡이설(투찰)_도덕-고흥도로(투찰)_봉무지방산업단지도로(투찰)②" xfId="18143"/>
    <cellStyle name="_대곡이설(투찰)_도덕-고흥도로(투찰)_봉무지방산업단지도로(투찰)②_마현생창(동양고속)" xfId="18144"/>
    <cellStyle name="_대곡이설(투찰)_도덕-고흥도로(투찰)_봉무지방산업단지도로(투찰)②_마현생창(동양고속)_왜관-태평건설" xfId="18145"/>
    <cellStyle name="_대곡이설(투찰)_도덕-고흥도로(투찰)_봉무지방산업단지도로(투찰)②_왜관-태평건설" xfId="18146"/>
    <cellStyle name="_대곡이설(투찰)_도덕-고흥도로(투찰)_봉무지방산업단지도로(투찰)②+0.250%" xfId="18147"/>
    <cellStyle name="_대곡이설(투찰)_도덕-고흥도로(투찰)_봉무지방산업단지도로(투찰)②+0.250%_마현생창(동양고속)" xfId="18148"/>
    <cellStyle name="_대곡이설(투찰)_도덕-고흥도로(투찰)_봉무지방산업단지도로(투찰)②+0.250%_마현생창(동양고속)_왜관-태평건설" xfId="18149"/>
    <cellStyle name="_대곡이설(투찰)_도덕-고흥도로(투찰)_봉무지방산업단지도로(투찰)②+0.250%_왜관-태평건설" xfId="18150"/>
    <cellStyle name="_대곡이설(투찰)_도덕-고흥도로(투찰)_왜관-태평건설" xfId="18151"/>
    <cellStyle name="_대곡이설(투찰)_도덕-고흥도로(투찰)_합덕-신례원(2공구)투찰" xfId="18152"/>
    <cellStyle name="_대곡이설(투찰)_도덕-고흥도로(투찰)_합덕-신례원(2공구)투찰_경찰서-터미널간도로(투찰)②" xfId="18153"/>
    <cellStyle name="_대곡이설(투찰)_도덕-고흥도로(투찰)_합덕-신례원(2공구)투찰_경찰서-터미널간도로(투찰)②_마현생창(동양고속)" xfId="18154"/>
    <cellStyle name="_대곡이설(투찰)_도덕-고흥도로(투찰)_합덕-신례원(2공구)투찰_경찰서-터미널간도로(투찰)②_마현생창(동양고속)_왜관-태평건설" xfId="18155"/>
    <cellStyle name="_대곡이설(투찰)_도덕-고흥도로(투찰)_합덕-신례원(2공구)투찰_경찰서-터미널간도로(투찰)②_왜관-태평건설" xfId="18156"/>
    <cellStyle name="_대곡이설(투찰)_도덕-고흥도로(투찰)_합덕-신례원(2공구)투찰_마현생창(동양고속)" xfId="18157"/>
    <cellStyle name="_대곡이설(투찰)_도덕-고흥도로(투찰)_합덕-신례원(2공구)투찰_마현생창(동양고속)_왜관-태평건설" xfId="18158"/>
    <cellStyle name="_대곡이설(투찰)_도덕-고흥도로(투찰)_합덕-신례원(2공구)투찰_봉무지방산업단지도로(투찰)②" xfId="18159"/>
    <cellStyle name="_대곡이설(투찰)_도덕-고흥도로(투찰)_합덕-신례원(2공구)투찰_봉무지방산업단지도로(투찰)②_마현생창(동양고속)" xfId="18160"/>
    <cellStyle name="_대곡이설(투찰)_도덕-고흥도로(투찰)_합덕-신례원(2공구)투찰_봉무지방산업단지도로(투찰)②_마현생창(동양고속)_왜관-태평건설" xfId="18161"/>
    <cellStyle name="_대곡이설(투찰)_도덕-고흥도로(투찰)_합덕-신례원(2공구)투찰_봉무지방산업단지도로(투찰)②_왜관-태평건설" xfId="18162"/>
    <cellStyle name="_대곡이설(투찰)_도덕-고흥도로(투찰)_합덕-신례원(2공구)투찰_봉무지방산업단지도로(투찰)②+0.250%" xfId="18163"/>
    <cellStyle name="_대곡이설(투찰)_도덕-고흥도로(투찰)_합덕-신례원(2공구)투찰_봉무지방산업단지도로(투찰)②+0.250%_마현생창(동양고속)" xfId="18164"/>
    <cellStyle name="_대곡이설(투찰)_도덕-고흥도로(투찰)_합덕-신례원(2공구)투찰_봉무지방산업단지도로(투찰)②+0.250%_마현생창(동양고속)_왜관-태평건설" xfId="18165"/>
    <cellStyle name="_대곡이설(투찰)_도덕-고흥도로(투찰)_합덕-신례원(2공구)투찰_봉무지방산업단지도로(투찰)②+0.250%_왜관-태평건설" xfId="18166"/>
    <cellStyle name="_대곡이설(투찰)_도덕-고흥도로(투찰)_합덕-신례원(2공구)투찰_왜관-태평건설" xfId="18167"/>
    <cellStyle name="_대곡이설(투찰)_도덕-고흥도로(투찰)_합덕-신례원(2공구)투찰_합덕-신례원(2공구)투찰" xfId="18168"/>
    <cellStyle name="_대곡이설(투찰)_도덕-고흥도로(투찰)_합덕-신례원(2공구)투찰_합덕-신례원(2공구)투찰_경찰서-터미널간도로(투찰)②" xfId="18169"/>
    <cellStyle name="_대곡이설(투찰)_도덕-고흥도로(투찰)_합덕-신례원(2공구)투찰_합덕-신례원(2공구)투찰_경찰서-터미널간도로(투찰)②_마현생창(동양고속)" xfId="18170"/>
    <cellStyle name="_대곡이설(투찰)_도덕-고흥도로(투찰)_합덕-신례원(2공구)투찰_합덕-신례원(2공구)투찰_경찰서-터미널간도로(투찰)②_마현생창(동양고속)_왜관-태평건설" xfId="18171"/>
    <cellStyle name="_대곡이설(투찰)_도덕-고흥도로(투찰)_합덕-신례원(2공구)투찰_합덕-신례원(2공구)투찰_경찰서-터미널간도로(투찰)②_왜관-태평건설" xfId="18172"/>
    <cellStyle name="_대곡이설(투찰)_도덕-고흥도로(투찰)_합덕-신례원(2공구)투찰_합덕-신례원(2공구)투찰_마현생창(동양고속)" xfId="18173"/>
    <cellStyle name="_대곡이설(투찰)_도덕-고흥도로(투찰)_합덕-신례원(2공구)투찰_합덕-신례원(2공구)투찰_마현생창(동양고속)_왜관-태평건설" xfId="18174"/>
    <cellStyle name="_대곡이설(투찰)_도덕-고흥도로(투찰)_합덕-신례원(2공구)투찰_합덕-신례원(2공구)투찰_봉무지방산업단지도로(투찰)②" xfId="18175"/>
    <cellStyle name="_대곡이설(투찰)_도덕-고흥도로(투찰)_합덕-신례원(2공구)투찰_합덕-신례원(2공구)투찰_봉무지방산업단지도로(투찰)②_마현생창(동양고속)" xfId="18176"/>
    <cellStyle name="_대곡이설(투찰)_도덕-고흥도로(투찰)_합덕-신례원(2공구)투찰_합덕-신례원(2공구)투찰_봉무지방산업단지도로(투찰)②_마현생창(동양고속)_왜관-태평건설" xfId="18177"/>
    <cellStyle name="_대곡이설(투찰)_도덕-고흥도로(투찰)_합덕-신례원(2공구)투찰_합덕-신례원(2공구)투찰_봉무지방산업단지도로(투찰)②_왜관-태평건설" xfId="18178"/>
    <cellStyle name="_대곡이설(투찰)_도덕-고흥도로(투찰)_합덕-신례원(2공구)투찰_합덕-신례원(2공구)투찰_봉무지방산업단지도로(투찰)②+0.250%" xfId="18179"/>
    <cellStyle name="_대곡이설(투찰)_도덕-고흥도로(투찰)_합덕-신례원(2공구)투찰_합덕-신례원(2공구)투찰_봉무지방산업단지도로(투찰)②+0.250%_마현생창(동양고속)" xfId="18180"/>
    <cellStyle name="_대곡이설(투찰)_도덕-고흥도로(투찰)_합덕-신례원(2공구)투찰_합덕-신례원(2공구)투찰_봉무지방산업단지도로(투찰)②+0.250%_마현생창(동양고속)_왜관-태평건설" xfId="18181"/>
    <cellStyle name="_대곡이설(투찰)_도덕-고흥도로(투찰)_합덕-신례원(2공구)투찰_합덕-신례원(2공구)투찰_봉무지방산업단지도로(투찰)②+0.250%_왜관-태평건설" xfId="18182"/>
    <cellStyle name="_대곡이설(투찰)_도덕-고흥도로(투찰)_합덕-신례원(2공구)투찰_합덕-신례원(2공구)투찰_왜관-태평건설" xfId="18183"/>
    <cellStyle name="_대곡이설(투찰)_마현생창(동양고속)" xfId="18184"/>
    <cellStyle name="_대곡이설(투찰)_마현생창(동양고속)_왜관-태평건설" xfId="18185"/>
    <cellStyle name="_대곡이설(투찰)_봉무지방산업단지도로(투찰)②" xfId="18186"/>
    <cellStyle name="_대곡이설(투찰)_봉무지방산업단지도로(투찰)②_마현생창(동양고속)" xfId="18187"/>
    <cellStyle name="_대곡이설(투찰)_봉무지방산업단지도로(투찰)②_마현생창(동양고속)_왜관-태평건설" xfId="18188"/>
    <cellStyle name="_대곡이설(투찰)_봉무지방산업단지도로(투찰)②_왜관-태평건설" xfId="18189"/>
    <cellStyle name="_대곡이설(투찰)_봉무지방산업단지도로(투찰)②+0.250%" xfId="18190"/>
    <cellStyle name="_대곡이설(투찰)_봉무지방산업단지도로(투찰)②+0.250%_마현생창(동양고속)" xfId="18191"/>
    <cellStyle name="_대곡이설(투찰)_봉무지방산업단지도로(투찰)②+0.250%_마현생창(동양고속)_왜관-태평건설" xfId="18192"/>
    <cellStyle name="_대곡이설(투찰)_봉무지방산업단지도로(투찰)②+0.250%_왜관-태평건설" xfId="18193"/>
    <cellStyle name="_대곡이설(투찰)_설계변경(재경)" xfId="10901"/>
    <cellStyle name="_대곡이설(투찰)_신정1빗물펌프장(홍성학)" xfId="10902"/>
    <cellStyle name="_대곡이설(투찰)_신정1빗물펌프장(홍성학)_설계변경(재경)" xfId="10903"/>
    <cellStyle name="_대곡이설(투찰)_신정1빗물펌프장(홍성학)_자금청구서예제(3월)" xfId="10904"/>
    <cellStyle name="_대곡이설(투찰)_신정1빗물펌프장(홍성학)_자금청구서예제(3월)_6월자금청구수정분" xfId="10905"/>
    <cellStyle name="_대곡이설(투찰)_신정1빗물펌프장(홍성학)_자금청구서예제(3월)_6월자금청구수정분_설계변경(재경)" xfId="10906"/>
    <cellStyle name="_대곡이설(투찰)_신정1빗물펌프장(홍성학)_자금청구서예제(3월)_설계변경(재경)" xfId="10907"/>
    <cellStyle name="_대곡이설(투찰)_실행기성내역(11월)" xfId="10908"/>
    <cellStyle name="_대곡이설(투찰)_실행기성내역(11월)_설계변경(재경)" xfId="10909"/>
    <cellStyle name="_대곡이설(투찰)_실행기성내역(11월)_자금청구서예제(3월)" xfId="10910"/>
    <cellStyle name="_대곡이설(투찰)_실행기성내역(11월)_자금청구서예제(3월)_6월자금청구수정분" xfId="10911"/>
    <cellStyle name="_대곡이설(투찰)_실행기성내역(11월)_자금청구서예제(3월)_6월자금청구수정분_설계변경(재경)" xfId="10912"/>
    <cellStyle name="_대곡이설(투찰)_실행기성내역(11월)_자금청구서예제(3월)_설계변경(재경)" xfId="10913"/>
    <cellStyle name="_대곡이설(투찰)_안산부대(투찰)⑤" xfId="18194"/>
    <cellStyle name="_대곡이설(투찰)_안산부대(투찰)⑤_경찰서-터미널간도로(투찰)②" xfId="18195"/>
    <cellStyle name="_대곡이설(투찰)_안산부대(투찰)⑤_경찰서-터미널간도로(투찰)②_마현생창(동양고속)" xfId="18196"/>
    <cellStyle name="_대곡이설(투찰)_안산부대(투찰)⑤_경찰서-터미널간도로(투찰)②_마현생창(동양고속)_왜관-태평건설" xfId="18197"/>
    <cellStyle name="_대곡이설(투찰)_안산부대(투찰)⑤_경찰서-터미널간도로(투찰)②_왜관-태평건설" xfId="18198"/>
    <cellStyle name="_대곡이설(투찰)_안산부대(투찰)⑤_마현생창(동양고속)" xfId="18199"/>
    <cellStyle name="_대곡이설(투찰)_안산부대(투찰)⑤_마현생창(동양고속)_왜관-태평건설" xfId="18200"/>
    <cellStyle name="_대곡이설(투찰)_안산부대(투찰)⑤_봉무지방산업단지도로(투찰)②" xfId="18201"/>
    <cellStyle name="_대곡이설(투찰)_안산부대(투찰)⑤_봉무지방산업단지도로(투찰)②_마현생창(동양고속)" xfId="18202"/>
    <cellStyle name="_대곡이설(투찰)_안산부대(투찰)⑤_봉무지방산업단지도로(투찰)②_마현생창(동양고속)_왜관-태평건설" xfId="18203"/>
    <cellStyle name="_대곡이설(투찰)_안산부대(투찰)⑤_봉무지방산업단지도로(투찰)②_왜관-태평건설" xfId="18204"/>
    <cellStyle name="_대곡이설(투찰)_안산부대(투찰)⑤_봉무지방산업단지도로(투찰)②+0.250%" xfId="18205"/>
    <cellStyle name="_대곡이설(투찰)_안산부대(투찰)⑤_봉무지방산업단지도로(투찰)②+0.250%_마현생창(동양고속)" xfId="18206"/>
    <cellStyle name="_대곡이설(투찰)_안산부대(투찰)⑤_봉무지방산업단지도로(투찰)②+0.250%_마현생창(동양고속)_왜관-태평건설" xfId="18207"/>
    <cellStyle name="_대곡이설(투찰)_안산부대(투찰)⑤_봉무지방산업단지도로(투찰)②+0.250%_왜관-태평건설" xfId="18208"/>
    <cellStyle name="_대곡이설(투찰)_안산부대(투찰)⑤_왜관-태평건설" xfId="18209"/>
    <cellStyle name="_대곡이설(투찰)_안산부대(투찰)⑤_합덕-신례원(2공구)투찰" xfId="18210"/>
    <cellStyle name="_대곡이설(투찰)_안산부대(투찰)⑤_합덕-신례원(2공구)투찰_경찰서-터미널간도로(투찰)②" xfId="18211"/>
    <cellStyle name="_대곡이설(투찰)_안산부대(투찰)⑤_합덕-신례원(2공구)투찰_경찰서-터미널간도로(투찰)②_마현생창(동양고속)" xfId="18212"/>
    <cellStyle name="_대곡이설(투찰)_안산부대(투찰)⑤_합덕-신례원(2공구)투찰_경찰서-터미널간도로(투찰)②_마현생창(동양고속)_왜관-태평건설" xfId="18213"/>
    <cellStyle name="_대곡이설(투찰)_안산부대(투찰)⑤_합덕-신례원(2공구)투찰_경찰서-터미널간도로(투찰)②_왜관-태평건설" xfId="18214"/>
    <cellStyle name="_대곡이설(투찰)_안산부대(투찰)⑤_합덕-신례원(2공구)투찰_마현생창(동양고속)" xfId="18215"/>
    <cellStyle name="_대곡이설(투찰)_안산부대(투찰)⑤_합덕-신례원(2공구)투찰_마현생창(동양고속)_왜관-태평건설" xfId="18216"/>
    <cellStyle name="_대곡이설(투찰)_안산부대(투찰)⑤_합덕-신례원(2공구)투찰_봉무지방산업단지도로(투찰)②" xfId="18217"/>
    <cellStyle name="_대곡이설(투찰)_안산부대(투찰)⑤_합덕-신례원(2공구)투찰_봉무지방산업단지도로(투찰)②_마현생창(동양고속)" xfId="18218"/>
    <cellStyle name="_대곡이설(투찰)_안산부대(투찰)⑤_합덕-신례원(2공구)투찰_봉무지방산업단지도로(투찰)②_마현생창(동양고속)_왜관-태평건설" xfId="18219"/>
    <cellStyle name="_대곡이설(투찰)_안산부대(투찰)⑤_합덕-신례원(2공구)투찰_봉무지방산업단지도로(투찰)②_왜관-태평건설" xfId="18220"/>
    <cellStyle name="_대곡이설(투찰)_안산부대(투찰)⑤_합덕-신례원(2공구)투찰_봉무지방산업단지도로(투찰)②+0.250%" xfId="18221"/>
    <cellStyle name="_대곡이설(투찰)_안산부대(투찰)⑤_합덕-신례원(2공구)투찰_봉무지방산업단지도로(투찰)②+0.250%_마현생창(동양고속)" xfId="18222"/>
    <cellStyle name="_대곡이설(투찰)_안산부대(투찰)⑤_합덕-신례원(2공구)투찰_봉무지방산업단지도로(투찰)②+0.250%_마현생창(동양고속)_왜관-태평건설" xfId="18223"/>
    <cellStyle name="_대곡이설(투찰)_안산부대(투찰)⑤_합덕-신례원(2공구)투찰_봉무지방산업단지도로(투찰)②+0.250%_왜관-태평건설" xfId="18224"/>
    <cellStyle name="_대곡이설(투찰)_안산부대(투찰)⑤_합덕-신례원(2공구)투찰_왜관-태평건설" xfId="18225"/>
    <cellStyle name="_대곡이설(투찰)_안산부대(투찰)⑤_합덕-신례원(2공구)투찰_합덕-신례원(2공구)투찰" xfId="18226"/>
    <cellStyle name="_대곡이설(투찰)_안산부대(투찰)⑤_합덕-신례원(2공구)투찰_합덕-신례원(2공구)투찰_경찰서-터미널간도로(투찰)②" xfId="18227"/>
    <cellStyle name="_대곡이설(투찰)_안산부대(투찰)⑤_합덕-신례원(2공구)투찰_합덕-신례원(2공구)투찰_경찰서-터미널간도로(투찰)②_마현생창(동양고속)" xfId="18228"/>
    <cellStyle name="_대곡이설(투찰)_안산부대(투찰)⑤_합덕-신례원(2공구)투찰_합덕-신례원(2공구)투찰_경찰서-터미널간도로(투찰)②_마현생창(동양고속)_왜관-태평건설" xfId="18229"/>
    <cellStyle name="_대곡이설(투찰)_안산부대(투찰)⑤_합덕-신례원(2공구)투찰_합덕-신례원(2공구)투찰_경찰서-터미널간도로(투찰)②_왜관-태평건설" xfId="18230"/>
    <cellStyle name="_대곡이설(투찰)_안산부대(투찰)⑤_합덕-신례원(2공구)투찰_합덕-신례원(2공구)투찰_마현생창(동양고속)" xfId="18231"/>
    <cellStyle name="_대곡이설(투찰)_안산부대(투찰)⑤_합덕-신례원(2공구)투찰_합덕-신례원(2공구)투찰_마현생창(동양고속)_왜관-태평건설" xfId="18232"/>
    <cellStyle name="_대곡이설(투찰)_안산부대(투찰)⑤_합덕-신례원(2공구)투찰_합덕-신례원(2공구)투찰_봉무지방산업단지도로(투찰)②" xfId="18233"/>
    <cellStyle name="_대곡이설(투찰)_안산부대(투찰)⑤_합덕-신례원(2공구)투찰_합덕-신례원(2공구)투찰_봉무지방산업단지도로(투찰)②_마현생창(동양고속)" xfId="18234"/>
    <cellStyle name="_대곡이설(투찰)_안산부대(투찰)⑤_합덕-신례원(2공구)투찰_합덕-신례원(2공구)투찰_봉무지방산업단지도로(투찰)②_마현생창(동양고속)_왜관-태평건설" xfId="18235"/>
    <cellStyle name="_대곡이설(투찰)_안산부대(투찰)⑤_합덕-신례원(2공구)투찰_합덕-신례원(2공구)투찰_봉무지방산업단지도로(투찰)②_왜관-태평건설" xfId="18236"/>
    <cellStyle name="_대곡이설(투찰)_안산부대(투찰)⑤_합덕-신례원(2공구)투찰_합덕-신례원(2공구)투찰_봉무지방산업단지도로(투찰)②+0.250%" xfId="18237"/>
    <cellStyle name="_대곡이설(투찰)_안산부대(투찰)⑤_합덕-신례원(2공구)투찰_합덕-신례원(2공구)투찰_봉무지방산업단지도로(투찰)②+0.250%_마현생창(동양고속)" xfId="18238"/>
    <cellStyle name="_대곡이설(투찰)_안산부대(투찰)⑤_합덕-신례원(2공구)투찰_합덕-신례원(2공구)투찰_봉무지방산업단지도로(투찰)②+0.250%_마현생창(동양고속)_왜관-태평건설" xfId="18239"/>
    <cellStyle name="_대곡이설(투찰)_안산부대(투찰)⑤_합덕-신례원(2공구)투찰_합덕-신례원(2공구)투찰_봉무지방산업단지도로(투찰)②+0.250%_왜관-태평건설" xfId="18240"/>
    <cellStyle name="_대곡이설(투찰)_안산부대(투찰)⑤_합덕-신례원(2공구)투찰_합덕-신례원(2공구)투찰_왜관-태평건설" xfId="18241"/>
    <cellStyle name="_대곡이설(투찰)_양곡부두(투찰)-0.31%" xfId="18242"/>
    <cellStyle name="_대곡이설(투찰)_양곡부두(투찰)-0.31%_경찰서-터미널간도로(투찰)②" xfId="18243"/>
    <cellStyle name="_대곡이설(투찰)_양곡부두(투찰)-0.31%_경찰서-터미널간도로(투찰)②_마현생창(동양고속)" xfId="18244"/>
    <cellStyle name="_대곡이설(투찰)_양곡부두(투찰)-0.31%_경찰서-터미널간도로(투찰)②_마현생창(동양고속)_왜관-태평건설" xfId="18245"/>
    <cellStyle name="_대곡이설(투찰)_양곡부두(투찰)-0.31%_경찰서-터미널간도로(투찰)②_왜관-태평건설" xfId="18246"/>
    <cellStyle name="_대곡이설(투찰)_양곡부두(투찰)-0.31%_마현생창(동양고속)" xfId="18247"/>
    <cellStyle name="_대곡이설(투찰)_양곡부두(투찰)-0.31%_마현생창(동양고속)_왜관-태평건설" xfId="18248"/>
    <cellStyle name="_대곡이설(투찰)_양곡부두(투찰)-0.31%_봉무지방산업단지도로(투찰)②" xfId="18249"/>
    <cellStyle name="_대곡이설(투찰)_양곡부두(투찰)-0.31%_봉무지방산업단지도로(투찰)②_마현생창(동양고속)" xfId="18250"/>
    <cellStyle name="_대곡이설(투찰)_양곡부두(투찰)-0.31%_봉무지방산업단지도로(투찰)②_마현생창(동양고속)_왜관-태평건설" xfId="18251"/>
    <cellStyle name="_대곡이설(투찰)_양곡부두(투찰)-0.31%_봉무지방산업단지도로(투찰)②_왜관-태평건설" xfId="18252"/>
    <cellStyle name="_대곡이설(투찰)_양곡부두(투찰)-0.31%_봉무지방산업단지도로(투찰)②+0.250%" xfId="18253"/>
    <cellStyle name="_대곡이설(투찰)_양곡부두(투찰)-0.31%_봉무지방산업단지도로(투찰)②+0.250%_마현생창(동양고속)" xfId="18254"/>
    <cellStyle name="_대곡이설(투찰)_양곡부두(투찰)-0.31%_봉무지방산업단지도로(투찰)②+0.250%_마현생창(동양고속)_왜관-태평건설" xfId="18255"/>
    <cellStyle name="_대곡이설(투찰)_양곡부두(투찰)-0.31%_봉무지방산업단지도로(투찰)②+0.250%_왜관-태평건설" xfId="18256"/>
    <cellStyle name="_대곡이설(투찰)_양곡부두(투찰)-0.31%_왜관-태평건설" xfId="18257"/>
    <cellStyle name="_대곡이설(투찰)_양곡부두(투찰)-0.31%_합덕-신례원(2공구)투찰" xfId="18258"/>
    <cellStyle name="_대곡이설(투찰)_양곡부두(투찰)-0.31%_합덕-신례원(2공구)투찰_경찰서-터미널간도로(투찰)②" xfId="18259"/>
    <cellStyle name="_대곡이설(투찰)_양곡부두(투찰)-0.31%_합덕-신례원(2공구)투찰_경찰서-터미널간도로(투찰)②_마현생창(동양고속)" xfId="18260"/>
    <cellStyle name="_대곡이설(투찰)_양곡부두(투찰)-0.31%_합덕-신례원(2공구)투찰_경찰서-터미널간도로(투찰)②_마현생창(동양고속)_왜관-태평건설" xfId="18261"/>
    <cellStyle name="_대곡이설(투찰)_양곡부두(투찰)-0.31%_합덕-신례원(2공구)투찰_경찰서-터미널간도로(투찰)②_왜관-태평건설" xfId="18262"/>
    <cellStyle name="_대곡이설(투찰)_양곡부두(투찰)-0.31%_합덕-신례원(2공구)투찰_마현생창(동양고속)" xfId="18263"/>
    <cellStyle name="_대곡이설(투찰)_양곡부두(투찰)-0.31%_합덕-신례원(2공구)투찰_마현생창(동양고속)_왜관-태평건설" xfId="18264"/>
    <cellStyle name="_대곡이설(투찰)_양곡부두(투찰)-0.31%_합덕-신례원(2공구)투찰_봉무지방산업단지도로(투찰)②" xfId="18265"/>
    <cellStyle name="_대곡이설(투찰)_양곡부두(투찰)-0.31%_합덕-신례원(2공구)투찰_봉무지방산업단지도로(투찰)②_마현생창(동양고속)" xfId="18266"/>
    <cellStyle name="_대곡이설(투찰)_양곡부두(투찰)-0.31%_합덕-신례원(2공구)투찰_봉무지방산업단지도로(투찰)②_마현생창(동양고속)_왜관-태평건설" xfId="18267"/>
    <cellStyle name="_대곡이설(투찰)_양곡부두(투찰)-0.31%_합덕-신례원(2공구)투찰_봉무지방산업단지도로(투찰)②_왜관-태평건설" xfId="18268"/>
    <cellStyle name="_대곡이설(투찰)_양곡부두(투찰)-0.31%_합덕-신례원(2공구)투찰_봉무지방산업단지도로(투찰)②+0.250%" xfId="18269"/>
    <cellStyle name="_대곡이설(투찰)_양곡부두(투찰)-0.31%_합덕-신례원(2공구)투찰_봉무지방산업단지도로(투찰)②+0.250%_마현생창(동양고속)" xfId="18270"/>
    <cellStyle name="_대곡이설(투찰)_양곡부두(투찰)-0.31%_합덕-신례원(2공구)투찰_봉무지방산업단지도로(투찰)②+0.250%_마현생창(동양고속)_왜관-태평건설" xfId="18271"/>
    <cellStyle name="_대곡이설(투찰)_양곡부두(투찰)-0.31%_합덕-신례원(2공구)투찰_봉무지방산업단지도로(투찰)②+0.250%_왜관-태평건설" xfId="18272"/>
    <cellStyle name="_대곡이설(투찰)_양곡부두(투찰)-0.31%_합덕-신례원(2공구)투찰_왜관-태평건설" xfId="18273"/>
    <cellStyle name="_대곡이설(투찰)_양곡부두(투찰)-0.31%_합덕-신례원(2공구)투찰_합덕-신례원(2공구)투찰" xfId="18274"/>
    <cellStyle name="_대곡이설(투찰)_양곡부두(투찰)-0.31%_합덕-신례원(2공구)투찰_합덕-신례원(2공구)투찰_경찰서-터미널간도로(투찰)②" xfId="18275"/>
    <cellStyle name="_대곡이설(투찰)_양곡부두(투찰)-0.31%_합덕-신례원(2공구)투찰_합덕-신례원(2공구)투찰_경찰서-터미널간도로(투찰)②_마현생창(동양고속)" xfId="18276"/>
    <cellStyle name="_대곡이설(투찰)_양곡부두(투찰)-0.31%_합덕-신례원(2공구)투찰_합덕-신례원(2공구)투찰_경찰서-터미널간도로(투찰)②_마현생창(동양고속)_왜관-태평건설" xfId="18277"/>
    <cellStyle name="_대곡이설(투찰)_양곡부두(투찰)-0.31%_합덕-신례원(2공구)투찰_합덕-신례원(2공구)투찰_경찰서-터미널간도로(투찰)②_왜관-태평건설" xfId="18278"/>
    <cellStyle name="_대곡이설(투찰)_양곡부두(투찰)-0.31%_합덕-신례원(2공구)투찰_합덕-신례원(2공구)투찰_마현생창(동양고속)" xfId="18279"/>
    <cellStyle name="_대곡이설(투찰)_양곡부두(투찰)-0.31%_합덕-신례원(2공구)투찰_합덕-신례원(2공구)투찰_마현생창(동양고속)_왜관-태평건설" xfId="18280"/>
    <cellStyle name="_대곡이설(투찰)_양곡부두(투찰)-0.31%_합덕-신례원(2공구)투찰_합덕-신례원(2공구)투찰_봉무지방산업단지도로(투찰)②" xfId="18281"/>
    <cellStyle name="_대곡이설(투찰)_양곡부두(투찰)-0.31%_합덕-신례원(2공구)투찰_합덕-신례원(2공구)투찰_봉무지방산업단지도로(투찰)②_마현생창(동양고속)" xfId="18282"/>
    <cellStyle name="_대곡이설(투찰)_양곡부두(투찰)-0.31%_합덕-신례원(2공구)투찰_합덕-신례원(2공구)투찰_봉무지방산업단지도로(투찰)②_마현생창(동양고속)_왜관-태평건설" xfId="18283"/>
    <cellStyle name="_대곡이설(투찰)_양곡부두(투찰)-0.31%_합덕-신례원(2공구)투찰_합덕-신례원(2공구)투찰_봉무지방산업단지도로(투찰)②_왜관-태평건설" xfId="18284"/>
    <cellStyle name="_대곡이설(투찰)_양곡부두(투찰)-0.31%_합덕-신례원(2공구)투찰_합덕-신례원(2공구)투찰_봉무지방산업단지도로(투찰)②+0.250%" xfId="18285"/>
    <cellStyle name="_대곡이설(투찰)_양곡부두(투찰)-0.31%_합덕-신례원(2공구)투찰_합덕-신례원(2공구)투찰_봉무지방산업단지도로(투찰)②+0.250%_마현생창(동양고속)" xfId="18286"/>
    <cellStyle name="_대곡이설(투찰)_양곡부두(투찰)-0.31%_합덕-신례원(2공구)투찰_합덕-신례원(2공구)투찰_봉무지방산업단지도로(투찰)②+0.250%_마현생창(동양고속)_왜관-태평건설" xfId="18287"/>
    <cellStyle name="_대곡이설(투찰)_양곡부두(투찰)-0.31%_합덕-신례원(2공구)투찰_합덕-신례원(2공구)투찰_봉무지방산업단지도로(투찰)②+0.250%_왜관-태평건설" xfId="18288"/>
    <cellStyle name="_대곡이설(투찰)_양곡부두(투찰)-0.31%_합덕-신례원(2공구)투찰_합덕-신례원(2공구)투찰_왜관-태평건설" xfId="18289"/>
    <cellStyle name="_대곡이설(투찰)_왜관-태평건설" xfId="18290"/>
    <cellStyle name="_대곡이설(투찰)_일성실행" xfId="10914"/>
    <cellStyle name="_대곡이설(투찰)_일성실행_설계변경(재경)" xfId="10915"/>
    <cellStyle name="_대곡이설(투찰)_일성실행_자금청구서예제(3월)" xfId="10916"/>
    <cellStyle name="_대곡이설(투찰)_일성실행_자금청구서예제(3월)_6월자금청구수정분" xfId="10917"/>
    <cellStyle name="_대곡이설(투찰)_일성실행_자금청구서예제(3월)_6월자금청구수정분_설계변경(재경)" xfId="10918"/>
    <cellStyle name="_대곡이설(투찰)_일성실행_자금청구서예제(3월)_설계변경(재경)" xfId="10919"/>
    <cellStyle name="_대곡이설(투찰)_자금청구서예제(3월)" xfId="10920"/>
    <cellStyle name="_대곡이설(투찰)_자금청구서예제(3월)_6월자금청구수정분" xfId="10921"/>
    <cellStyle name="_대곡이설(투찰)_자금청구서예제(3월)_6월자금청구수정분_설계변경(재경)" xfId="10922"/>
    <cellStyle name="_대곡이설(투찰)_자금청구서예제(3월)_설계변경(재경)" xfId="10923"/>
    <cellStyle name="_대곡이설(투찰)_창원상수도(토목)투찰" xfId="18291"/>
    <cellStyle name="_대곡이설(투찰)_창원상수도(토목)투찰_경찰서-터미널간도로(투찰)②" xfId="18292"/>
    <cellStyle name="_대곡이설(투찰)_창원상수도(토목)투찰_경찰서-터미널간도로(투찰)②_마현생창(동양고속)" xfId="18293"/>
    <cellStyle name="_대곡이설(투찰)_창원상수도(토목)투찰_경찰서-터미널간도로(투찰)②_마현생창(동양고속)_왜관-태평건설" xfId="18294"/>
    <cellStyle name="_대곡이설(투찰)_창원상수도(토목)투찰_경찰서-터미널간도로(투찰)②_왜관-태평건설" xfId="18295"/>
    <cellStyle name="_대곡이설(투찰)_창원상수도(토목)투찰_마현생창(동양고속)" xfId="18296"/>
    <cellStyle name="_대곡이설(투찰)_창원상수도(토목)투찰_마현생창(동양고속)_왜관-태평건설" xfId="18297"/>
    <cellStyle name="_대곡이설(투찰)_창원상수도(토목)투찰_봉무지방산업단지도로(투찰)②" xfId="18298"/>
    <cellStyle name="_대곡이설(투찰)_창원상수도(토목)투찰_봉무지방산업단지도로(투찰)②_마현생창(동양고속)" xfId="18299"/>
    <cellStyle name="_대곡이설(투찰)_창원상수도(토목)투찰_봉무지방산업단지도로(투찰)②_마현생창(동양고속)_왜관-태평건설" xfId="18300"/>
    <cellStyle name="_대곡이설(투찰)_창원상수도(토목)투찰_봉무지방산업단지도로(투찰)②_왜관-태평건설" xfId="18301"/>
    <cellStyle name="_대곡이설(투찰)_창원상수도(토목)투찰_봉무지방산업단지도로(투찰)②+0.250%" xfId="18302"/>
    <cellStyle name="_대곡이설(투찰)_창원상수도(토목)투찰_봉무지방산업단지도로(투찰)②+0.250%_마현생창(동양고속)" xfId="18303"/>
    <cellStyle name="_대곡이설(투찰)_창원상수도(토목)투찰_봉무지방산업단지도로(투찰)②+0.250%_마현생창(동양고속)_왜관-태평건설" xfId="18304"/>
    <cellStyle name="_대곡이설(투찰)_창원상수도(토목)투찰_봉무지방산업단지도로(투찰)②+0.250%_왜관-태평건설" xfId="18305"/>
    <cellStyle name="_대곡이설(투찰)_창원상수도(토목)투찰_왜관-태평건설" xfId="18306"/>
    <cellStyle name="_대곡이설(투찰)_창원상수도(토목)투찰_합덕-신례원(2공구)투찰" xfId="18307"/>
    <cellStyle name="_대곡이설(투찰)_창원상수도(토목)투찰_합덕-신례원(2공구)투찰_경찰서-터미널간도로(투찰)②" xfId="18308"/>
    <cellStyle name="_대곡이설(투찰)_창원상수도(토목)투찰_합덕-신례원(2공구)투찰_경찰서-터미널간도로(투찰)②_마현생창(동양고속)" xfId="18309"/>
    <cellStyle name="_대곡이설(투찰)_창원상수도(토목)투찰_합덕-신례원(2공구)투찰_경찰서-터미널간도로(투찰)②_마현생창(동양고속)_왜관-태평건설" xfId="18310"/>
    <cellStyle name="_대곡이설(투찰)_창원상수도(토목)투찰_합덕-신례원(2공구)투찰_경찰서-터미널간도로(투찰)②_왜관-태평건설" xfId="18311"/>
    <cellStyle name="_대곡이설(투찰)_창원상수도(토목)투찰_합덕-신례원(2공구)투찰_마현생창(동양고속)" xfId="18312"/>
    <cellStyle name="_대곡이설(투찰)_창원상수도(토목)투찰_합덕-신례원(2공구)투찰_마현생창(동양고속)_왜관-태평건설" xfId="18313"/>
    <cellStyle name="_대곡이설(투찰)_창원상수도(토목)투찰_합덕-신례원(2공구)투찰_봉무지방산업단지도로(투찰)②" xfId="18314"/>
    <cellStyle name="_대곡이설(투찰)_창원상수도(토목)투찰_합덕-신례원(2공구)투찰_봉무지방산업단지도로(투찰)②_마현생창(동양고속)" xfId="18315"/>
    <cellStyle name="_대곡이설(투찰)_창원상수도(토목)투찰_합덕-신례원(2공구)투찰_봉무지방산업단지도로(투찰)②_마현생창(동양고속)_왜관-태평건설" xfId="18316"/>
    <cellStyle name="_대곡이설(투찰)_창원상수도(토목)투찰_합덕-신례원(2공구)투찰_봉무지방산업단지도로(투찰)②_왜관-태평건설" xfId="18317"/>
    <cellStyle name="_대곡이설(투찰)_창원상수도(토목)투찰_합덕-신례원(2공구)투찰_봉무지방산업단지도로(투찰)②+0.250%" xfId="18318"/>
    <cellStyle name="_대곡이설(투찰)_창원상수도(토목)투찰_합덕-신례원(2공구)투찰_봉무지방산업단지도로(투찰)②+0.250%_마현생창(동양고속)" xfId="18319"/>
    <cellStyle name="_대곡이설(투찰)_창원상수도(토목)투찰_합덕-신례원(2공구)투찰_봉무지방산업단지도로(투찰)②+0.250%_마현생창(동양고속)_왜관-태평건설" xfId="18320"/>
    <cellStyle name="_대곡이설(투찰)_창원상수도(토목)투찰_합덕-신례원(2공구)투찰_봉무지방산업단지도로(투찰)②+0.250%_왜관-태평건설" xfId="18321"/>
    <cellStyle name="_대곡이설(투찰)_창원상수도(토목)투찰_합덕-신례원(2공구)투찰_왜관-태평건설" xfId="18322"/>
    <cellStyle name="_대곡이설(투찰)_창원상수도(토목)투찰_합덕-신례원(2공구)투찰_합덕-신례원(2공구)투찰" xfId="18323"/>
    <cellStyle name="_대곡이설(투찰)_창원상수도(토목)투찰_합덕-신례원(2공구)투찰_합덕-신례원(2공구)투찰_경찰서-터미널간도로(투찰)②" xfId="18324"/>
    <cellStyle name="_대곡이설(투찰)_창원상수도(토목)투찰_합덕-신례원(2공구)투찰_합덕-신례원(2공구)투찰_경찰서-터미널간도로(투찰)②_마현생창(동양고속)" xfId="18325"/>
    <cellStyle name="_대곡이설(투찰)_창원상수도(토목)투찰_합덕-신례원(2공구)투찰_합덕-신례원(2공구)투찰_경찰서-터미널간도로(투찰)②_마현생창(동양고속)_왜관-태평건설" xfId="18326"/>
    <cellStyle name="_대곡이설(투찰)_창원상수도(토목)투찰_합덕-신례원(2공구)투찰_합덕-신례원(2공구)투찰_경찰서-터미널간도로(투찰)②_왜관-태평건설" xfId="18327"/>
    <cellStyle name="_대곡이설(투찰)_창원상수도(토목)투찰_합덕-신례원(2공구)투찰_합덕-신례원(2공구)투찰_마현생창(동양고속)" xfId="18328"/>
    <cellStyle name="_대곡이설(투찰)_창원상수도(토목)투찰_합덕-신례원(2공구)투찰_합덕-신례원(2공구)투찰_마현생창(동양고속)_왜관-태평건설" xfId="18329"/>
    <cellStyle name="_대곡이설(투찰)_창원상수도(토목)투찰_합덕-신례원(2공구)투찰_합덕-신례원(2공구)투찰_봉무지방산업단지도로(투찰)②" xfId="18330"/>
    <cellStyle name="_대곡이설(투찰)_창원상수도(토목)투찰_합덕-신례원(2공구)투찰_합덕-신례원(2공구)투찰_봉무지방산업단지도로(투찰)②_마현생창(동양고속)" xfId="18331"/>
    <cellStyle name="_대곡이설(투찰)_창원상수도(토목)투찰_합덕-신례원(2공구)투찰_합덕-신례원(2공구)투찰_봉무지방산업단지도로(투찰)②_마현생창(동양고속)_왜관-태평건설" xfId="18332"/>
    <cellStyle name="_대곡이설(투찰)_창원상수도(토목)투찰_합덕-신례원(2공구)투찰_합덕-신례원(2공구)투찰_봉무지방산업단지도로(투찰)②_왜관-태평건설" xfId="18333"/>
    <cellStyle name="_대곡이설(투찰)_창원상수도(토목)투찰_합덕-신례원(2공구)투찰_합덕-신례원(2공구)투찰_봉무지방산업단지도로(투찰)②+0.250%" xfId="18334"/>
    <cellStyle name="_대곡이설(투찰)_창원상수도(토목)투찰_합덕-신례원(2공구)투찰_합덕-신례원(2공구)투찰_봉무지방산업단지도로(투찰)②+0.250%_마현생창(동양고속)" xfId="18335"/>
    <cellStyle name="_대곡이설(투찰)_창원상수도(토목)투찰_합덕-신례원(2공구)투찰_합덕-신례원(2공구)투찰_봉무지방산업단지도로(투찰)②+0.250%_마현생창(동양고속)_왜관-태평건설" xfId="18336"/>
    <cellStyle name="_대곡이설(투찰)_창원상수도(토목)투찰_합덕-신례원(2공구)투찰_합덕-신례원(2공구)투찰_봉무지방산업단지도로(투찰)②+0.250%_왜관-태평건설" xfId="18337"/>
    <cellStyle name="_대곡이설(투찰)_창원상수도(토목)투찰_합덕-신례원(2공구)투찰_합덕-신례원(2공구)투찰_왜관-태평건설" xfId="18338"/>
    <cellStyle name="_대곡이설(투찰)_합덕-신례원(2공구)투찰" xfId="18339"/>
    <cellStyle name="_대곡이설(투찰)_합덕-신례원(2공구)투찰_경찰서-터미널간도로(투찰)②" xfId="18340"/>
    <cellStyle name="_대곡이설(투찰)_합덕-신례원(2공구)투찰_경찰서-터미널간도로(투찰)②_마현생창(동양고속)" xfId="18341"/>
    <cellStyle name="_대곡이설(투찰)_합덕-신례원(2공구)투찰_경찰서-터미널간도로(투찰)②_마현생창(동양고속)_왜관-태평건설" xfId="18342"/>
    <cellStyle name="_대곡이설(투찰)_합덕-신례원(2공구)투찰_경찰서-터미널간도로(투찰)②_왜관-태평건설" xfId="18343"/>
    <cellStyle name="_대곡이설(투찰)_합덕-신례원(2공구)투찰_마현생창(동양고속)" xfId="18344"/>
    <cellStyle name="_대곡이설(투찰)_합덕-신례원(2공구)투찰_마현생창(동양고속)_왜관-태평건설" xfId="18345"/>
    <cellStyle name="_대곡이설(투찰)_합덕-신례원(2공구)투찰_봉무지방산업단지도로(투찰)②" xfId="18346"/>
    <cellStyle name="_대곡이설(투찰)_합덕-신례원(2공구)투찰_봉무지방산업단지도로(투찰)②_마현생창(동양고속)" xfId="18347"/>
    <cellStyle name="_대곡이설(투찰)_합덕-신례원(2공구)투찰_봉무지방산업단지도로(투찰)②_마현생창(동양고속)_왜관-태평건설" xfId="18348"/>
    <cellStyle name="_대곡이설(투찰)_합덕-신례원(2공구)투찰_봉무지방산업단지도로(투찰)②_왜관-태평건설" xfId="18349"/>
    <cellStyle name="_대곡이설(투찰)_합덕-신례원(2공구)투찰_봉무지방산업단지도로(투찰)②+0.250%" xfId="18350"/>
    <cellStyle name="_대곡이설(투찰)_합덕-신례원(2공구)투찰_봉무지방산업단지도로(투찰)②+0.250%_마현생창(동양고속)" xfId="18351"/>
    <cellStyle name="_대곡이설(투찰)_합덕-신례원(2공구)투찰_봉무지방산업단지도로(투찰)②+0.250%_마현생창(동양고속)_왜관-태평건설" xfId="18352"/>
    <cellStyle name="_대곡이설(투찰)_합덕-신례원(2공구)투찰_봉무지방산업단지도로(투찰)②+0.250%_왜관-태평건설" xfId="18353"/>
    <cellStyle name="_대곡이설(투찰)_합덕-신례원(2공구)투찰_왜관-태평건설" xfId="18354"/>
    <cellStyle name="_대곡이설(투찰)_합덕-신례원(2공구)투찰_합덕-신례원(2공구)투찰" xfId="18355"/>
    <cellStyle name="_대곡이설(투찰)_합덕-신례원(2공구)투찰_합덕-신례원(2공구)투찰_경찰서-터미널간도로(투찰)②" xfId="18356"/>
    <cellStyle name="_대곡이설(투찰)_합덕-신례원(2공구)투찰_합덕-신례원(2공구)투찰_경찰서-터미널간도로(투찰)②_마현생창(동양고속)" xfId="18357"/>
    <cellStyle name="_대곡이설(투찰)_합덕-신례원(2공구)투찰_합덕-신례원(2공구)투찰_경찰서-터미널간도로(투찰)②_마현생창(동양고속)_왜관-태평건설" xfId="18358"/>
    <cellStyle name="_대곡이설(투찰)_합덕-신례원(2공구)투찰_합덕-신례원(2공구)투찰_경찰서-터미널간도로(투찰)②_왜관-태평건설" xfId="18359"/>
    <cellStyle name="_대곡이설(투찰)_합덕-신례원(2공구)투찰_합덕-신례원(2공구)투찰_마현생창(동양고속)" xfId="18360"/>
    <cellStyle name="_대곡이설(투찰)_합덕-신례원(2공구)투찰_합덕-신례원(2공구)투찰_마현생창(동양고속)_왜관-태평건설" xfId="18361"/>
    <cellStyle name="_대곡이설(투찰)_합덕-신례원(2공구)투찰_합덕-신례원(2공구)투찰_봉무지방산업단지도로(투찰)②" xfId="18362"/>
    <cellStyle name="_대곡이설(투찰)_합덕-신례원(2공구)투찰_합덕-신례원(2공구)투찰_봉무지방산업단지도로(투찰)②_마현생창(동양고속)" xfId="18363"/>
    <cellStyle name="_대곡이설(투찰)_합덕-신례원(2공구)투찰_합덕-신례원(2공구)투찰_봉무지방산업단지도로(투찰)②_마현생창(동양고속)_왜관-태평건설" xfId="18364"/>
    <cellStyle name="_대곡이설(투찰)_합덕-신례원(2공구)투찰_합덕-신례원(2공구)투찰_봉무지방산업단지도로(투찰)②_왜관-태평건설" xfId="18365"/>
    <cellStyle name="_대곡이설(투찰)_합덕-신례원(2공구)투찰_합덕-신례원(2공구)투찰_봉무지방산업단지도로(투찰)②+0.250%" xfId="18366"/>
    <cellStyle name="_대곡이설(투찰)_합덕-신례원(2공구)투찰_합덕-신례원(2공구)투찰_봉무지방산업단지도로(투찰)②+0.250%_마현생창(동양고속)" xfId="18367"/>
    <cellStyle name="_대곡이설(투찰)_합덕-신례원(2공구)투찰_합덕-신례원(2공구)투찰_봉무지방산업단지도로(투찰)②+0.250%_마현생창(동양고속)_왜관-태평건설" xfId="18368"/>
    <cellStyle name="_대곡이설(투찰)_합덕-신례원(2공구)투찰_합덕-신례원(2공구)투찰_봉무지방산업단지도로(투찰)②+0.250%_왜관-태평건설" xfId="18369"/>
    <cellStyle name="_대곡이설(투찰)_합덕-신례원(2공구)투찰_합덕-신례원(2공구)투찰_왜관-태평건설" xfId="18370"/>
    <cellStyle name="_대구논공초" xfId="18371"/>
    <cellStyle name="_대구사격장(화일작업)" xfId="18372"/>
    <cellStyle name="_대국교일반수량" xfId="10059"/>
    <cellStyle name="_대림산업(청산-백의)_가시설" xfId="7629"/>
    <cellStyle name="_대비표" xfId="281"/>
    <cellStyle name="_대비표(대표)" xfId="10924"/>
    <cellStyle name="_대비표(대표)_설계변경(재경)" xfId="10925"/>
    <cellStyle name="_대비표(대표)_자금청구서예제(3월)" xfId="10926"/>
    <cellStyle name="_대비표(대표)_자금청구서예제(3월)_6월자금청구수정분" xfId="10927"/>
    <cellStyle name="_대비표(대표)_자금청구서예제(3월)_6월자금청구수정분_설계변경(재경)" xfId="10928"/>
    <cellStyle name="_대비표(대표)_자금청구서예제(3월)_설계변경(재경)" xfId="10929"/>
    <cellStyle name="_대비표(총대표)" xfId="10930"/>
    <cellStyle name="_대비표(총대표)_설계변경(재경)" xfId="10931"/>
    <cellStyle name="_대비표(총대표)_자금청구서예제(3월)" xfId="10932"/>
    <cellStyle name="_대비표(총대표)_자금청구서예제(3월)_6월자금청구수정분" xfId="10933"/>
    <cellStyle name="_대비표(총대표)_자금청구서예제(3월)_6월자금청구수정분_설계변경(재경)" xfId="10934"/>
    <cellStyle name="_대비표(총대표)_자금청구서예제(3월)_설계변경(재경)" xfId="10935"/>
    <cellStyle name="_대산가실행(shi)" xfId="7628"/>
    <cellStyle name="_대산가실행(shi)_20020924 대산항 공내역서" xfId="7627"/>
    <cellStyle name="_대산가실행(shi)_20020924 대산항 공내역서_사본 - 20020924 대산항 공내역서" xfId="7626"/>
    <cellStyle name="_대산가실행(물산)" xfId="7625"/>
    <cellStyle name="_대산가실행(물산)_20020924 대산항 공내역서" xfId="7624"/>
    <cellStyle name="_대산가실행(물산)_20020924 대산항 공내역서_사본 - 20020924 대산항 공내역서" xfId="7623"/>
    <cellStyle name="_대안투찰내역(0221)" xfId="18373"/>
    <cellStyle name="_대안투찰내역(0223)" xfId="18374"/>
    <cellStyle name="_대안투찰내역(확정본0226)" xfId="18375"/>
    <cellStyle name="_대원공원설계서" xfId="3061"/>
    <cellStyle name="_대원공원설계서_0408도급내역서" xfId="18376"/>
    <cellStyle name="_대원공원설계서_0408도급내역서_에이스상호유지관리" xfId="18377"/>
    <cellStyle name="_대원공원설계서_0417견적서" xfId="18378"/>
    <cellStyle name="_대원공원설계서_0417견적서_0417견적서" xfId="18379"/>
    <cellStyle name="_대원공원설계서_0417견적서_0417견적서_양평묘역" xfId="18380"/>
    <cellStyle name="_대원공원설계서_0417견적서_0417견적서_양평묘역_양평묘역" xfId="18381"/>
    <cellStyle name="_대원공원설계서_0417견적서_양평묘역" xfId="18382"/>
    <cellStyle name="_대원공원설계서_0417견적서_양평묘역_양평묘역" xfId="18383"/>
    <cellStyle name="_대원공원설계서_0417견적서_양평묘역_양평묘역_양평묘역" xfId="18384"/>
    <cellStyle name="_대원공원설계서_0501설계내역서" xfId="3062"/>
    <cellStyle name="_대원공원설계서_0501설계내역서_0501설계내역서" xfId="3063"/>
    <cellStyle name="_대원공원설계서_0501설계내역서_0501설계내역서(10억)" xfId="3064"/>
    <cellStyle name="_대원공원설계서_0501설계내역서_0501설계내역서(7억)" xfId="3065"/>
    <cellStyle name="_대원공원설계서_0501설계내역서_0501설계내역서(7억)-최종" xfId="3066"/>
    <cellStyle name="_대원공원설계서_0501설계내역서_0501설계내역서(최종)" xfId="7622"/>
    <cellStyle name="_대원공원설계서_0501설계내역서_0510도급내역서" xfId="7621"/>
    <cellStyle name="_대원공원설계서_0501설계내역서_0513설계내역서" xfId="3067"/>
    <cellStyle name="_대원공원설계서_0501설계내역서_0523설계내역서" xfId="3068"/>
    <cellStyle name="_대원공원설계서_0501설계내역서_0523설계내역서 (version 1)" xfId="7620"/>
    <cellStyle name="_대원공원설계서_0501설계내역서_0523설계내역서(최종)" xfId="7619"/>
    <cellStyle name="_대원공원설계서_0501설계내역서_2006 학교숲 설계내역서" xfId="10060"/>
    <cellStyle name="_대원공원설계서_0501설계내역서_남한산성변경도급내역서 050517" xfId="3069"/>
    <cellStyle name="_대원공원설계서_0501설계내역서_로프울타리" xfId="7618"/>
    <cellStyle name="_대원공원설계서_0501설계내역서_물놀이장준공내역서(0624)" xfId="3070"/>
    <cellStyle name="_대원공원설계서_0501설계내역서_사본 - 0501설계내역서" xfId="3071"/>
    <cellStyle name="_대원공원설계서_0501설계내역서_중원구학교숲-내역서0126" xfId="8060"/>
    <cellStyle name="_대원공원설계서_0501설계내역서_중원구학교숲-수량산출서0126" xfId="7617"/>
    <cellStyle name="_대원공원설계서_0501설계내역서_학교숲유지관리내역서(수정)" xfId="10061"/>
    <cellStyle name="_대원공원설계서_0502설계내역서" xfId="3072"/>
    <cellStyle name="_대원공원설계서_0502설계내역서_0502설계내역서(0219)" xfId="3073"/>
    <cellStyle name="_대원공원설계서_0502설계내역서_0502설계내역서(수정)" xfId="3074"/>
    <cellStyle name="_대원공원설계서_0502설계내역서_0502설계내역서(최종)" xfId="7616"/>
    <cellStyle name="_대원공원설계서_0502설계내역서_0515설계내역서" xfId="7615"/>
    <cellStyle name="_대원공원설계서_0502설계내역서_0523설계내역서(최종)" xfId="7614"/>
    <cellStyle name="_대원공원설계서_0502설계내역서_0601설계내역서" xfId="7613"/>
    <cellStyle name="_대원공원설계서_0502설계내역서_0601폐기물처리" xfId="6142"/>
    <cellStyle name="_대원공원설계서_0502설계내역서_0602설계내역서" xfId="7612"/>
    <cellStyle name="_대원공원설계서_0502설계내역서_0604설계내역서" xfId="18385"/>
    <cellStyle name="_대원공원설계서_0502설계내역서_0608도급내역서" xfId="18386"/>
    <cellStyle name="_대원공원설계서_0502설계내역서_0609설계내역서" xfId="18387"/>
    <cellStyle name="_대원공원설계서_0502설계내역서_0612계약내역서" xfId="18388"/>
    <cellStyle name="_대원공원설계서_0502설계내역서_0702계약내역서" xfId="18389"/>
    <cellStyle name="_대원공원설계서_0502설계내역서_0703설계내역서(최종)" xfId="18390"/>
    <cellStyle name="_대원공원설계서_0502설계내역서_0705설계내역서" xfId="18391"/>
    <cellStyle name="_대원공원설계서_0502설계내역서_0712도급내역서" xfId="18392"/>
    <cellStyle name="_대원공원설계서_0502설계내역서_0808선금급사용계획서" xfId="18393"/>
    <cellStyle name="_대원공원설계서_0502설계내역서_96A21200" xfId="18394"/>
    <cellStyle name="_대원공원설계서_0502설계내역서_뉴서울골프장2" xfId="18395"/>
    <cellStyle name="_대원공원설계서_0502설계내역서_서현2동 설계내역서" xfId="18396"/>
    <cellStyle name="_대원공원설계서_0502설계내역서_설계예산서(최종)" xfId="18397"/>
    <cellStyle name="_대원공원설계서_0503도급내역서" xfId="18398"/>
    <cellStyle name="_대원공원설계서_0503도급내역서_에이스상호유지관리" xfId="18399"/>
    <cellStyle name="_대원공원설계서_0503설계내역서" xfId="7611"/>
    <cellStyle name="_대원공원설계서_0503설계내역서_성남문화예술회관" xfId="7610"/>
    <cellStyle name="_대원공원설계서_내역서-최종0223" xfId="3075"/>
    <cellStyle name="_대원공원설계서_내역서-최종0223_예정공정표및설계설명서" xfId="3076"/>
    <cellStyle name="_대원공원설계서_내역서-최종0223_예정공정표및설계설명서_(마전)예정공정표및설계설명서" xfId="3077"/>
    <cellStyle name="_대원공원설계서_내역서-최종0223_예정공정표및설계설명서_(명덕)예정공정표및설계설명서" xfId="3078"/>
    <cellStyle name="_대원공원설계서_내역서-최종0223_예정공정표및설계설명서_0305-불당마을내역" xfId="3079"/>
    <cellStyle name="_대원공원설계서_내역서-최종0223_예정공정표및설계설명서_1.설계 예산서" xfId="3080"/>
    <cellStyle name="_대원공원설계서_내역서-최종0223_예정공정표및설계설명서_설계서-1" xfId="3081"/>
    <cellStyle name="_대원공원설계서_내역서-최종0223_진해자은수량산출서(단지내)" xfId="10062"/>
    <cellStyle name="_대원공원설계서_내역서-최종0223_진해자은수량산출서(단지내)_진해자은수량산출서(도시기반)0621" xfId="10063"/>
    <cellStyle name="_대원공원설계서_내역서-최종0223_진해자은수량산출서(단지내)_취합" xfId="18400"/>
    <cellStyle name="_대원공원설계서_내역서-최종0223_철거 및 이설수량산출-학교숲" xfId="3082"/>
    <cellStyle name="_대원공원설계서_양평묘역" xfId="18401"/>
    <cellStyle name="_대원공원설계서_양평묘역_양평묘역" xfId="18402"/>
    <cellStyle name="_대원공원설계서_예정공정표및설계설명서" xfId="3083"/>
    <cellStyle name="_대원공원설계서_예정공정표및설계설명서_(마전)예정공정표및설계설명서" xfId="3084"/>
    <cellStyle name="_대원공원설계서_예정공정표및설계설명서_(명덕)예정공정표및설계설명서" xfId="3085"/>
    <cellStyle name="_대원공원설계서_예정공정표및설계설명서_0305-불당마을내역" xfId="3086"/>
    <cellStyle name="_대원공원설계서_예정공정표및설계설명서_1.설계 예산서" xfId="3087"/>
    <cellStyle name="_대원공원설계서_예정공정표및설계설명서_설계서-1" xfId="3088"/>
    <cellStyle name="_대원공원설계서_율동자연공원내 화장실 보수 및 도색공사" xfId="3089"/>
    <cellStyle name="_대원공원설계서_율동자연공원내 화장실 보수 및 도색공사_내역서-최종0223" xfId="3090"/>
    <cellStyle name="_대원공원설계서_율동자연공원내 화장실 보수 및 도색공사_내역서-최종0223_예정공정표및설계설명서" xfId="3091"/>
    <cellStyle name="_대원공원설계서_율동자연공원내 화장실 보수 및 도색공사_내역서-최종0223_예정공정표및설계설명서_(마전)예정공정표및설계설명서" xfId="3092"/>
    <cellStyle name="_대원공원설계서_율동자연공원내 화장실 보수 및 도색공사_내역서-최종0223_예정공정표및설계설명서_(명덕)예정공정표및설계설명서" xfId="3093"/>
    <cellStyle name="_대원공원설계서_율동자연공원내 화장실 보수 및 도색공사_내역서-최종0223_예정공정표및설계설명서_0305-불당마을내역" xfId="3094"/>
    <cellStyle name="_대원공원설계서_율동자연공원내 화장실 보수 및 도색공사_내역서-최종0223_예정공정표및설계설명서_1.설계 예산서" xfId="3095"/>
    <cellStyle name="_대원공원설계서_율동자연공원내 화장실 보수 및 도색공사_내역서-최종0223_예정공정표및설계설명서_설계서-1" xfId="3096"/>
    <cellStyle name="_대원공원설계서_율동자연공원내 화장실 보수 및 도색공사_내역서-최종0223_진해자은수량산출서(단지내)" xfId="10064"/>
    <cellStyle name="_대원공원설계서_율동자연공원내 화장실 보수 및 도색공사_내역서-최종0223_진해자은수량산출서(단지내)_진해자은수량산출서(도시기반)0621" xfId="10065"/>
    <cellStyle name="_대원공원설계서_율동자연공원내 화장실 보수 및 도색공사_내역서-최종0223_진해자은수량산출서(단지내)_취합" xfId="18403"/>
    <cellStyle name="_대원공원설계서_율동자연공원내 화장실 보수 및 도색공사_내역서-최종0223_철거 및 이설수량산출-학교숲" xfId="3097"/>
    <cellStyle name="_대원공원설계서_율동자연공원내 화장실 보수 및 도색공사_예정공정표및설계설명서" xfId="3098"/>
    <cellStyle name="_대원공원설계서_율동자연공원내 화장실 보수 및 도색공사_예정공정표및설계설명서_(마전)예정공정표및설계설명서" xfId="3099"/>
    <cellStyle name="_대원공원설계서_율동자연공원내 화장실 보수 및 도색공사_예정공정표및설계설명서_(명덕)예정공정표및설계설명서" xfId="3100"/>
    <cellStyle name="_대원공원설계서_율동자연공원내 화장실 보수 및 도색공사_예정공정표및설계설명서_0305-불당마을내역" xfId="3101"/>
    <cellStyle name="_대원공원설계서_율동자연공원내 화장실 보수 및 도색공사_예정공정표및설계설명서_1.설계 예산서" xfId="3102"/>
    <cellStyle name="_대원공원설계서_율동자연공원내 화장실 보수 및 도색공사_예정공정표및설계설명서_설계서-1" xfId="3103"/>
    <cellStyle name="_대원공원설계서_율동자연공원내 화장실 보수 및 도색공사_진해자은수량산출서(단지내)" xfId="10066"/>
    <cellStyle name="_대원공원설계서_율동자연공원내 화장실 보수 및 도색공사_진해자은수량산출서(단지내)_진해자은수량산출서(도시기반)0621" xfId="10067"/>
    <cellStyle name="_대원공원설계서_율동자연공원내 화장실 보수 및 도색공사_진해자은수량산출서(단지내)_취합" xfId="18404"/>
    <cellStyle name="_대원공원설계서_율동자연공원내 화장실 보수 및 도색공사_철거 및 이설수량산출-학교숲" xfId="3104"/>
    <cellStyle name="_대원공원설계서_율동자연공원내 휴게편의점 도색작업-할증-천정면적추가" xfId="3105"/>
    <cellStyle name="_대원공원설계서_율동자연공원내 휴게편의점 도색작업-할증-천정면적추가_내역서-최종0223" xfId="3106"/>
    <cellStyle name="_대원공원설계서_율동자연공원내 휴게편의점 도색작업-할증-천정면적추가_내역서-최종0223_예정공정표및설계설명서" xfId="3107"/>
    <cellStyle name="_대원공원설계서_율동자연공원내 휴게편의점 도색작업-할증-천정면적추가_내역서-최종0223_예정공정표및설계설명서_(마전)예정공정표및설계설명서" xfId="3108"/>
    <cellStyle name="_대원공원설계서_율동자연공원내 휴게편의점 도색작업-할증-천정면적추가_내역서-최종0223_예정공정표및설계설명서_(명덕)예정공정표및설계설명서" xfId="3109"/>
    <cellStyle name="_대원공원설계서_율동자연공원내 휴게편의점 도색작업-할증-천정면적추가_내역서-최종0223_예정공정표및설계설명서_0305-불당마을내역" xfId="3110"/>
    <cellStyle name="_대원공원설계서_율동자연공원내 휴게편의점 도색작업-할증-천정면적추가_내역서-최종0223_예정공정표및설계설명서_1.설계 예산서" xfId="3111"/>
    <cellStyle name="_대원공원설계서_율동자연공원내 휴게편의점 도색작업-할증-천정면적추가_내역서-최종0223_예정공정표및설계설명서_설계서-1" xfId="3112"/>
    <cellStyle name="_대원공원설계서_율동자연공원내 휴게편의점 도색작업-할증-천정면적추가_내역서-최종0223_진해자은수량산출서(단지내)" xfId="10068"/>
    <cellStyle name="_대원공원설계서_율동자연공원내 휴게편의점 도색작업-할증-천정면적추가_내역서-최종0223_진해자은수량산출서(단지내)_진해자은수량산출서(도시기반)0621" xfId="10069"/>
    <cellStyle name="_대원공원설계서_율동자연공원내 휴게편의점 도색작업-할증-천정면적추가_내역서-최종0223_진해자은수량산출서(단지내)_취합" xfId="18405"/>
    <cellStyle name="_대원공원설계서_율동자연공원내 휴게편의점 도색작업-할증-천정면적추가_내역서-최종0223_철거 및 이설수량산출-학교숲" xfId="3113"/>
    <cellStyle name="_대원공원설계서_율동자연공원내 휴게편의점 도색작업-할증-천정면적추가_예정공정표및설계설명서" xfId="3114"/>
    <cellStyle name="_대원공원설계서_율동자연공원내 휴게편의점 도색작업-할증-천정면적추가_예정공정표및설계설명서_(마전)예정공정표및설계설명서" xfId="3115"/>
    <cellStyle name="_대원공원설계서_율동자연공원내 휴게편의점 도색작업-할증-천정면적추가_예정공정표및설계설명서_(명덕)예정공정표및설계설명서" xfId="3116"/>
    <cellStyle name="_대원공원설계서_율동자연공원내 휴게편의점 도색작업-할증-천정면적추가_예정공정표및설계설명서_0305-불당마을내역" xfId="3117"/>
    <cellStyle name="_대원공원설계서_율동자연공원내 휴게편의점 도색작업-할증-천정면적추가_예정공정표및설계설명서_1.설계 예산서" xfId="3118"/>
    <cellStyle name="_대원공원설계서_율동자연공원내 휴게편의점 도색작업-할증-천정면적추가_예정공정표및설계설명서_설계서-1" xfId="3119"/>
    <cellStyle name="_대원공원설계서_율동자연공원내 휴게편의점 도색작업-할증-천정면적추가_진해자은수량산출서(단지내)" xfId="10070"/>
    <cellStyle name="_대원공원설계서_율동자연공원내 휴게편의점 도색작업-할증-천정면적추가_진해자은수량산출서(단지내)_진해자은수량산출서(도시기반)0621" xfId="10071"/>
    <cellStyle name="_대원공원설계서_율동자연공원내 휴게편의점 도색작업-할증-천정면적추가_진해자은수량산출서(단지내)_취합" xfId="18406"/>
    <cellStyle name="_대원공원설계서_율동자연공원내 휴게편의점 도색작업-할증-천정면적추가_철거 및 이설수량산출-학교숲" xfId="3120"/>
    <cellStyle name="_대원공원설계서_진해자은수량산출서(단지내)" xfId="10072"/>
    <cellStyle name="_대원공원설계서_진해자은수량산출서(단지내)_진해자은수량산출서(도시기반)0621" xfId="10073"/>
    <cellStyle name="_대원공원설계서_진해자은수량산출서(단지내)_취합" xfId="18407"/>
    <cellStyle name="_대원공원설계서_철거 및 이설수량산출-학교숲" xfId="3121"/>
    <cellStyle name="_대전서붕고하도급" xfId="10523"/>
    <cellStyle name="_대호지~석문간지방도확포장공사(신일)" xfId="18408"/>
    <cellStyle name="_도고천품의안11" xfId="18409"/>
    <cellStyle name="_도고천품의안11_1" xfId="18410"/>
    <cellStyle name="_도고천품의안11_광주평동투찰" xfId="18411"/>
    <cellStyle name="_도고천품의안11_광주평동품의1" xfId="18412"/>
    <cellStyle name="_도고천품의안11_송학하수품의(설계넣고)" xfId="18413"/>
    <cellStyle name="_도곡1교 교대 수량" xfId="14942"/>
    <cellStyle name="_도곡1교 교대 수량_02-배수공" xfId="14943"/>
    <cellStyle name="_도곡1교 교대 수량_2-V형측구" xfId="14944"/>
    <cellStyle name="_도곡1교 교대 수량_2구간측구" xfId="18414"/>
    <cellStyle name="_도곡1교 교대 수량_관내 도로정비공사" xfId="18415"/>
    <cellStyle name="_도곡1교 교대 수량_관내 도로정비공사(도면만)" xfId="18416"/>
    <cellStyle name="_도곡1교 교대 수량_관내 도로정비공사_관내 도로정비공사" xfId="18417"/>
    <cellStyle name="_도곡1교 교대 수량_관내 도로정비공사_관내 도로정비공사(도면만)(1)" xfId="18418"/>
    <cellStyle name="_도곡1교 교대 수량_관내 도로정비공사_관내 도로정비공사_관내 도로정비공사(도면만)" xfId="18419"/>
    <cellStyle name="_도곡1교 교대 수량_관내 도로정비공사_역전로도로정비공사" xfId="18420"/>
    <cellStyle name="_도곡1교 교대 수량_관내 도로정비공사_역전로도로정비공사(물량조정)" xfId="18421"/>
    <cellStyle name="_도곡1교 교대 수량_관내 도로정비공사_장다리내6길 도로정비공사" xfId="18422"/>
    <cellStyle name="_도곡1교 교대 수량_관내 소규모도로정비공사2" xfId="18423"/>
    <cellStyle name="_도곡1교 교대 수량_깨기" xfId="14945"/>
    <cellStyle name="_도곡1교 교대 수량_깨기(최종분)" xfId="14946"/>
    <cellStyle name="_도곡1교 교대 수량_최종수로암거" xfId="18424"/>
    <cellStyle name="_도곡1교 교대 수량_최종수로암거_2구간측구" xfId="18425"/>
    <cellStyle name="_도곡1교 교대 수량_최종수로암거_최종수로암거" xfId="18426"/>
    <cellStyle name="_도곡1교 교대 수량_최종수로암거_최종수로암거_2구간측구" xfId="18427"/>
    <cellStyle name="_도곡1교 교대 수량_화서문9길" xfId="18428"/>
    <cellStyle name="_도곡1교 교대 수량_화서문9길2" xfId="18429"/>
    <cellStyle name="_도곡1교 교대(시점) 수량" xfId="14947"/>
    <cellStyle name="_도곡1교 교대(시점) 수량_02-배수공" xfId="14948"/>
    <cellStyle name="_도곡1교 교대(시점) 수량_2-V형측구" xfId="14949"/>
    <cellStyle name="_도곡1교 교대(시점) 수량_2구간측구" xfId="18430"/>
    <cellStyle name="_도곡1교 교대(시점) 수량_관내 도로정비공사" xfId="18431"/>
    <cellStyle name="_도곡1교 교대(시점) 수량_관내 도로정비공사(도면만)" xfId="18432"/>
    <cellStyle name="_도곡1교 교대(시점) 수량_관내 도로정비공사_관내 도로정비공사" xfId="18433"/>
    <cellStyle name="_도곡1교 교대(시점) 수량_관내 도로정비공사_관내 도로정비공사(도면만)(1)" xfId="18434"/>
    <cellStyle name="_도곡1교 교대(시점) 수량_관내 도로정비공사_관내 도로정비공사_관내 도로정비공사(도면만)" xfId="18435"/>
    <cellStyle name="_도곡1교 교대(시점) 수량_관내 도로정비공사_역전로도로정비공사" xfId="18436"/>
    <cellStyle name="_도곡1교 교대(시점) 수량_관내 도로정비공사_역전로도로정비공사(물량조정)" xfId="18437"/>
    <cellStyle name="_도곡1교 교대(시점) 수량_관내 도로정비공사_장다리내6길 도로정비공사" xfId="18438"/>
    <cellStyle name="_도곡1교 교대(시점) 수량_관내 소규모도로정비공사2" xfId="18439"/>
    <cellStyle name="_도곡1교 교대(시점) 수량_깨기" xfId="14950"/>
    <cellStyle name="_도곡1교 교대(시점) 수량_깨기(최종분)" xfId="14951"/>
    <cellStyle name="_도곡1교 교대(시점) 수량_최종수로암거" xfId="18440"/>
    <cellStyle name="_도곡1교 교대(시점) 수량_최종수로암거_2구간측구" xfId="18441"/>
    <cellStyle name="_도곡1교 교대(시점) 수량_최종수로암거_최종수로암거" xfId="18442"/>
    <cellStyle name="_도곡1교 교대(시점) 수량_최종수로암거_최종수로암거_2구간측구" xfId="18443"/>
    <cellStyle name="_도곡1교 교대(시점) 수량_화서문9길" xfId="18444"/>
    <cellStyle name="_도곡1교 교대(시점) 수량_화서문9길2" xfId="18445"/>
    <cellStyle name="_도곡1교 하부공 수량" xfId="14952"/>
    <cellStyle name="_도곡1교 하부공 수량_02-배수공" xfId="14953"/>
    <cellStyle name="_도곡1교 하부공 수량_2-V형측구" xfId="14954"/>
    <cellStyle name="_도곡1교 하부공 수량_2구간측구" xfId="18446"/>
    <cellStyle name="_도곡1교 하부공 수량_관내 도로정비공사" xfId="18447"/>
    <cellStyle name="_도곡1교 하부공 수량_관내 도로정비공사(도면만)" xfId="18448"/>
    <cellStyle name="_도곡1교 하부공 수량_관내 도로정비공사_관내 도로정비공사" xfId="18449"/>
    <cellStyle name="_도곡1교 하부공 수량_관내 도로정비공사_관내 도로정비공사(도면만)(1)" xfId="18450"/>
    <cellStyle name="_도곡1교 하부공 수량_관내 도로정비공사_관내 도로정비공사_관내 도로정비공사(도면만)" xfId="18451"/>
    <cellStyle name="_도곡1교 하부공 수량_관내 도로정비공사_역전로도로정비공사" xfId="18452"/>
    <cellStyle name="_도곡1교 하부공 수량_관내 도로정비공사_역전로도로정비공사(물량조정)" xfId="18453"/>
    <cellStyle name="_도곡1교 하부공 수량_관내 도로정비공사_장다리내6길 도로정비공사" xfId="18454"/>
    <cellStyle name="_도곡1교 하부공 수량_관내 소규모도로정비공사2" xfId="18455"/>
    <cellStyle name="_도곡1교 하부공 수량_깨기" xfId="14955"/>
    <cellStyle name="_도곡1교 하부공 수량_깨기(최종분)" xfId="14956"/>
    <cellStyle name="_도곡1교 하부공 수량_최종수로암거" xfId="18456"/>
    <cellStyle name="_도곡1교 하부공 수량_최종수로암거_2구간측구" xfId="18457"/>
    <cellStyle name="_도곡1교 하부공 수량_최종수로암거_최종수로암거" xfId="18458"/>
    <cellStyle name="_도곡1교 하부공 수량_최종수로암거_최종수로암거_2구간측구" xfId="18459"/>
    <cellStyle name="_도곡1교 하부공 수량_화서문9길" xfId="18460"/>
    <cellStyle name="_도곡1교 하부공 수량_화서문9길2" xfId="18461"/>
    <cellStyle name="_도곡2교 교대 수량" xfId="14957"/>
    <cellStyle name="_도곡2교 교대 수량_02-배수공" xfId="14958"/>
    <cellStyle name="_도곡2교 교대 수량_2-V형측구" xfId="14959"/>
    <cellStyle name="_도곡2교 교대 수량_2구간측구" xfId="18462"/>
    <cellStyle name="_도곡2교 교대 수량_관내 도로정비공사" xfId="18463"/>
    <cellStyle name="_도곡2교 교대 수량_관내 도로정비공사(도면만)" xfId="18464"/>
    <cellStyle name="_도곡2교 교대 수량_관내 도로정비공사_관내 도로정비공사" xfId="18465"/>
    <cellStyle name="_도곡2교 교대 수량_관내 도로정비공사_관내 도로정비공사(도면만)(1)" xfId="18466"/>
    <cellStyle name="_도곡2교 교대 수량_관내 도로정비공사_관내 도로정비공사_관내 도로정비공사(도면만)" xfId="18467"/>
    <cellStyle name="_도곡2교 교대 수량_관내 도로정비공사_역전로도로정비공사" xfId="18468"/>
    <cellStyle name="_도곡2교 교대 수량_관내 도로정비공사_역전로도로정비공사(물량조정)" xfId="18469"/>
    <cellStyle name="_도곡2교 교대 수량_관내 도로정비공사_장다리내6길 도로정비공사" xfId="18470"/>
    <cellStyle name="_도곡2교 교대 수량_관내 소규모도로정비공사2" xfId="18471"/>
    <cellStyle name="_도곡2교 교대 수량_깨기" xfId="14960"/>
    <cellStyle name="_도곡2교 교대 수량_깨기(최종분)" xfId="14961"/>
    <cellStyle name="_도곡2교 교대 수량_최종수로암거" xfId="18472"/>
    <cellStyle name="_도곡2교 교대 수량_최종수로암거_2구간측구" xfId="18473"/>
    <cellStyle name="_도곡2교 교대 수량_최종수로암거_최종수로암거" xfId="18474"/>
    <cellStyle name="_도곡2교 교대 수량_최종수로암거_최종수로암거_2구간측구" xfId="18475"/>
    <cellStyle name="_도곡2교 교대 수량_화서문9길" xfId="18476"/>
    <cellStyle name="_도곡2교 교대 수량_화서문9길2" xfId="18477"/>
    <cellStyle name="_도곡2교 교대(종점) 수량" xfId="14962"/>
    <cellStyle name="_도곡2교 교대(종점) 수량_02-배수공" xfId="14963"/>
    <cellStyle name="_도곡2교 교대(종점) 수량_2-V형측구" xfId="14964"/>
    <cellStyle name="_도곡2교 교대(종점) 수량_2구간측구" xfId="18478"/>
    <cellStyle name="_도곡2교 교대(종점) 수량_관내 도로정비공사" xfId="18479"/>
    <cellStyle name="_도곡2교 교대(종점) 수량_관내 도로정비공사(도면만)" xfId="18480"/>
    <cellStyle name="_도곡2교 교대(종점) 수량_관내 도로정비공사_관내 도로정비공사" xfId="18481"/>
    <cellStyle name="_도곡2교 교대(종점) 수량_관내 도로정비공사_관내 도로정비공사(도면만)(1)" xfId="18482"/>
    <cellStyle name="_도곡2교 교대(종점) 수량_관내 도로정비공사_관내 도로정비공사_관내 도로정비공사(도면만)" xfId="18483"/>
    <cellStyle name="_도곡2교 교대(종점) 수량_관내 도로정비공사_역전로도로정비공사" xfId="18484"/>
    <cellStyle name="_도곡2교 교대(종점) 수량_관내 도로정비공사_역전로도로정비공사(물량조정)" xfId="18485"/>
    <cellStyle name="_도곡2교 교대(종점) 수량_관내 도로정비공사_장다리내6길 도로정비공사" xfId="18486"/>
    <cellStyle name="_도곡2교 교대(종점) 수량_관내 소규모도로정비공사2" xfId="18487"/>
    <cellStyle name="_도곡2교 교대(종점) 수량_깨기" xfId="14965"/>
    <cellStyle name="_도곡2교 교대(종점) 수량_깨기(최종분)" xfId="14966"/>
    <cellStyle name="_도곡2교 교대(종점) 수량_최종수로암거" xfId="18488"/>
    <cellStyle name="_도곡2교 교대(종점) 수량_최종수로암거_2구간측구" xfId="18489"/>
    <cellStyle name="_도곡2교 교대(종점) 수량_최종수로암거_최종수로암거" xfId="18490"/>
    <cellStyle name="_도곡2교 교대(종점) 수량_최종수로암거_최종수로암거_2구간측구" xfId="18491"/>
    <cellStyle name="_도곡2교 교대(종점) 수량_화서문9길" xfId="18492"/>
    <cellStyle name="_도곡2교 교대(종점) 수량_화서문9길2" xfId="18493"/>
    <cellStyle name="_도곡3교 교대 수량" xfId="14967"/>
    <cellStyle name="_도곡3교 교대 수량_02-배수공" xfId="14968"/>
    <cellStyle name="_도곡3교 교대 수량_2-V형측구" xfId="14969"/>
    <cellStyle name="_도곡3교 교대 수량_2구간측구" xfId="18494"/>
    <cellStyle name="_도곡3교 교대 수량_관내 도로정비공사" xfId="18495"/>
    <cellStyle name="_도곡3교 교대 수량_관내 도로정비공사(도면만)" xfId="18496"/>
    <cellStyle name="_도곡3교 교대 수량_관내 도로정비공사_관내 도로정비공사" xfId="18497"/>
    <cellStyle name="_도곡3교 교대 수량_관내 도로정비공사_관내 도로정비공사(도면만)(1)" xfId="18498"/>
    <cellStyle name="_도곡3교 교대 수량_관내 도로정비공사_관내 도로정비공사_관내 도로정비공사(도면만)" xfId="18499"/>
    <cellStyle name="_도곡3교 교대 수량_관내 도로정비공사_역전로도로정비공사" xfId="18500"/>
    <cellStyle name="_도곡3교 교대 수량_관내 도로정비공사_역전로도로정비공사(물량조정)" xfId="18501"/>
    <cellStyle name="_도곡3교 교대 수량_관내 도로정비공사_장다리내6길 도로정비공사" xfId="18502"/>
    <cellStyle name="_도곡3교 교대 수량_관내 소규모도로정비공사2" xfId="18503"/>
    <cellStyle name="_도곡3교 교대 수량_깨기" xfId="14970"/>
    <cellStyle name="_도곡3교 교대 수량_깨기(최종분)" xfId="14971"/>
    <cellStyle name="_도곡3교 교대 수량_최종수로암거" xfId="18504"/>
    <cellStyle name="_도곡3교 교대 수량_최종수로암거_2구간측구" xfId="18505"/>
    <cellStyle name="_도곡3교 교대 수량_최종수로암거_최종수로암거" xfId="18506"/>
    <cellStyle name="_도곡3교 교대 수량_최종수로암거_최종수로암거_2구간측구" xfId="18507"/>
    <cellStyle name="_도곡3교 교대 수량_화서문9길" xfId="18508"/>
    <cellStyle name="_도곡3교 교대 수량_화서문9길2" xfId="18509"/>
    <cellStyle name="_도곡4교 하부공 수량" xfId="14972"/>
    <cellStyle name="_도곡4교 하부공 수량_02-배수공" xfId="14973"/>
    <cellStyle name="_도곡4교 하부공 수량_2-V형측구" xfId="14974"/>
    <cellStyle name="_도곡4교 하부공 수량_2구간측구" xfId="18510"/>
    <cellStyle name="_도곡4교 하부공 수량_관내 도로정비공사" xfId="18511"/>
    <cellStyle name="_도곡4교 하부공 수량_관내 도로정비공사(도면만)" xfId="18512"/>
    <cellStyle name="_도곡4교 하부공 수량_관내 도로정비공사_관내 도로정비공사" xfId="18513"/>
    <cellStyle name="_도곡4교 하부공 수량_관내 도로정비공사_관내 도로정비공사(도면만)(1)" xfId="18514"/>
    <cellStyle name="_도곡4교 하부공 수량_관내 도로정비공사_관내 도로정비공사_관내 도로정비공사(도면만)" xfId="18515"/>
    <cellStyle name="_도곡4교 하부공 수량_관내 도로정비공사_역전로도로정비공사" xfId="18516"/>
    <cellStyle name="_도곡4교 하부공 수량_관내 도로정비공사_역전로도로정비공사(물량조정)" xfId="18517"/>
    <cellStyle name="_도곡4교 하부공 수량_관내 도로정비공사_장다리내6길 도로정비공사" xfId="18518"/>
    <cellStyle name="_도곡4교 하부공 수량_관내 소규모도로정비공사2" xfId="18519"/>
    <cellStyle name="_도곡4교 하부공 수량_깨기" xfId="14975"/>
    <cellStyle name="_도곡4교 하부공 수량_깨기(최종분)" xfId="14976"/>
    <cellStyle name="_도곡4교 하부공 수량_최종수로암거" xfId="18520"/>
    <cellStyle name="_도곡4교 하부공 수량_최종수로암거_2구간측구" xfId="18521"/>
    <cellStyle name="_도곡4교 하부공 수량_최종수로암거_최종수로암거" xfId="18522"/>
    <cellStyle name="_도곡4교 하부공 수량_최종수로암거_최종수로암거_2구간측구" xfId="18523"/>
    <cellStyle name="_도곡4교 하부공 수량_화서문9길" xfId="18524"/>
    <cellStyle name="_도곡4교 하부공 수량_화서문9길2" xfId="18525"/>
    <cellStyle name="_도곡교 교대 수량" xfId="14977"/>
    <cellStyle name="_도곡교 교대 수량_02-배수공" xfId="14978"/>
    <cellStyle name="_도곡교 교대 수량_2-V형측구" xfId="14979"/>
    <cellStyle name="_도곡교 교대 수량_2구간측구" xfId="18526"/>
    <cellStyle name="_도곡교 교대 수량_관내 도로정비공사" xfId="18527"/>
    <cellStyle name="_도곡교 교대 수량_관내 도로정비공사(도면만)" xfId="18528"/>
    <cellStyle name="_도곡교 교대 수량_관내 도로정비공사_관내 도로정비공사" xfId="18529"/>
    <cellStyle name="_도곡교 교대 수량_관내 도로정비공사_관내 도로정비공사(도면만)(1)" xfId="18530"/>
    <cellStyle name="_도곡교 교대 수량_관내 도로정비공사_관내 도로정비공사_관내 도로정비공사(도면만)" xfId="18531"/>
    <cellStyle name="_도곡교 교대 수량_관내 도로정비공사_역전로도로정비공사" xfId="18532"/>
    <cellStyle name="_도곡교 교대 수량_관내 도로정비공사_역전로도로정비공사(물량조정)" xfId="18533"/>
    <cellStyle name="_도곡교 교대 수량_관내 도로정비공사_장다리내6길 도로정비공사" xfId="18534"/>
    <cellStyle name="_도곡교 교대 수량_관내 소규모도로정비공사2" xfId="18535"/>
    <cellStyle name="_도곡교 교대 수량_깨기" xfId="14980"/>
    <cellStyle name="_도곡교 교대 수량_깨기(최종분)" xfId="14981"/>
    <cellStyle name="_도곡교 교대 수량_최종수로암거" xfId="18536"/>
    <cellStyle name="_도곡교 교대 수량_최종수로암거_2구간측구" xfId="18537"/>
    <cellStyle name="_도곡교 교대 수량_최종수로암거_최종수로암거" xfId="18538"/>
    <cellStyle name="_도곡교 교대 수량_최종수로암거_최종수로암거_2구간측구" xfId="18539"/>
    <cellStyle name="_도곡교 교대 수량_화서문9길" xfId="18540"/>
    <cellStyle name="_도곡교 교대 수량_화서문9길2" xfId="18541"/>
    <cellStyle name="_도급내역(체육관)" xfId="18542"/>
    <cellStyle name="_도급내역(호성)-변경" xfId="18543"/>
    <cellStyle name="_도급실행0211" xfId="18544"/>
    <cellStyle name="_도덕-고흥도로(투찰)" xfId="18545"/>
    <cellStyle name="_도로+상수+하수(2003년진주시)-1차-최종" xfId="18546"/>
    <cellStyle name="_도로+상수+하수총괄분(진주시)" xfId="18547"/>
    <cellStyle name="_도로공사대전지사" xfId="16565"/>
    <cellStyle name="_도로및지하시설물도공동구축사업 설계내역서.1.0" xfId="18548"/>
    <cellStyle name="_도로시설물020517총괄" xfId="18549"/>
    <cellStyle name="_도로점용신청(040329)" xfId="18550"/>
    <cellStyle name="_도수로" xfId="14982"/>
    <cellStyle name="_도수로(신월4)" xfId="14983"/>
    <cellStyle name="_도수로(신월4)_부대공(1)" xfId="14984"/>
    <cellStyle name="_도수로(신월4)_부대공(1)_포천시임도구조개량" xfId="14985"/>
    <cellStyle name="_도수로(신월4)_부대공-1" xfId="14986"/>
    <cellStyle name="_도수로(신월4)_부대공-1_부대공-1" xfId="14987"/>
    <cellStyle name="_도수로(신월4)_부대공-1_부대공-1_부대공(1)" xfId="14988"/>
    <cellStyle name="_도수로(신월4)_부대공-1_부대공-1_부대공(1)_포천시임도구조개량" xfId="14989"/>
    <cellStyle name="_도수로(신월4)_부대공-1_부대공-1_포천시임도구조개량" xfId="14990"/>
    <cellStyle name="_도수로(신월4)_부대공-1_포천시임도구조개량" xfId="14991"/>
    <cellStyle name="_도수로(신월4)_토공1" xfId="14992"/>
    <cellStyle name="_도수로(신월4)_토공1_토공" xfId="14993"/>
    <cellStyle name="_도수로(신월4)_토공1_토공_포천시임도구조개량" xfId="14994"/>
    <cellStyle name="_도수로(신월4)_토공1_포천시임도구조개량" xfId="14995"/>
    <cellStyle name="_도수로(신월4)_포천시임도구조개량" xfId="14996"/>
    <cellStyle name="_도수로_부대공(1)" xfId="14997"/>
    <cellStyle name="_도수로_부대공(1)_포천시임도구조개량" xfId="14998"/>
    <cellStyle name="_도수로_부대공-1" xfId="14999"/>
    <cellStyle name="_도수로_부대공-1_부대공-1" xfId="15000"/>
    <cellStyle name="_도수로_부대공-1_부대공-1_부대공(1)" xfId="15001"/>
    <cellStyle name="_도수로_부대공-1_부대공-1_부대공(1)_포천시임도구조개량" xfId="15002"/>
    <cellStyle name="_도수로_부대공-1_부대공-1_포천시임도구조개량" xfId="15003"/>
    <cellStyle name="_도수로_부대공-1_포천시임도구조개량" xfId="15004"/>
    <cellStyle name="_도수로_토공1" xfId="15005"/>
    <cellStyle name="_도수로_토공1_토공" xfId="15006"/>
    <cellStyle name="_도수로_토공1_토공_포천시임도구조개량" xfId="15007"/>
    <cellStyle name="_도수로_토공1_포천시임도구조개량" xfId="15008"/>
    <cellStyle name="_도수로_포천시임도구조개량" xfId="15009"/>
    <cellStyle name="_도암~강진도로확장공사(대국2)" xfId="18551"/>
    <cellStyle name="_도장공사" xfId="18552"/>
    <cellStyle name="_돈암중조경공내역" xfId="18553"/>
    <cellStyle name="_동계지구(변경1)" xfId="282"/>
    <cellStyle name="_동대문실내체육관(천마낙찰)" xfId="10524"/>
    <cellStyle name="_동락천계약서" xfId="18554"/>
    <cellStyle name="_동상도로(2)-전체" xfId="15010"/>
    <cellStyle name="_동상도로(2)-전체_부대공(1)" xfId="15011"/>
    <cellStyle name="_동상도로(2)-전체_부대공(1)_포천시임도구조개량" xfId="15012"/>
    <cellStyle name="_동상도로(2)-전체_부대공-1" xfId="15013"/>
    <cellStyle name="_동상도로(2)-전체_부대공-1_부대공-1" xfId="15014"/>
    <cellStyle name="_동상도로(2)-전체_부대공-1_부대공-1_부대공(1)" xfId="15015"/>
    <cellStyle name="_동상도로(2)-전체_부대공-1_부대공-1_부대공(1)_포천시임도구조개량" xfId="15016"/>
    <cellStyle name="_동상도로(2)-전체_부대공-1_부대공-1_포천시임도구조개량" xfId="15017"/>
    <cellStyle name="_동상도로(2)-전체_부대공-1_포천시임도구조개량" xfId="15018"/>
    <cellStyle name="_동상도로(2)-전체_토공1" xfId="15019"/>
    <cellStyle name="_동상도로(2)-전체_토공1_토공" xfId="15020"/>
    <cellStyle name="_동상도로(2)-전체_토공1_토공_포천시임도구조개량" xfId="15021"/>
    <cellStyle name="_동상도로(2)-전체_토공1_포천시임도구조개량" xfId="15022"/>
    <cellStyle name="_동상도로(2)-전체_포천시임도구조개량" xfId="15023"/>
    <cellStyle name="_동원꽃농원" xfId="3122"/>
    <cellStyle name="_동천동체육공원싸리제거공사도급내역서" xfId="10074"/>
    <cellStyle name="_동초교옆 설계설명서" xfId="18555"/>
    <cellStyle name="_동홍천외12개하천(도급내역)" xfId="18556"/>
    <cellStyle name="_되메우기 조합" xfId="26124"/>
    <cellStyle name="_두계변전소하도급" xfId="10525"/>
    <cellStyle name="_둔전~삼계리내역서(가로등)-수정" xfId="283"/>
    <cellStyle name="_둔전~삼계리내역서(가로등)-수정_가산2빗물-발주용-시설물토목화" xfId="284"/>
    <cellStyle name="_등산로 보수공사" xfId="16328"/>
    <cellStyle name="_등산로보수-0309" xfId="3123"/>
    <cellStyle name="_등산로보수-0309_등산로정비-0901" xfId="3124"/>
    <cellStyle name="_등산로보수-0309_등산로정비-협의용" xfId="3125"/>
    <cellStyle name="_등산로보수-0309_매봉-1018-검토" xfId="3126"/>
    <cellStyle name="_등산로보수-0309_석성산-설계서-0517" xfId="3127"/>
    <cellStyle name="_등촌고등총괄(동현하도급)" xfId="10526"/>
    <cellStyle name="_라멘교 토공" xfId="285"/>
    <cellStyle name="_라멘교 토공_02. 깨기총괄표1" xfId="286"/>
    <cellStyle name="_마을마당 및 도로변 경관조성 내역서" xfId="16327"/>
    <cellStyle name="_마포구 신공덕4구역-제출" xfId="18557"/>
    <cellStyle name="_마현~생창국도건설공사" xfId="10527"/>
    <cellStyle name="_말띠고개(수정)" xfId="287"/>
    <cellStyle name="_망향휴게소조경시설물설치공사" xfId="3128"/>
    <cellStyle name="_매달기변경수량(상수도,KT맨홀외)" xfId="18558"/>
    <cellStyle name="_매정견적보고" xfId="18559"/>
    <cellStyle name="_맥문동식재 수량산출서" xfId="15024"/>
    <cellStyle name="_맨발공원 인공폭포 조성공사" xfId="18560"/>
    <cellStyle name="_맨홀구조물공" xfId="18561"/>
    <cellStyle name="_맹암거" xfId="15025"/>
    <cellStyle name="_면적당폐기물예산서(경원동-05.5.12)" xfId="18562"/>
    <cellStyle name="_명암지도로투찰2" xfId="18563"/>
    <cellStyle name="_명암지-산성간" xfId="10528"/>
    <cellStyle name="_명천리" xfId="15026"/>
    <cellStyle name="_목재경계목" xfId="16326"/>
    <cellStyle name="_무당수수량" xfId="15027"/>
    <cellStyle name="_무창(전자입찰용)" xfId="18564"/>
    <cellStyle name="_무창(전자입찰용)_왜관-태평건설" xfId="18565"/>
    <cellStyle name="_문정고내역" xfId="18566"/>
    <cellStyle name="_문정고하도" xfId="18567"/>
    <cellStyle name="_미래관(조경)" xfId="18568"/>
    <cellStyle name="_미방타변경" xfId="18569"/>
    <cellStyle name="_발산초계약내역(계약)" xfId="18570"/>
    <cellStyle name="_방동" xfId="288"/>
    <cellStyle name="_방동_02. 깨기총괄표1" xfId="289"/>
    <cellStyle name="_방동_03구조~1" xfId="290"/>
    <cellStyle name="_방동_03구조~1_02. 깨기총괄표1" xfId="291"/>
    <cellStyle name="_방동_03구조~1_라멘교 토공" xfId="292"/>
    <cellStyle name="_방동_03구조~1_라멘교 토공_02. 깨기총괄표1" xfId="293"/>
    <cellStyle name="_방동_03구조~1_포장" xfId="294"/>
    <cellStyle name="_방동_03구조~1_포장_02. 깨기총괄표1" xfId="295"/>
    <cellStyle name="_방동_03구조~1_포장_라멘교 토공" xfId="296"/>
    <cellStyle name="_방동_03구조~1_포장_라멘교 토공_02. 깨기총괄표1" xfId="297"/>
    <cellStyle name="_방동_03구조물공" xfId="298"/>
    <cellStyle name="_방동_03구조물공_02. 깨기총괄표1" xfId="299"/>
    <cellStyle name="_방동_03구조물공_라멘교 토공" xfId="300"/>
    <cellStyle name="_방동_03구조물공_라멘교 토공_02. 깨기총괄표1" xfId="301"/>
    <cellStyle name="_방동_03구조물공_포장" xfId="302"/>
    <cellStyle name="_방동_03구조물공_포장_02. 깨기총괄표1" xfId="303"/>
    <cellStyle name="_방동_03구조물공_포장_라멘교 토공" xfId="304"/>
    <cellStyle name="_방동_03구조물공_포장_라멘교 토공_02. 깨기총괄표1" xfId="305"/>
    <cellStyle name="_방동_0408도급내역서" xfId="18571"/>
    <cellStyle name="_방동_0408도급내역서_에이스상호유지관리" xfId="18572"/>
    <cellStyle name="_방동_0417견적서" xfId="18573"/>
    <cellStyle name="_방동_0417견적서_0417견적서" xfId="18574"/>
    <cellStyle name="_방동_0417견적서_0417견적서_양평묘역" xfId="18575"/>
    <cellStyle name="_방동_0417견적서_0417견적서_양평묘역_양평묘역" xfId="18576"/>
    <cellStyle name="_방동_0417견적서_양평묘역" xfId="18577"/>
    <cellStyle name="_방동_0417견적서_양평묘역_양평묘역" xfId="18578"/>
    <cellStyle name="_방동_0417견적서_양평묘역_양평묘역_양평묘역" xfId="18579"/>
    <cellStyle name="_방동_0501설계내역서" xfId="3129"/>
    <cellStyle name="_방동_0501설계내역서_0501설계내역서" xfId="3130"/>
    <cellStyle name="_방동_0501설계내역서_0501설계내역서(10억)" xfId="3131"/>
    <cellStyle name="_방동_0501설계내역서_0501설계내역서(7억)" xfId="3132"/>
    <cellStyle name="_방동_0501설계내역서_0501설계내역서(7억)-최종" xfId="3133"/>
    <cellStyle name="_방동_0501설계내역서_0501설계내역서(최종)" xfId="7609"/>
    <cellStyle name="_방동_0501설계내역서_0510도급내역서" xfId="7608"/>
    <cellStyle name="_방동_0501설계내역서_0513설계내역서" xfId="3134"/>
    <cellStyle name="_방동_0501설계내역서_0523설계내역서" xfId="3135"/>
    <cellStyle name="_방동_0501설계내역서_0523설계내역서 (version 1)" xfId="7607"/>
    <cellStyle name="_방동_0501설계내역서_0523설계내역서(최종)" xfId="7606"/>
    <cellStyle name="_방동_0501설계내역서_2006 학교숲 설계내역서" xfId="10075"/>
    <cellStyle name="_방동_0501설계내역서_남한산성변경도급내역서 050517" xfId="3136"/>
    <cellStyle name="_방동_0501설계내역서_로프울타리" xfId="7605"/>
    <cellStyle name="_방동_0501설계내역서_물놀이장준공내역서(0624)" xfId="3137"/>
    <cellStyle name="_방동_0501설계내역서_사본 - 0501설계내역서" xfId="3138"/>
    <cellStyle name="_방동_0501설계내역서_중원구학교숲-내역서0126" xfId="7604"/>
    <cellStyle name="_방동_0501설계내역서_중원구학교숲-수량산출서0126" xfId="7603"/>
    <cellStyle name="_방동_0501설계내역서_학교숲유지관리내역서(수정)" xfId="10076"/>
    <cellStyle name="_방동_0502설계내역서" xfId="3139"/>
    <cellStyle name="_방동_0502설계내역서_0502설계내역서(0219)" xfId="3140"/>
    <cellStyle name="_방동_0502설계내역서_0502설계내역서(수정)" xfId="3141"/>
    <cellStyle name="_방동_0502설계내역서_0502설계내역서(최종)" xfId="7602"/>
    <cellStyle name="_방동_0502설계내역서_0515설계내역서" xfId="7601"/>
    <cellStyle name="_방동_0502설계내역서_0523설계내역서(최종)" xfId="7600"/>
    <cellStyle name="_방동_0502설계내역서_0601설계내역서" xfId="7599"/>
    <cellStyle name="_방동_0502설계내역서_0601폐기물처리" xfId="6139"/>
    <cellStyle name="_방동_0502설계내역서_0602설계내역서" xfId="7597"/>
    <cellStyle name="_방동_0502설계내역서_0604설계내역서" xfId="18580"/>
    <cellStyle name="_방동_0502설계내역서_0608도급내역서" xfId="18581"/>
    <cellStyle name="_방동_0502설계내역서_0609설계내역서" xfId="18582"/>
    <cellStyle name="_방동_0502설계내역서_0612계약내역서" xfId="18583"/>
    <cellStyle name="_방동_0502설계내역서_0702계약내역서" xfId="18584"/>
    <cellStyle name="_방동_0502설계내역서_0703설계내역서(최종)" xfId="18585"/>
    <cellStyle name="_방동_0502설계내역서_0705설계내역서" xfId="18586"/>
    <cellStyle name="_방동_0502설계내역서_0712도급내역서" xfId="18587"/>
    <cellStyle name="_방동_0502설계내역서_0808선금급사용계획서" xfId="18588"/>
    <cellStyle name="_방동_0502설계내역서_96A21200" xfId="18589"/>
    <cellStyle name="_방동_0502설계내역서_뉴서울골프장2" xfId="18590"/>
    <cellStyle name="_방동_0502설계내역서_서현2동 설계내역서" xfId="18591"/>
    <cellStyle name="_방동_0502설계내역서_설계예산서(최종)" xfId="18592"/>
    <cellStyle name="_방동_0503도급내역서" xfId="18593"/>
    <cellStyle name="_방동_0503도급내역서_에이스상호유지관리" xfId="18594"/>
    <cellStyle name="_방동_0503설계내역서" xfId="7598"/>
    <cellStyle name="_방동_0503설계내역서_성남문화예술회관" xfId="7596"/>
    <cellStyle name="_방동_1공구단위수량산출(식재-포장-관로)" xfId="7595"/>
    <cellStyle name="_방동_1공구단위수량산출(식재-포장-관로)_수량산출(식재-포장-관로)0605" xfId="7594"/>
    <cellStyle name="_방동_1공구단위수량산출(식재-포장-관로)1" xfId="7593"/>
    <cellStyle name="_방동_1공구단위수량산출(식재-포장-관로)1_수량산출(식재-포장-관로)0605" xfId="7592"/>
    <cellStyle name="_방동_내역서-최종0223" xfId="3142"/>
    <cellStyle name="_방동_내역서-최종0223_예정공정표및설계설명서" xfId="3143"/>
    <cellStyle name="_방동_내역서-최종0223_예정공정표및설계설명서_(마전)예정공정표및설계설명서" xfId="3144"/>
    <cellStyle name="_방동_내역서-최종0223_예정공정표및설계설명서_(명덕)예정공정표및설계설명서" xfId="3145"/>
    <cellStyle name="_방동_내역서-최종0223_예정공정표및설계설명서_0305-불당마을내역" xfId="3146"/>
    <cellStyle name="_방동_내역서-최종0223_예정공정표및설계설명서_1.설계 예산서" xfId="3147"/>
    <cellStyle name="_방동_내역서-최종0223_예정공정표및설계설명서_설계서-1" xfId="3148"/>
    <cellStyle name="_방동_내역서-최종0223_진해자은수량산출서(단지내)" xfId="10077"/>
    <cellStyle name="_방동_내역서-최종0223_진해자은수량산출서(단지내)_진해자은수량산출서(도시기반)0621" xfId="10078"/>
    <cellStyle name="_방동_내역서-최종0223_진해자은수량산출서(단지내)_취합" xfId="18595"/>
    <cellStyle name="_방동_내역서-최종0223_철거 및 이설수량산출-학교숲" xfId="3149"/>
    <cellStyle name="_방동_동막리소교량" xfId="306"/>
    <cellStyle name="_방동_동막리소교량_02. 깨기총괄표1" xfId="307"/>
    <cellStyle name="_방동_동막리소교량_라멘교 토공" xfId="308"/>
    <cellStyle name="_방동_동막리소교량_라멘교 토공_02. 깨기총괄표1" xfId="309"/>
    <cellStyle name="_방동_동막리소교량_포장" xfId="310"/>
    <cellStyle name="_방동_동막리소교량_포장_02. 깨기총괄표1" xfId="311"/>
    <cellStyle name="_방동_동막리소교량_포장_라멘교 토공" xfId="312"/>
    <cellStyle name="_방동_동막리소교량_포장_라멘교 토공_02. 깨기총괄표1" xfId="313"/>
    <cellStyle name="_방동_등산로보수-0309" xfId="3150"/>
    <cellStyle name="_방동_등산로보수-0309_등산로정비-0901" xfId="3151"/>
    <cellStyle name="_방동_등산로보수-0309_등산로정비-협의용" xfId="3152"/>
    <cellStyle name="_방동_등산로보수-0309_매봉-1018-검토" xfId="3153"/>
    <cellStyle name="_방동_등산로보수-0309_석성산-설계서-0517" xfId="3154"/>
    <cellStyle name="_방동_라멘교 토공" xfId="314"/>
    <cellStyle name="_방동_라멘교 토공_02. 깨기총괄표1" xfId="315"/>
    <cellStyle name="_방동_마현12~1" xfId="316"/>
    <cellStyle name="_방동_마현12~1_02. 깨기총괄표1" xfId="317"/>
    <cellStyle name="_방동_마현12~1_라멘교 토공" xfId="318"/>
    <cellStyle name="_방동_마현12~1_라멘교 토공_02. 깨기총괄표1" xfId="319"/>
    <cellStyle name="_방동_마현12~1_포장" xfId="320"/>
    <cellStyle name="_방동_마현12~1_포장_02. 깨기총괄표1" xfId="321"/>
    <cellStyle name="_방동_마현12~1_포장_라멘교 토공" xfId="322"/>
    <cellStyle name="_방동_마현12~1_포장_라멘교 토공_02. 깨기총괄표1" xfId="323"/>
    <cellStyle name="_방동_문혜3리" xfId="324"/>
    <cellStyle name="_방동_문혜3리_02. 깨기총괄표1" xfId="325"/>
    <cellStyle name="_방동_문혜3리_라멘교 토공" xfId="326"/>
    <cellStyle name="_방동_문혜3리_라멘교 토공_02. 깨기총괄표1" xfId="327"/>
    <cellStyle name="_방동_문혜3리_포장" xfId="328"/>
    <cellStyle name="_방동_문혜3리_포장_02. 깨기총괄표1" xfId="329"/>
    <cellStyle name="_방동_문혜3리_포장_라멘교 토공" xfId="330"/>
    <cellStyle name="_방동_문혜3리_포장_라멘교 토공_02. 깨기총괄표1" xfId="331"/>
    <cellStyle name="_방동_방동" xfId="332"/>
    <cellStyle name="_방동_방동_02. 깨기총괄표1" xfId="333"/>
    <cellStyle name="_방동_방동_0408도급내역서" xfId="18596"/>
    <cellStyle name="_방동_방동_0408도급내역서_에이스상호유지관리" xfId="18597"/>
    <cellStyle name="_방동_방동_0417견적서" xfId="18598"/>
    <cellStyle name="_방동_방동_0417견적서_0417견적서" xfId="18599"/>
    <cellStyle name="_방동_방동_0417견적서_0417견적서_양평묘역" xfId="18600"/>
    <cellStyle name="_방동_방동_0417견적서_0417견적서_양평묘역_양평묘역" xfId="18601"/>
    <cellStyle name="_방동_방동_0417견적서_양평묘역" xfId="18602"/>
    <cellStyle name="_방동_방동_0417견적서_양평묘역_양평묘역" xfId="18603"/>
    <cellStyle name="_방동_방동_0417견적서_양평묘역_양평묘역_양평묘역" xfId="18604"/>
    <cellStyle name="_방동_방동_0501설계내역서" xfId="3155"/>
    <cellStyle name="_방동_방동_0501설계내역서_0501설계내역서" xfId="3156"/>
    <cellStyle name="_방동_방동_0501설계내역서_0501설계내역서(10억)" xfId="3157"/>
    <cellStyle name="_방동_방동_0501설계내역서_0501설계내역서(7억)" xfId="3158"/>
    <cellStyle name="_방동_방동_0501설계내역서_0501설계내역서(7억)-최종" xfId="3159"/>
    <cellStyle name="_방동_방동_0501설계내역서_0501설계내역서(최종)" xfId="7591"/>
    <cellStyle name="_방동_방동_0501설계내역서_0510도급내역서" xfId="7590"/>
    <cellStyle name="_방동_방동_0501설계내역서_0513설계내역서" xfId="3160"/>
    <cellStyle name="_방동_방동_0501설계내역서_0523설계내역서" xfId="3161"/>
    <cellStyle name="_방동_방동_0501설계내역서_0523설계내역서 (version 1)" xfId="7589"/>
    <cellStyle name="_방동_방동_0501설계내역서_0523설계내역서(최종)" xfId="7588"/>
    <cellStyle name="_방동_방동_0501설계내역서_2006 학교숲 설계내역서" xfId="10079"/>
    <cellStyle name="_방동_방동_0501설계내역서_남한산성변경도급내역서 050517" xfId="3162"/>
    <cellStyle name="_방동_방동_0501설계내역서_로프울타리" xfId="7587"/>
    <cellStyle name="_방동_방동_0501설계내역서_물놀이장준공내역서(0624)" xfId="3163"/>
    <cellStyle name="_방동_방동_0501설계내역서_사본 - 0501설계내역서" xfId="3164"/>
    <cellStyle name="_방동_방동_0501설계내역서_중원구학교숲-내역서0126" xfId="7586"/>
    <cellStyle name="_방동_방동_0501설계내역서_중원구학교숲-수량산출서0126" xfId="7585"/>
    <cellStyle name="_방동_방동_0501설계내역서_학교숲유지관리내역서(수정)" xfId="10080"/>
    <cellStyle name="_방동_방동_0502설계내역서" xfId="3165"/>
    <cellStyle name="_방동_방동_0502설계내역서_0502설계내역서(0219)" xfId="3166"/>
    <cellStyle name="_방동_방동_0502설계내역서_0502설계내역서(수정)" xfId="3167"/>
    <cellStyle name="_방동_방동_0502설계내역서_0502설계내역서(최종)" xfId="7584"/>
    <cellStyle name="_방동_방동_0502설계내역서_0515설계내역서" xfId="7583"/>
    <cellStyle name="_방동_방동_0502설계내역서_0523설계내역서(최종)" xfId="7582"/>
    <cellStyle name="_방동_방동_0502설계내역서_0601설계내역서" xfId="7581"/>
    <cellStyle name="_방동_방동_0502설계내역서_0601폐기물처리" xfId="7580"/>
    <cellStyle name="_방동_방동_0502설계내역서_0602설계내역서" xfId="7579"/>
    <cellStyle name="_방동_방동_0502설계내역서_0604설계내역서" xfId="18605"/>
    <cellStyle name="_방동_방동_0502설계내역서_0608도급내역서" xfId="18606"/>
    <cellStyle name="_방동_방동_0502설계내역서_0609설계내역서" xfId="18607"/>
    <cellStyle name="_방동_방동_0502설계내역서_0612계약내역서" xfId="18608"/>
    <cellStyle name="_방동_방동_0502설계내역서_0702계약내역서" xfId="18609"/>
    <cellStyle name="_방동_방동_0502설계내역서_0703설계내역서(최종)" xfId="18610"/>
    <cellStyle name="_방동_방동_0502설계내역서_0705설계내역서" xfId="18611"/>
    <cellStyle name="_방동_방동_0502설계내역서_0712도급내역서" xfId="18612"/>
    <cellStyle name="_방동_방동_0502설계내역서_0808선금급사용계획서" xfId="18613"/>
    <cellStyle name="_방동_방동_0502설계내역서_96A21200" xfId="18614"/>
    <cellStyle name="_방동_방동_0502설계내역서_뉴서울골프장2" xfId="18615"/>
    <cellStyle name="_방동_방동_0502설계내역서_서현2동 설계내역서" xfId="18616"/>
    <cellStyle name="_방동_방동_0502설계내역서_설계예산서(최종)" xfId="18617"/>
    <cellStyle name="_방동_방동_0503도급내역서" xfId="18618"/>
    <cellStyle name="_방동_방동_0503도급내역서_에이스상호유지관리" xfId="18619"/>
    <cellStyle name="_방동_방동_0503설계내역서" xfId="7578"/>
    <cellStyle name="_방동_방동_0503설계내역서_성남문화예술회관" xfId="7577"/>
    <cellStyle name="_방동_방동_1공구단위수량산출(식재-포장-관로)" xfId="7576"/>
    <cellStyle name="_방동_방동_1공구단위수량산출(식재-포장-관로)_수량산출(식재-포장-관로)0605" xfId="7575"/>
    <cellStyle name="_방동_방동_1공구단위수량산출(식재-포장-관로)1" xfId="7574"/>
    <cellStyle name="_방동_방동_1공구단위수량산출(식재-포장-관로)1_수량산출(식재-포장-관로)0605" xfId="7573"/>
    <cellStyle name="_방동_방동_내역서-최종0223" xfId="3168"/>
    <cellStyle name="_방동_방동_내역서-최종0223_예정공정표및설계설명서" xfId="3169"/>
    <cellStyle name="_방동_방동_내역서-최종0223_예정공정표및설계설명서_(마전)예정공정표및설계설명서" xfId="3170"/>
    <cellStyle name="_방동_방동_내역서-최종0223_예정공정표및설계설명서_(명덕)예정공정표및설계설명서" xfId="3171"/>
    <cellStyle name="_방동_방동_내역서-최종0223_예정공정표및설계설명서_0305-불당마을내역" xfId="3172"/>
    <cellStyle name="_방동_방동_내역서-최종0223_예정공정표및설계설명서_1.설계 예산서" xfId="3173"/>
    <cellStyle name="_방동_방동_내역서-최종0223_예정공정표및설계설명서_설계서-1" xfId="3174"/>
    <cellStyle name="_방동_방동_내역서-최종0223_진해자은수량산출서(단지내)" xfId="10081"/>
    <cellStyle name="_방동_방동_내역서-최종0223_진해자은수량산출서(단지내)_진해자은수량산출서(도시기반)0621" xfId="10082"/>
    <cellStyle name="_방동_방동_내역서-최종0223_진해자은수량산출서(단지내)_취합" xfId="18620"/>
    <cellStyle name="_방동_방동_내역서-최종0223_철거 및 이설수량산출-학교숲" xfId="3175"/>
    <cellStyle name="_방동_방동_등산로보수-0309" xfId="3176"/>
    <cellStyle name="_방동_방동_등산로보수-0309_등산로정비-0901" xfId="3177"/>
    <cellStyle name="_방동_방동_등산로보수-0309_등산로정비-협의용" xfId="3178"/>
    <cellStyle name="_방동_방동_등산로보수-0309_매봉-1018-검토" xfId="3179"/>
    <cellStyle name="_방동_방동_등산로보수-0309_석성산-설계서-0517" xfId="3180"/>
    <cellStyle name="_방동_방동_라멘교 토공" xfId="334"/>
    <cellStyle name="_방동_방동_라멘교 토공_02. 깨기총괄표1" xfId="335"/>
    <cellStyle name="_방동_방동_상현동-내역" xfId="3181"/>
    <cellStyle name="_방동_방동_설계서" xfId="3182"/>
    <cellStyle name="_방동_방동_설봉공원내 느티나무식재공사도급내역서" xfId="10083"/>
    <cellStyle name="_방동_방동_성남보행자도로 설계서" xfId="3183"/>
    <cellStyle name="_방동_방동_수량산출서(040719)" xfId="7572"/>
    <cellStyle name="_방동_방동_수량산출서(040719)_1공구단위수량산출(식재-포장-관로)" xfId="7571"/>
    <cellStyle name="_방동_방동_수량산출서(040719)_1공구단위수량산출(식재-포장-관로)_수량산출(식재-포장-관로)0605" xfId="7570"/>
    <cellStyle name="_방동_방동_수량산출서(040719)_1공구단위수량산출(식재-포장-관로)1" xfId="7569"/>
    <cellStyle name="_방동_방동_수량산출서(040719)_1공구단위수량산출(식재-포장-관로)1_수량산출(식재-포장-관로)0605" xfId="7568"/>
    <cellStyle name="_방동_방동_신우어린이공원-내역-0224" xfId="3184"/>
    <cellStyle name="_방동_방동_신우어린이공원-내역-0224_등산로정비-0901" xfId="3185"/>
    <cellStyle name="_방동_방동_신우어린이공원-내역-0224_등산로정비-협의용" xfId="3186"/>
    <cellStyle name="_방동_방동_신우어린이공원-내역-0224_매봉-1018-검토" xfId="3187"/>
    <cellStyle name="_방동_방동_신우어린이공원-내역-0224_석성산-설계서-0517" xfId="3188"/>
    <cellStyle name="_방동_방동_양평묘역" xfId="18621"/>
    <cellStyle name="_방동_방동_양평묘역_양평묘역" xfId="18622"/>
    <cellStyle name="_방동_방동_예정공정표및설계설명서" xfId="3189"/>
    <cellStyle name="_방동_방동_예정공정표및설계설명서_(마전)예정공정표및설계설명서" xfId="3190"/>
    <cellStyle name="_방동_방동_예정공정표및설계설명서_(명덕)예정공정표및설계설명서" xfId="3191"/>
    <cellStyle name="_방동_방동_예정공정표및설계설명서_0305-불당마을내역" xfId="3192"/>
    <cellStyle name="_방동_방동_예정공정표및설계설명서_1.설계 예산서" xfId="3193"/>
    <cellStyle name="_방동_방동_예정공정표및설계설명서_설계서-1" xfId="3194"/>
    <cellStyle name="_방동_방동_옥상조경내역서1026" xfId="10084"/>
    <cellStyle name="_방동_방동_옥상조경내역서1026_신장초내역" xfId="10085"/>
    <cellStyle name="_방동_방동_옥상조경내역서1026_신장초내역0310" xfId="10086"/>
    <cellStyle name="_방동_방동_옥상조경내역서1026_신장초내역-수정0307" xfId="10087"/>
    <cellStyle name="_방동_방동_율동자연공원내 화장실 보수 및 도색공사" xfId="3195"/>
    <cellStyle name="_방동_방동_율동자연공원내 화장실 보수 및 도색공사_내역서-최종0223" xfId="3196"/>
    <cellStyle name="_방동_방동_율동자연공원내 화장실 보수 및 도색공사_내역서-최종0223_예정공정표및설계설명서" xfId="3197"/>
    <cellStyle name="_방동_방동_율동자연공원내 화장실 보수 및 도색공사_내역서-최종0223_예정공정표및설계설명서_(마전)예정공정표및설계설명서" xfId="3198"/>
    <cellStyle name="_방동_방동_율동자연공원내 화장실 보수 및 도색공사_내역서-최종0223_예정공정표및설계설명서_(명덕)예정공정표및설계설명서" xfId="3199"/>
    <cellStyle name="_방동_방동_율동자연공원내 화장실 보수 및 도색공사_내역서-최종0223_예정공정표및설계설명서_0305-불당마을내역" xfId="3200"/>
    <cellStyle name="_방동_방동_율동자연공원내 화장실 보수 및 도색공사_내역서-최종0223_예정공정표및설계설명서_1.설계 예산서" xfId="3201"/>
    <cellStyle name="_방동_방동_율동자연공원내 화장실 보수 및 도색공사_내역서-최종0223_예정공정표및설계설명서_설계서-1" xfId="3202"/>
    <cellStyle name="_방동_방동_율동자연공원내 화장실 보수 및 도색공사_내역서-최종0223_진해자은수량산출서(단지내)" xfId="10088"/>
    <cellStyle name="_방동_방동_율동자연공원내 화장실 보수 및 도색공사_내역서-최종0223_진해자은수량산출서(단지내)_진해자은수량산출서(도시기반)0621" xfId="10089"/>
    <cellStyle name="_방동_방동_율동자연공원내 화장실 보수 및 도색공사_내역서-최종0223_진해자은수량산출서(단지내)_취합" xfId="18623"/>
    <cellStyle name="_방동_방동_율동자연공원내 화장실 보수 및 도색공사_내역서-최종0223_철거 및 이설수량산출-학교숲" xfId="3203"/>
    <cellStyle name="_방동_방동_율동자연공원내 화장실 보수 및 도색공사_예정공정표및설계설명서" xfId="3204"/>
    <cellStyle name="_방동_방동_율동자연공원내 화장실 보수 및 도색공사_예정공정표및설계설명서_(마전)예정공정표및설계설명서" xfId="3205"/>
    <cellStyle name="_방동_방동_율동자연공원내 화장실 보수 및 도색공사_예정공정표및설계설명서_(명덕)예정공정표및설계설명서" xfId="3206"/>
    <cellStyle name="_방동_방동_율동자연공원내 화장실 보수 및 도색공사_예정공정표및설계설명서_0305-불당마을내역" xfId="3207"/>
    <cellStyle name="_방동_방동_율동자연공원내 화장실 보수 및 도색공사_예정공정표및설계설명서_1.설계 예산서" xfId="3208"/>
    <cellStyle name="_방동_방동_율동자연공원내 화장실 보수 및 도색공사_예정공정표및설계설명서_설계서-1" xfId="3209"/>
    <cellStyle name="_방동_방동_율동자연공원내 화장실 보수 및 도색공사_진해자은수량산출서(단지내)" xfId="10090"/>
    <cellStyle name="_방동_방동_율동자연공원내 화장실 보수 및 도색공사_진해자은수량산출서(단지내)_진해자은수량산출서(도시기반)0621" xfId="10091"/>
    <cellStyle name="_방동_방동_율동자연공원내 화장실 보수 및 도색공사_진해자은수량산출서(단지내)_취합" xfId="18624"/>
    <cellStyle name="_방동_방동_율동자연공원내 화장실 보수 및 도색공사_철거 및 이설수량산출-학교숲" xfId="3210"/>
    <cellStyle name="_방동_방동_율동자연공원내 휴게편의점 도색작업-할증-천정면적추가" xfId="3211"/>
    <cellStyle name="_방동_방동_율동자연공원내 휴게편의점 도색작업-할증-천정면적추가_내역서-최종0223" xfId="3212"/>
    <cellStyle name="_방동_방동_율동자연공원내 휴게편의점 도색작업-할증-천정면적추가_내역서-최종0223_예정공정표및설계설명서" xfId="3213"/>
    <cellStyle name="_방동_방동_율동자연공원내 휴게편의점 도색작업-할증-천정면적추가_내역서-최종0223_예정공정표및설계설명서_(마전)예정공정표및설계설명서" xfId="3214"/>
    <cellStyle name="_방동_방동_율동자연공원내 휴게편의점 도색작업-할증-천정면적추가_내역서-최종0223_예정공정표및설계설명서_(명덕)예정공정표및설계설명서" xfId="3215"/>
    <cellStyle name="_방동_방동_율동자연공원내 휴게편의점 도색작업-할증-천정면적추가_내역서-최종0223_예정공정표및설계설명서_0305-불당마을내역" xfId="3216"/>
    <cellStyle name="_방동_방동_율동자연공원내 휴게편의점 도색작업-할증-천정면적추가_내역서-최종0223_예정공정표및설계설명서_1.설계 예산서" xfId="3217"/>
    <cellStyle name="_방동_방동_율동자연공원내 휴게편의점 도색작업-할증-천정면적추가_내역서-최종0223_예정공정표및설계설명서_설계서-1" xfId="3218"/>
    <cellStyle name="_방동_방동_율동자연공원내 휴게편의점 도색작업-할증-천정면적추가_내역서-최종0223_진해자은수량산출서(단지내)" xfId="10092"/>
    <cellStyle name="_방동_방동_율동자연공원내 휴게편의점 도색작업-할증-천정면적추가_내역서-최종0223_진해자은수량산출서(단지내)_진해자은수량산출서(도시기반)0621" xfId="10093"/>
    <cellStyle name="_방동_방동_율동자연공원내 휴게편의점 도색작업-할증-천정면적추가_내역서-최종0223_진해자은수량산출서(단지내)_취합" xfId="18625"/>
    <cellStyle name="_방동_방동_율동자연공원내 휴게편의점 도색작업-할증-천정면적추가_내역서-최종0223_철거 및 이설수량산출-학교숲" xfId="3219"/>
    <cellStyle name="_방동_방동_율동자연공원내 휴게편의점 도색작업-할증-천정면적추가_예정공정표및설계설명서" xfId="3220"/>
    <cellStyle name="_방동_방동_율동자연공원내 휴게편의점 도색작업-할증-천정면적추가_예정공정표및설계설명서_(마전)예정공정표및설계설명서" xfId="3221"/>
    <cellStyle name="_방동_방동_율동자연공원내 휴게편의점 도색작업-할증-천정면적추가_예정공정표및설계설명서_(명덕)예정공정표및설계설명서" xfId="3222"/>
    <cellStyle name="_방동_방동_율동자연공원내 휴게편의점 도색작업-할증-천정면적추가_예정공정표및설계설명서_0305-불당마을내역" xfId="3223"/>
    <cellStyle name="_방동_방동_율동자연공원내 휴게편의점 도색작업-할증-천정면적추가_예정공정표및설계설명서_1.설계 예산서" xfId="3224"/>
    <cellStyle name="_방동_방동_율동자연공원내 휴게편의점 도색작업-할증-천정면적추가_예정공정표및설계설명서_설계서-1" xfId="3225"/>
    <cellStyle name="_방동_방동_율동자연공원내 휴게편의점 도색작업-할증-천정면적추가_진해자은수량산출서(단지내)" xfId="10094"/>
    <cellStyle name="_방동_방동_율동자연공원내 휴게편의점 도색작업-할증-천정면적추가_진해자은수량산출서(단지내)_진해자은수량산출서(도시기반)0621" xfId="10095"/>
    <cellStyle name="_방동_방동_율동자연공원내 휴게편의점 도색작업-할증-천정면적추가_진해자은수량산출서(단지내)_취합" xfId="18626"/>
    <cellStyle name="_방동_방동_율동자연공원내 휴게편의점 도색작업-할증-천정면적추가_철거 및 이설수량산출-학교숲" xfId="3226"/>
    <cellStyle name="_방동_방동_진해자은수량산출서(단지내)" xfId="10096"/>
    <cellStyle name="_방동_방동_진해자은수량산출서(단지내)_진해자은수량산출서(도시기반)0621" xfId="10097"/>
    <cellStyle name="_방동_방동_진해자은수량산출서(단지내)_취합" xfId="18627"/>
    <cellStyle name="_방동_방동_철거 및 이설수량산출-학교숲" xfId="3227"/>
    <cellStyle name="_방동_방동_추계리화단공사" xfId="10098"/>
    <cellStyle name="_방동_방동_추계리화단공사설계변경" xfId="10099"/>
    <cellStyle name="_방동_방동_폐기물내역-전지" xfId="3228"/>
    <cellStyle name="_방동_방동_포장" xfId="336"/>
    <cellStyle name="_방동_방동_포장_02. 깨기총괄표1" xfId="337"/>
    <cellStyle name="_방동_방동_포장_라멘교 토공" xfId="338"/>
    <cellStyle name="_방동_방동_포장_라멘교 토공_02. 깨기총괄표1" xfId="339"/>
    <cellStyle name="_방동_산양2리지구" xfId="340"/>
    <cellStyle name="_방동_산양2리지구_02. 깨기총괄표1" xfId="341"/>
    <cellStyle name="_방동_산양2리지구_라멘교 토공" xfId="342"/>
    <cellStyle name="_방동_산양2리지구_라멘교 토공_02. 깨기총괄표1" xfId="343"/>
    <cellStyle name="_방동_산양2리지구_포장" xfId="344"/>
    <cellStyle name="_방동_산양2리지구_포장_02. 깨기총괄표1" xfId="345"/>
    <cellStyle name="_방동_산양2리지구_포장_라멘교 토공" xfId="346"/>
    <cellStyle name="_방동_산양2리지구_포장_라멘교 토공_02. 깨기총괄표1" xfId="347"/>
    <cellStyle name="_방동_산양리지구" xfId="348"/>
    <cellStyle name="_방동_산양리지구_02. 깨기총괄표1" xfId="349"/>
    <cellStyle name="_방동_산양리지구_0408도급내역서" xfId="18628"/>
    <cellStyle name="_방동_산양리지구_0408도급내역서_에이스상호유지관리" xfId="18629"/>
    <cellStyle name="_방동_산양리지구_0417견적서" xfId="18630"/>
    <cellStyle name="_방동_산양리지구_0417견적서_0417견적서" xfId="18631"/>
    <cellStyle name="_방동_산양리지구_0417견적서_0417견적서_양평묘역" xfId="18632"/>
    <cellStyle name="_방동_산양리지구_0417견적서_0417견적서_양평묘역_양평묘역" xfId="18633"/>
    <cellStyle name="_방동_산양리지구_0417견적서_양평묘역" xfId="18634"/>
    <cellStyle name="_방동_산양리지구_0417견적서_양평묘역_양평묘역" xfId="18635"/>
    <cellStyle name="_방동_산양리지구_0417견적서_양평묘역_양평묘역_양평묘역" xfId="18636"/>
    <cellStyle name="_방동_산양리지구_0501설계내역서" xfId="3235"/>
    <cellStyle name="_방동_산양리지구_0501설계내역서_0501설계내역서" xfId="3236"/>
    <cellStyle name="_방동_산양리지구_0501설계내역서_0501설계내역서(10억)" xfId="3237"/>
    <cellStyle name="_방동_산양리지구_0501설계내역서_0501설계내역서(7억)" xfId="3238"/>
    <cellStyle name="_방동_산양리지구_0501설계내역서_0501설계내역서(7억)-최종" xfId="3239"/>
    <cellStyle name="_방동_산양리지구_0501설계내역서_0501설계내역서(최종)" xfId="7567"/>
    <cellStyle name="_방동_산양리지구_0501설계내역서_0510도급내역서" xfId="7566"/>
    <cellStyle name="_방동_산양리지구_0501설계내역서_0513설계내역서" xfId="3240"/>
    <cellStyle name="_방동_산양리지구_0501설계내역서_0523설계내역서" xfId="3241"/>
    <cellStyle name="_방동_산양리지구_0501설계내역서_0523설계내역서 (version 1)" xfId="7565"/>
    <cellStyle name="_방동_산양리지구_0501설계내역서_0523설계내역서(최종)" xfId="7564"/>
    <cellStyle name="_방동_산양리지구_0501설계내역서_2006 학교숲 설계내역서" xfId="10100"/>
    <cellStyle name="_방동_산양리지구_0501설계내역서_남한산성변경도급내역서 050517" xfId="3242"/>
    <cellStyle name="_방동_산양리지구_0501설계내역서_로프울타리" xfId="7563"/>
    <cellStyle name="_방동_산양리지구_0501설계내역서_물놀이장준공내역서(0624)" xfId="3243"/>
    <cellStyle name="_방동_산양리지구_0501설계내역서_사본 - 0501설계내역서" xfId="3244"/>
    <cellStyle name="_방동_산양리지구_0501설계내역서_중원구학교숲-내역서0126" xfId="7562"/>
    <cellStyle name="_방동_산양리지구_0501설계내역서_중원구학교숲-수량산출서0126" xfId="7561"/>
    <cellStyle name="_방동_산양리지구_0501설계내역서_학교숲유지관리내역서(수정)" xfId="10101"/>
    <cellStyle name="_방동_산양리지구_0502설계내역서" xfId="3245"/>
    <cellStyle name="_방동_산양리지구_0502설계내역서_0502설계내역서(0219)" xfId="3246"/>
    <cellStyle name="_방동_산양리지구_0502설계내역서_0502설계내역서(수정)" xfId="3247"/>
    <cellStyle name="_방동_산양리지구_0502설계내역서_0502설계내역서(최종)" xfId="7560"/>
    <cellStyle name="_방동_산양리지구_0502설계내역서_0515설계내역서" xfId="7559"/>
    <cellStyle name="_방동_산양리지구_0502설계내역서_0523설계내역서(최종)" xfId="7558"/>
    <cellStyle name="_방동_산양리지구_0502설계내역서_0601설계내역서" xfId="7557"/>
    <cellStyle name="_방동_산양리지구_0502설계내역서_0601폐기물처리" xfId="7556"/>
    <cellStyle name="_방동_산양리지구_0502설계내역서_0602설계내역서" xfId="7555"/>
    <cellStyle name="_방동_산양리지구_0502설계내역서_0604설계내역서" xfId="18637"/>
    <cellStyle name="_방동_산양리지구_0502설계내역서_0608도급내역서" xfId="18638"/>
    <cellStyle name="_방동_산양리지구_0502설계내역서_0609설계내역서" xfId="18639"/>
    <cellStyle name="_방동_산양리지구_0502설계내역서_0612계약내역서" xfId="18640"/>
    <cellStyle name="_방동_산양리지구_0502설계내역서_0702계약내역서" xfId="18641"/>
    <cellStyle name="_방동_산양리지구_0502설계내역서_0703설계내역서(최종)" xfId="18642"/>
    <cellStyle name="_방동_산양리지구_0502설계내역서_0705설계내역서" xfId="18643"/>
    <cellStyle name="_방동_산양리지구_0502설계내역서_0712도급내역서" xfId="18644"/>
    <cellStyle name="_방동_산양리지구_0502설계내역서_0808선금급사용계획서" xfId="18645"/>
    <cellStyle name="_방동_산양리지구_0502설계내역서_96A21200" xfId="18646"/>
    <cellStyle name="_방동_산양리지구_0502설계내역서_뉴서울골프장2" xfId="18647"/>
    <cellStyle name="_방동_산양리지구_0502설계내역서_서현2동 설계내역서" xfId="18648"/>
    <cellStyle name="_방동_산양리지구_0502설계내역서_설계예산서(최종)" xfId="18649"/>
    <cellStyle name="_방동_산양리지구_0503도급내역서" xfId="18650"/>
    <cellStyle name="_방동_산양리지구_0503도급내역서_에이스상호유지관리" xfId="18651"/>
    <cellStyle name="_방동_산양리지구_0503설계내역서" xfId="7554"/>
    <cellStyle name="_방동_산양리지구_0503설계내역서_성남문화예술회관" xfId="7553"/>
    <cellStyle name="_방동_산양리지구_1공구단위수량산출(식재-포장-관로)" xfId="7552"/>
    <cellStyle name="_방동_산양리지구_1공구단위수량산출(식재-포장-관로)_수량산출(식재-포장-관로)0605" xfId="7551"/>
    <cellStyle name="_방동_산양리지구_1공구단위수량산출(식재-포장-관로)1" xfId="7550"/>
    <cellStyle name="_방동_산양리지구_1공구단위수량산출(식재-포장-관로)1_수량산출(식재-포장-관로)0605" xfId="7549"/>
    <cellStyle name="_방동_산양리지구_내역서-최종0223" xfId="3248"/>
    <cellStyle name="_방동_산양리지구_내역서-최종0223_예정공정표및설계설명서" xfId="3249"/>
    <cellStyle name="_방동_산양리지구_내역서-최종0223_예정공정표및설계설명서_(마전)예정공정표및설계설명서" xfId="3250"/>
    <cellStyle name="_방동_산양리지구_내역서-최종0223_예정공정표및설계설명서_(명덕)예정공정표및설계설명서" xfId="3251"/>
    <cellStyle name="_방동_산양리지구_내역서-최종0223_예정공정표및설계설명서_0305-불당마을내역" xfId="3252"/>
    <cellStyle name="_방동_산양리지구_내역서-최종0223_예정공정표및설계설명서_1.설계 예산서" xfId="3253"/>
    <cellStyle name="_방동_산양리지구_내역서-최종0223_예정공정표및설계설명서_설계서-1" xfId="3254"/>
    <cellStyle name="_방동_산양리지구_내역서-최종0223_진해자은수량산출서(단지내)" xfId="10102"/>
    <cellStyle name="_방동_산양리지구_내역서-최종0223_진해자은수량산출서(단지내)_진해자은수량산출서(도시기반)0621" xfId="10103"/>
    <cellStyle name="_방동_산양리지구_내역서-최종0223_진해자은수량산출서(단지내)_취합" xfId="18652"/>
    <cellStyle name="_방동_산양리지구_내역서-최종0223_철거 및 이설수량산출-학교숲" xfId="3255"/>
    <cellStyle name="_방동_산양리지구_등산로보수-0309" xfId="3256"/>
    <cellStyle name="_방동_산양리지구_등산로보수-0309_등산로정비-0901" xfId="3257"/>
    <cellStyle name="_방동_산양리지구_등산로보수-0309_등산로정비-협의용" xfId="3258"/>
    <cellStyle name="_방동_산양리지구_등산로보수-0309_매봉-1018-검토" xfId="3259"/>
    <cellStyle name="_방동_산양리지구_등산로보수-0309_석성산-설계서-0517" xfId="3260"/>
    <cellStyle name="_방동_산양리지구_라멘교 토공" xfId="350"/>
    <cellStyle name="_방동_산양리지구_라멘교 토공_02. 깨기총괄표1" xfId="351"/>
    <cellStyle name="_방동_산양리지구_상현동-내역" xfId="3261"/>
    <cellStyle name="_방동_산양리지구_설계서" xfId="3262"/>
    <cellStyle name="_방동_산양리지구_설봉공원내 느티나무식재공사도급내역서" xfId="10104"/>
    <cellStyle name="_방동_산양리지구_성남보행자도로 설계서" xfId="3263"/>
    <cellStyle name="_방동_산양리지구_수량산출서(040719)" xfId="6140"/>
    <cellStyle name="_방동_산양리지구_수량산출서(040719)_1공구단위수량산출(식재-포장-관로)" xfId="7548"/>
    <cellStyle name="_방동_산양리지구_수량산출서(040719)_1공구단위수량산출(식재-포장-관로)_수량산출(식재-포장-관로)0605" xfId="7547"/>
    <cellStyle name="_방동_산양리지구_수량산출서(040719)_1공구단위수량산출(식재-포장-관로)1" xfId="7546"/>
    <cellStyle name="_방동_산양리지구_수량산출서(040719)_1공구단위수량산출(식재-포장-관로)1_수량산출(식재-포장-관로)0605" xfId="7545"/>
    <cellStyle name="_방동_산양리지구_신우어린이공원-내역-0224" xfId="3264"/>
    <cellStyle name="_방동_산양리지구_신우어린이공원-내역-0224_등산로정비-0901" xfId="3265"/>
    <cellStyle name="_방동_산양리지구_신우어린이공원-내역-0224_등산로정비-협의용" xfId="3266"/>
    <cellStyle name="_방동_산양리지구_신우어린이공원-내역-0224_매봉-1018-검토" xfId="3267"/>
    <cellStyle name="_방동_산양리지구_신우어린이공원-내역-0224_석성산-설계서-0517" xfId="3268"/>
    <cellStyle name="_방동_산양리지구_양평묘역" xfId="18653"/>
    <cellStyle name="_방동_산양리지구_양평묘역_양평묘역" xfId="18654"/>
    <cellStyle name="_방동_산양리지구_예정공정표및설계설명서" xfId="3269"/>
    <cellStyle name="_방동_산양리지구_예정공정표및설계설명서_(마전)예정공정표및설계설명서" xfId="3270"/>
    <cellStyle name="_방동_산양리지구_예정공정표및설계설명서_(명덕)예정공정표및설계설명서" xfId="3271"/>
    <cellStyle name="_방동_산양리지구_예정공정표및설계설명서_0305-불당마을내역" xfId="3272"/>
    <cellStyle name="_방동_산양리지구_예정공정표및설계설명서_1.설계 예산서" xfId="3273"/>
    <cellStyle name="_방동_산양리지구_예정공정표및설계설명서_설계서-1" xfId="3274"/>
    <cellStyle name="_방동_산양리지구_옥상조경내역서1026" xfId="10105"/>
    <cellStyle name="_방동_산양리지구_옥상조경내역서1026_신장초내역" xfId="10106"/>
    <cellStyle name="_방동_산양리지구_옥상조경내역서1026_신장초내역0310" xfId="10107"/>
    <cellStyle name="_방동_산양리지구_옥상조경내역서1026_신장초내역-수정0307" xfId="10108"/>
    <cellStyle name="_방동_산양리지구_율동자연공원내 화장실 보수 및 도색공사" xfId="3275"/>
    <cellStyle name="_방동_산양리지구_율동자연공원내 화장실 보수 및 도색공사_내역서-최종0223" xfId="3276"/>
    <cellStyle name="_방동_산양리지구_율동자연공원내 화장실 보수 및 도색공사_내역서-최종0223_예정공정표및설계설명서" xfId="3277"/>
    <cellStyle name="_방동_산양리지구_율동자연공원내 화장실 보수 및 도색공사_내역서-최종0223_예정공정표및설계설명서_(마전)예정공정표및설계설명서" xfId="3278"/>
    <cellStyle name="_방동_산양리지구_율동자연공원내 화장실 보수 및 도색공사_내역서-최종0223_예정공정표및설계설명서_(명덕)예정공정표및설계설명서" xfId="3279"/>
    <cellStyle name="_방동_산양리지구_율동자연공원내 화장실 보수 및 도색공사_내역서-최종0223_예정공정표및설계설명서_0305-불당마을내역" xfId="3280"/>
    <cellStyle name="_방동_산양리지구_율동자연공원내 화장실 보수 및 도색공사_내역서-최종0223_예정공정표및설계설명서_1.설계 예산서" xfId="3281"/>
    <cellStyle name="_방동_산양리지구_율동자연공원내 화장실 보수 및 도색공사_내역서-최종0223_예정공정표및설계설명서_설계서-1" xfId="3282"/>
    <cellStyle name="_방동_산양리지구_율동자연공원내 화장실 보수 및 도색공사_내역서-최종0223_진해자은수량산출서(단지내)" xfId="10109"/>
    <cellStyle name="_방동_산양리지구_율동자연공원내 화장실 보수 및 도색공사_내역서-최종0223_진해자은수량산출서(단지내)_진해자은수량산출서(도시기반)0621" xfId="10110"/>
    <cellStyle name="_방동_산양리지구_율동자연공원내 화장실 보수 및 도색공사_내역서-최종0223_진해자은수량산출서(단지내)_취합" xfId="18655"/>
    <cellStyle name="_방동_산양리지구_율동자연공원내 화장실 보수 및 도색공사_내역서-최종0223_철거 및 이설수량산출-학교숲" xfId="3283"/>
    <cellStyle name="_방동_산양리지구_율동자연공원내 화장실 보수 및 도색공사_예정공정표및설계설명서" xfId="3284"/>
    <cellStyle name="_방동_산양리지구_율동자연공원내 화장실 보수 및 도색공사_예정공정표및설계설명서_(마전)예정공정표및설계설명서" xfId="3285"/>
    <cellStyle name="_방동_산양리지구_율동자연공원내 화장실 보수 및 도색공사_예정공정표및설계설명서_(명덕)예정공정표및설계설명서" xfId="3286"/>
    <cellStyle name="_방동_산양리지구_율동자연공원내 화장실 보수 및 도색공사_예정공정표및설계설명서_0305-불당마을내역" xfId="3287"/>
    <cellStyle name="_방동_산양리지구_율동자연공원내 화장실 보수 및 도색공사_예정공정표및설계설명서_1.설계 예산서" xfId="3288"/>
    <cellStyle name="_방동_산양리지구_율동자연공원내 화장실 보수 및 도색공사_예정공정표및설계설명서_설계서-1" xfId="3289"/>
    <cellStyle name="_방동_산양리지구_율동자연공원내 화장실 보수 및 도색공사_진해자은수량산출서(단지내)" xfId="10111"/>
    <cellStyle name="_방동_산양리지구_율동자연공원내 화장실 보수 및 도색공사_진해자은수량산출서(단지내)_진해자은수량산출서(도시기반)0621" xfId="10112"/>
    <cellStyle name="_방동_산양리지구_율동자연공원내 화장실 보수 및 도색공사_진해자은수량산출서(단지내)_취합" xfId="18656"/>
    <cellStyle name="_방동_산양리지구_율동자연공원내 화장실 보수 및 도색공사_철거 및 이설수량산출-학교숲" xfId="3290"/>
    <cellStyle name="_방동_산양리지구_율동자연공원내 휴게편의점 도색작업-할증-천정면적추가" xfId="3291"/>
    <cellStyle name="_방동_산양리지구_율동자연공원내 휴게편의점 도색작업-할증-천정면적추가_내역서-최종0223" xfId="3292"/>
    <cellStyle name="_방동_산양리지구_율동자연공원내 휴게편의점 도색작업-할증-천정면적추가_내역서-최종0223_예정공정표및설계설명서" xfId="3293"/>
    <cellStyle name="_방동_산양리지구_율동자연공원내 휴게편의점 도색작업-할증-천정면적추가_내역서-최종0223_예정공정표및설계설명서_(마전)예정공정표및설계설명서" xfId="3294"/>
    <cellStyle name="_방동_산양리지구_율동자연공원내 휴게편의점 도색작업-할증-천정면적추가_내역서-최종0223_예정공정표및설계설명서_(명덕)예정공정표및설계설명서" xfId="3295"/>
    <cellStyle name="_방동_산양리지구_율동자연공원내 휴게편의점 도색작업-할증-천정면적추가_내역서-최종0223_예정공정표및설계설명서_0305-불당마을내역" xfId="3296"/>
    <cellStyle name="_방동_산양리지구_율동자연공원내 휴게편의점 도색작업-할증-천정면적추가_내역서-최종0223_예정공정표및설계설명서_1.설계 예산서" xfId="3297"/>
    <cellStyle name="_방동_산양리지구_율동자연공원내 휴게편의점 도색작업-할증-천정면적추가_내역서-최종0223_예정공정표및설계설명서_설계서-1" xfId="3298"/>
    <cellStyle name="_방동_산양리지구_율동자연공원내 휴게편의점 도색작업-할증-천정면적추가_내역서-최종0223_진해자은수량산출서(단지내)" xfId="10113"/>
    <cellStyle name="_방동_산양리지구_율동자연공원내 휴게편의점 도색작업-할증-천정면적추가_내역서-최종0223_진해자은수량산출서(단지내)_진해자은수량산출서(도시기반)0621" xfId="10114"/>
    <cellStyle name="_방동_산양리지구_율동자연공원내 휴게편의점 도색작업-할증-천정면적추가_내역서-최종0223_진해자은수량산출서(단지내)_취합" xfId="18657"/>
    <cellStyle name="_방동_산양리지구_율동자연공원내 휴게편의점 도색작업-할증-천정면적추가_내역서-최종0223_철거 및 이설수량산출-학교숲" xfId="3299"/>
    <cellStyle name="_방동_산양리지구_율동자연공원내 휴게편의점 도색작업-할증-천정면적추가_예정공정표및설계설명서" xfId="3300"/>
    <cellStyle name="_방동_산양리지구_율동자연공원내 휴게편의점 도색작업-할증-천정면적추가_예정공정표및설계설명서_(마전)예정공정표및설계설명서" xfId="3301"/>
    <cellStyle name="_방동_산양리지구_율동자연공원내 휴게편의점 도색작업-할증-천정면적추가_예정공정표및설계설명서_(명덕)예정공정표및설계설명서" xfId="3302"/>
    <cellStyle name="_방동_산양리지구_율동자연공원내 휴게편의점 도색작업-할증-천정면적추가_예정공정표및설계설명서_0305-불당마을내역" xfId="3303"/>
    <cellStyle name="_방동_산양리지구_율동자연공원내 휴게편의점 도색작업-할증-천정면적추가_예정공정표및설계설명서_1.설계 예산서" xfId="3304"/>
    <cellStyle name="_방동_산양리지구_율동자연공원내 휴게편의점 도색작업-할증-천정면적추가_예정공정표및설계설명서_설계서-1" xfId="3305"/>
    <cellStyle name="_방동_산양리지구_율동자연공원내 휴게편의점 도색작업-할증-천정면적추가_진해자은수량산출서(단지내)" xfId="10115"/>
    <cellStyle name="_방동_산양리지구_율동자연공원내 휴게편의점 도색작업-할증-천정면적추가_진해자은수량산출서(단지내)_진해자은수량산출서(도시기반)0621" xfId="10116"/>
    <cellStyle name="_방동_산양리지구_율동자연공원내 휴게편의점 도색작업-할증-천정면적추가_진해자은수량산출서(단지내)_취합" xfId="18658"/>
    <cellStyle name="_방동_산양리지구_율동자연공원내 휴게편의점 도색작업-할증-천정면적추가_철거 및 이설수량산출-학교숲" xfId="3306"/>
    <cellStyle name="_방동_산양리지구_진해자은수량산출서(단지내)" xfId="10117"/>
    <cellStyle name="_방동_산양리지구_진해자은수량산출서(단지내)_진해자은수량산출서(도시기반)0621" xfId="10118"/>
    <cellStyle name="_방동_산양리지구_진해자은수량산출서(단지내)_취합" xfId="18659"/>
    <cellStyle name="_방동_산양리지구_철거 및 이설수량산출-학교숲" xfId="3307"/>
    <cellStyle name="_방동_산양리지구_추계리화단공사" xfId="10119"/>
    <cellStyle name="_방동_산양리지구_추계리화단공사설계변경" xfId="10120"/>
    <cellStyle name="_방동_산양리지구_폐기물내역-전지" xfId="3308"/>
    <cellStyle name="_방동_산양리지구_포장" xfId="352"/>
    <cellStyle name="_방동_산양리지구_포장_02. 깨기총괄표1" xfId="353"/>
    <cellStyle name="_방동_산양리지구_포장_라멘교 토공" xfId="354"/>
    <cellStyle name="_방동_산양리지구_포장_라멘교 토공_02. 깨기총괄표1" xfId="355"/>
    <cellStyle name="_방동_상현동-내역" xfId="3309"/>
    <cellStyle name="_방동_서상2리" xfId="356"/>
    <cellStyle name="_방동_서상2리_02. 깨기총괄표1" xfId="357"/>
    <cellStyle name="_방동_서상2리_0408도급내역서" xfId="18660"/>
    <cellStyle name="_방동_서상2리_0408도급내역서_에이스상호유지관리" xfId="18661"/>
    <cellStyle name="_방동_서상2리_0417견적서" xfId="18662"/>
    <cellStyle name="_방동_서상2리_0417견적서_0417견적서" xfId="18663"/>
    <cellStyle name="_방동_서상2리_0417견적서_0417견적서_양평묘역" xfId="18664"/>
    <cellStyle name="_방동_서상2리_0417견적서_0417견적서_양평묘역_양평묘역" xfId="18665"/>
    <cellStyle name="_방동_서상2리_0417견적서_양평묘역" xfId="18666"/>
    <cellStyle name="_방동_서상2리_0417견적서_양평묘역_양평묘역" xfId="18667"/>
    <cellStyle name="_방동_서상2리_0417견적서_양평묘역_양평묘역_양평묘역" xfId="18668"/>
    <cellStyle name="_방동_서상2리_0501설계내역서" xfId="3310"/>
    <cellStyle name="_방동_서상2리_0501설계내역서_0501설계내역서" xfId="3311"/>
    <cellStyle name="_방동_서상2리_0501설계내역서_0501설계내역서(10억)" xfId="3312"/>
    <cellStyle name="_방동_서상2리_0501설계내역서_0501설계내역서(7억)" xfId="3313"/>
    <cellStyle name="_방동_서상2리_0501설계내역서_0501설계내역서(7억)-최종" xfId="3314"/>
    <cellStyle name="_방동_서상2리_0501설계내역서_0501설계내역서(최종)" xfId="7544"/>
    <cellStyle name="_방동_서상2리_0501설계내역서_0510도급내역서" xfId="7543"/>
    <cellStyle name="_방동_서상2리_0501설계내역서_0513설계내역서" xfId="3315"/>
    <cellStyle name="_방동_서상2리_0501설계내역서_0523설계내역서" xfId="3316"/>
    <cellStyle name="_방동_서상2리_0501설계내역서_0523설계내역서 (version 1)" xfId="7542"/>
    <cellStyle name="_방동_서상2리_0501설계내역서_0523설계내역서(최종)" xfId="7541"/>
    <cellStyle name="_방동_서상2리_0501설계내역서_2006 학교숲 설계내역서" xfId="10121"/>
    <cellStyle name="_방동_서상2리_0501설계내역서_남한산성변경도급내역서 050517" xfId="3317"/>
    <cellStyle name="_방동_서상2리_0501설계내역서_로프울타리" xfId="7540"/>
    <cellStyle name="_방동_서상2리_0501설계내역서_물놀이장준공내역서(0624)" xfId="3318"/>
    <cellStyle name="_방동_서상2리_0501설계내역서_사본 - 0501설계내역서" xfId="3319"/>
    <cellStyle name="_방동_서상2리_0501설계내역서_중원구학교숲-내역서0126" xfId="7539"/>
    <cellStyle name="_방동_서상2리_0501설계내역서_중원구학교숲-수량산출서0126" xfId="7538"/>
    <cellStyle name="_방동_서상2리_0501설계내역서_학교숲유지관리내역서(수정)" xfId="10122"/>
    <cellStyle name="_방동_서상2리_0502설계내역서" xfId="3320"/>
    <cellStyle name="_방동_서상2리_0502설계내역서_0502설계내역서(0219)" xfId="3321"/>
    <cellStyle name="_방동_서상2리_0502설계내역서_0502설계내역서(수정)" xfId="3322"/>
    <cellStyle name="_방동_서상2리_0502설계내역서_0502설계내역서(최종)" xfId="7537"/>
    <cellStyle name="_방동_서상2리_0502설계내역서_0515설계내역서" xfId="7536"/>
    <cellStyle name="_방동_서상2리_0502설계내역서_0523설계내역서(최종)" xfId="7535"/>
    <cellStyle name="_방동_서상2리_0502설계내역서_0601설계내역서" xfId="7534"/>
    <cellStyle name="_방동_서상2리_0502설계내역서_0601폐기물처리" xfId="7533"/>
    <cellStyle name="_방동_서상2리_0502설계내역서_0602설계내역서" xfId="7532"/>
    <cellStyle name="_방동_서상2리_0502설계내역서_0604설계내역서" xfId="18669"/>
    <cellStyle name="_방동_서상2리_0502설계내역서_0608도급내역서" xfId="18670"/>
    <cellStyle name="_방동_서상2리_0502설계내역서_0609설계내역서" xfId="18671"/>
    <cellStyle name="_방동_서상2리_0502설계내역서_0612계약내역서" xfId="18672"/>
    <cellStyle name="_방동_서상2리_0502설계내역서_0702계약내역서" xfId="18673"/>
    <cellStyle name="_방동_서상2리_0502설계내역서_0703설계내역서(최종)" xfId="18674"/>
    <cellStyle name="_방동_서상2리_0502설계내역서_0705설계내역서" xfId="18675"/>
    <cellStyle name="_방동_서상2리_0502설계내역서_0712도급내역서" xfId="18676"/>
    <cellStyle name="_방동_서상2리_0502설계내역서_0808선금급사용계획서" xfId="18677"/>
    <cellStyle name="_방동_서상2리_0502설계내역서_96A21200" xfId="18678"/>
    <cellStyle name="_방동_서상2리_0502설계내역서_뉴서울골프장2" xfId="18679"/>
    <cellStyle name="_방동_서상2리_0502설계내역서_서현2동 설계내역서" xfId="18680"/>
    <cellStyle name="_방동_서상2리_0502설계내역서_설계예산서(최종)" xfId="18681"/>
    <cellStyle name="_방동_서상2리_0503도급내역서" xfId="18682"/>
    <cellStyle name="_방동_서상2리_0503도급내역서_에이스상호유지관리" xfId="18683"/>
    <cellStyle name="_방동_서상2리_0503설계내역서" xfId="7530"/>
    <cellStyle name="_방동_서상2리_0503설계내역서_성남문화예술회관" xfId="7529"/>
    <cellStyle name="_방동_서상2리_1공구단위수량산출(식재-포장-관로)" xfId="7528"/>
    <cellStyle name="_방동_서상2리_1공구단위수량산출(식재-포장-관로)_수량산출(식재-포장-관로)0605" xfId="7527"/>
    <cellStyle name="_방동_서상2리_1공구단위수량산출(식재-포장-관로)1" xfId="7526"/>
    <cellStyle name="_방동_서상2리_1공구단위수량산출(식재-포장-관로)1_수량산출(식재-포장-관로)0605" xfId="7525"/>
    <cellStyle name="_방동_서상2리_내역서-최종0223" xfId="3323"/>
    <cellStyle name="_방동_서상2리_내역서-최종0223_예정공정표및설계설명서" xfId="3324"/>
    <cellStyle name="_방동_서상2리_내역서-최종0223_예정공정표및설계설명서_(마전)예정공정표및설계설명서" xfId="3325"/>
    <cellStyle name="_방동_서상2리_내역서-최종0223_예정공정표및설계설명서_(명덕)예정공정표및설계설명서" xfId="3326"/>
    <cellStyle name="_방동_서상2리_내역서-최종0223_예정공정표및설계설명서_0305-불당마을내역" xfId="3327"/>
    <cellStyle name="_방동_서상2리_내역서-최종0223_예정공정표및설계설명서_1.설계 예산서" xfId="3328"/>
    <cellStyle name="_방동_서상2리_내역서-최종0223_예정공정표및설계설명서_설계서-1" xfId="3329"/>
    <cellStyle name="_방동_서상2리_내역서-최종0223_진해자은수량산출서(단지내)" xfId="10123"/>
    <cellStyle name="_방동_서상2리_내역서-최종0223_진해자은수량산출서(단지내)_진해자은수량산출서(도시기반)0621" xfId="10124"/>
    <cellStyle name="_방동_서상2리_내역서-최종0223_진해자은수량산출서(단지내)_취합" xfId="18684"/>
    <cellStyle name="_방동_서상2리_내역서-최종0223_철거 및 이설수량산출-학교숲" xfId="3330"/>
    <cellStyle name="_방동_서상2리_등산로보수-0309" xfId="3331"/>
    <cellStyle name="_방동_서상2리_등산로보수-0309_등산로정비-0901" xfId="3332"/>
    <cellStyle name="_방동_서상2리_등산로보수-0309_등산로정비-협의용" xfId="3333"/>
    <cellStyle name="_방동_서상2리_등산로보수-0309_매봉-1018-검토" xfId="3334"/>
    <cellStyle name="_방동_서상2리_등산로보수-0309_석성산-설계서-0517" xfId="3335"/>
    <cellStyle name="_방동_서상2리_라멘교 토공" xfId="358"/>
    <cellStyle name="_방동_서상2리_라멘교 토공_02. 깨기총괄표1" xfId="359"/>
    <cellStyle name="_방동_서상2리_상현동-내역" xfId="3336"/>
    <cellStyle name="_방동_서상2리_설계서" xfId="3337"/>
    <cellStyle name="_방동_서상2리_설봉공원내 느티나무식재공사도급내역서" xfId="10125"/>
    <cellStyle name="_방동_서상2리_성남보행자도로 설계서" xfId="3338"/>
    <cellStyle name="_방동_서상2리_수량산출서(040719)" xfId="7524"/>
    <cellStyle name="_방동_서상2리_수량산출서(040719)_1공구단위수량산출(식재-포장-관로)" xfId="7523"/>
    <cellStyle name="_방동_서상2리_수량산출서(040719)_1공구단위수량산출(식재-포장-관로)_수량산출(식재-포장-관로)0605" xfId="7522"/>
    <cellStyle name="_방동_서상2리_수량산출서(040719)_1공구단위수량산출(식재-포장-관로)1" xfId="7531"/>
    <cellStyle name="_방동_서상2리_수량산출서(040719)_1공구단위수량산출(식재-포장-관로)1_수량산출(식재-포장-관로)0605" xfId="7521"/>
    <cellStyle name="_방동_서상2리_신우어린이공원-내역-0224" xfId="3339"/>
    <cellStyle name="_방동_서상2리_신우어린이공원-내역-0224_등산로정비-0901" xfId="3340"/>
    <cellStyle name="_방동_서상2리_신우어린이공원-내역-0224_등산로정비-협의용" xfId="3341"/>
    <cellStyle name="_방동_서상2리_신우어린이공원-내역-0224_매봉-1018-검토" xfId="3342"/>
    <cellStyle name="_방동_서상2리_신우어린이공원-내역-0224_석성산-설계서-0517" xfId="3343"/>
    <cellStyle name="_방동_서상2리_양평묘역" xfId="18685"/>
    <cellStyle name="_방동_서상2리_양평묘역_양평묘역" xfId="18686"/>
    <cellStyle name="_방동_서상2리_예정공정표및설계설명서" xfId="3344"/>
    <cellStyle name="_방동_서상2리_예정공정표및설계설명서_(마전)예정공정표및설계설명서" xfId="3345"/>
    <cellStyle name="_방동_서상2리_예정공정표및설계설명서_(명덕)예정공정표및설계설명서" xfId="3346"/>
    <cellStyle name="_방동_서상2리_예정공정표및설계설명서_0305-불당마을내역" xfId="3347"/>
    <cellStyle name="_방동_서상2리_예정공정표및설계설명서_1.설계 예산서" xfId="3348"/>
    <cellStyle name="_방동_서상2리_예정공정표및설계설명서_설계서-1" xfId="3349"/>
    <cellStyle name="_방동_서상2리_옥상조경내역서1026" xfId="10126"/>
    <cellStyle name="_방동_서상2리_옥상조경내역서1026_신장초내역" xfId="10127"/>
    <cellStyle name="_방동_서상2리_옥상조경내역서1026_신장초내역0310" xfId="10128"/>
    <cellStyle name="_방동_서상2리_옥상조경내역서1026_신장초내역-수정0307" xfId="10129"/>
    <cellStyle name="_방동_서상2리_율동자연공원내 화장실 보수 및 도색공사" xfId="3350"/>
    <cellStyle name="_방동_서상2리_율동자연공원내 화장실 보수 및 도색공사_내역서-최종0223" xfId="3351"/>
    <cellStyle name="_방동_서상2리_율동자연공원내 화장실 보수 및 도색공사_내역서-최종0223_예정공정표및설계설명서" xfId="3352"/>
    <cellStyle name="_방동_서상2리_율동자연공원내 화장실 보수 및 도색공사_내역서-최종0223_예정공정표및설계설명서_(마전)예정공정표및설계설명서" xfId="3353"/>
    <cellStyle name="_방동_서상2리_율동자연공원내 화장실 보수 및 도색공사_내역서-최종0223_예정공정표및설계설명서_(명덕)예정공정표및설계설명서" xfId="3354"/>
    <cellStyle name="_방동_서상2리_율동자연공원내 화장실 보수 및 도색공사_내역서-최종0223_예정공정표및설계설명서_0305-불당마을내역" xfId="3355"/>
    <cellStyle name="_방동_서상2리_율동자연공원내 화장실 보수 및 도색공사_내역서-최종0223_예정공정표및설계설명서_1.설계 예산서" xfId="3356"/>
    <cellStyle name="_방동_서상2리_율동자연공원내 화장실 보수 및 도색공사_내역서-최종0223_예정공정표및설계설명서_설계서-1" xfId="3357"/>
    <cellStyle name="_방동_서상2리_율동자연공원내 화장실 보수 및 도색공사_내역서-최종0223_진해자은수량산출서(단지내)" xfId="10130"/>
    <cellStyle name="_방동_서상2리_율동자연공원내 화장실 보수 및 도색공사_내역서-최종0223_진해자은수량산출서(단지내)_진해자은수량산출서(도시기반)0621" xfId="10131"/>
    <cellStyle name="_방동_서상2리_율동자연공원내 화장실 보수 및 도색공사_내역서-최종0223_진해자은수량산출서(단지내)_취합" xfId="18687"/>
    <cellStyle name="_방동_서상2리_율동자연공원내 화장실 보수 및 도색공사_내역서-최종0223_철거 및 이설수량산출-학교숲" xfId="3358"/>
    <cellStyle name="_방동_서상2리_율동자연공원내 화장실 보수 및 도색공사_예정공정표및설계설명서" xfId="3359"/>
    <cellStyle name="_방동_서상2리_율동자연공원내 화장실 보수 및 도색공사_예정공정표및설계설명서_(마전)예정공정표및설계설명서" xfId="3360"/>
    <cellStyle name="_방동_서상2리_율동자연공원내 화장실 보수 및 도색공사_예정공정표및설계설명서_(명덕)예정공정표및설계설명서" xfId="3361"/>
    <cellStyle name="_방동_서상2리_율동자연공원내 화장실 보수 및 도색공사_예정공정표및설계설명서_0305-불당마을내역" xfId="3362"/>
    <cellStyle name="_방동_서상2리_율동자연공원내 화장실 보수 및 도색공사_예정공정표및설계설명서_1.설계 예산서" xfId="3363"/>
    <cellStyle name="_방동_서상2리_율동자연공원내 화장실 보수 및 도색공사_예정공정표및설계설명서_설계서-1" xfId="3364"/>
    <cellStyle name="_방동_서상2리_율동자연공원내 화장실 보수 및 도색공사_진해자은수량산출서(단지내)" xfId="10132"/>
    <cellStyle name="_방동_서상2리_율동자연공원내 화장실 보수 및 도색공사_진해자은수량산출서(단지내)_진해자은수량산출서(도시기반)0621" xfId="10133"/>
    <cellStyle name="_방동_서상2리_율동자연공원내 화장실 보수 및 도색공사_진해자은수량산출서(단지내)_취합" xfId="18688"/>
    <cellStyle name="_방동_서상2리_율동자연공원내 화장실 보수 및 도색공사_철거 및 이설수량산출-학교숲" xfId="3365"/>
    <cellStyle name="_방동_서상2리_율동자연공원내 휴게편의점 도색작업-할증-천정면적추가" xfId="3366"/>
    <cellStyle name="_방동_서상2리_율동자연공원내 휴게편의점 도색작업-할증-천정면적추가_내역서-최종0223" xfId="3367"/>
    <cellStyle name="_방동_서상2리_율동자연공원내 휴게편의점 도색작업-할증-천정면적추가_내역서-최종0223_예정공정표및설계설명서" xfId="3368"/>
    <cellStyle name="_방동_서상2리_율동자연공원내 휴게편의점 도색작업-할증-천정면적추가_내역서-최종0223_예정공정표및설계설명서_(마전)예정공정표및설계설명서" xfId="3369"/>
    <cellStyle name="_방동_서상2리_율동자연공원내 휴게편의점 도색작업-할증-천정면적추가_내역서-최종0223_예정공정표및설계설명서_(명덕)예정공정표및설계설명서" xfId="3370"/>
    <cellStyle name="_방동_서상2리_율동자연공원내 휴게편의점 도색작업-할증-천정면적추가_내역서-최종0223_예정공정표및설계설명서_0305-불당마을내역" xfId="3371"/>
    <cellStyle name="_방동_서상2리_율동자연공원내 휴게편의점 도색작업-할증-천정면적추가_내역서-최종0223_예정공정표및설계설명서_1.설계 예산서" xfId="3372"/>
    <cellStyle name="_방동_서상2리_율동자연공원내 휴게편의점 도색작업-할증-천정면적추가_내역서-최종0223_예정공정표및설계설명서_설계서-1" xfId="3373"/>
    <cellStyle name="_방동_서상2리_율동자연공원내 휴게편의점 도색작업-할증-천정면적추가_내역서-최종0223_진해자은수량산출서(단지내)" xfId="10134"/>
    <cellStyle name="_방동_서상2리_율동자연공원내 휴게편의점 도색작업-할증-천정면적추가_내역서-최종0223_진해자은수량산출서(단지내)_진해자은수량산출서(도시기반)0621" xfId="10135"/>
    <cellStyle name="_방동_서상2리_율동자연공원내 휴게편의점 도색작업-할증-천정면적추가_내역서-최종0223_진해자은수량산출서(단지내)_취합" xfId="18689"/>
    <cellStyle name="_방동_서상2리_율동자연공원내 휴게편의점 도색작업-할증-천정면적추가_내역서-최종0223_철거 및 이설수량산출-학교숲" xfId="3374"/>
    <cellStyle name="_방동_서상2리_율동자연공원내 휴게편의점 도색작업-할증-천정면적추가_예정공정표및설계설명서" xfId="3375"/>
    <cellStyle name="_방동_서상2리_율동자연공원내 휴게편의점 도색작업-할증-천정면적추가_예정공정표및설계설명서_(마전)예정공정표및설계설명서" xfId="3376"/>
    <cellStyle name="_방동_서상2리_율동자연공원내 휴게편의점 도색작업-할증-천정면적추가_예정공정표및설계설명서_(명덕)예정공정표및설계설명서" xfId="3377"/>
    <cellStyle name="_방동_서상2리_율동자연공원내 휴게편의점 도색작업-할증-천정면적추가_예정공정표및설계설명서_0305-불당마을내역" xfId="3378"/>
    <cellStyle name="_방동_서상2리_율동자연공원내 휴게편의점 도색작업-할증-천정면적추가_예정공정표및설계설명서_1.설계 예산서" xfId="3379"/>
    <cellStyle name="_방동_서상2리_율동자연공원내 휴게편의점 도색작업-할증-천정면적추가_예정공정표및설계설명서_설계서-1" xfId="3380"/>
    <cellStyle name="_방동_서상2리_율동자연공원내 휴게편의점 도색작업-할증-천정면적추가_진해자은수량산출서(단지내)" xfId="10136"/>
    <cellStyle name="_방동_서상2리_율동자연공원내 휴게편의점 도색작업-할증-천정면적추가_진해자은수량산출서(단지내)_진해자은수량산출서(도시기반)0621" xfId="10137"/>
    <cellStyle name="_방동_서상2리_율동자연공원내 휴게편의점 도색작업-할증-천정면적추가_진해자은수량산출서(단지내)_취합" xfId="18690"/>
    <cellStyle name="_방동_서상2리_율동자연공원내 휴게편의점 도색작업-할증-천정면적추가_철거 및 이설수량산출-학교숲" xfId="3381"/>
    <cellStyle name="_방동_서상2리_진해자은수량산출서(단지내)" xfId="10138"/>
    <cellStyle name="_방동_서상2리_진해자은수량산출서(단지내)_진해자은수량산출서(도시기반)0621" xfId="10139"/>
    <cellStyle name="_방동_서상2리_진해자은수량산출서(단지내)_취합" xfId="18691"/>
    <cellStyle name="_방동_서상2리_철거 및 이설수량산출-학교숲" xfId="3382"/>
    <cellStyle name="_방동_서상2리_추계리화단공사" xfId="10140"/>
    <cellStyle name="_방동_서상2리_추계리화단공사설계변경" xfId="10141"/>
    <cellStyle name="_방동_서상2리_폐기물내역-전지" xfId="3383"/>
    <cellStyle name="_방동_서상2리_포장" xfId="360"/>
    <cellStyle name="_방동_서상2리_포장_02. 깨기총괄표1" xfId="361"/>
    <cellStyle name="_방동_서상2리_포장_라멘교 토공" xfId="362"/>
    <cellStyle name="_방동_서상2리_포장_라멘교 토공_02. 깨기총괄표1" xfId="363"/>
    <cellStyle name="_방동_설계서" xfId="3384"/>
    <cellStyle name="_방동_설봉공원내 느티나무식재공사도급내역서" xfId="10142"/>
    <cellStyle name="_방동_성남보행자도로 설계서" xfId="3385"/>
    <cellStyle name="_방동_수량산출서(040719)" xfId="7520"/>
    <cellStyle name="_방동_수량산출서(040719)_1공구단위수량산출(식재-포장-관로)" xfId="7519"/>
    <cellStyle name="_방동_수량산출서(040719)_1공구단위수량산출(식재-포장-관로)_수량산출(식재-포장-관로)0605" xfId="7518"/>
    <cellStyle name="_방동_수량산출서(040719)_1공구단위수량산출(식재-포장-관로)1" xfId="7517"/>
    <cellStyle name="_방동_수량산출서(040719)_1공구단위수량산출(식재-포장-관로)1_수량산출(식재-포장-관로)0605" xfId="7516"/>
    <cellStyle name="_방동_신우어린이공원-내역-0224" xfId="3386"/>
    <cellStyle name="_방동_신우어린이공원-내역-0224_등산로정비-0901" xfId="3387"/>
    <cellStyle name="_방동_신우어린이공원-내역-0224_등산로정비-협의용" xfId="3388"/>
    <cellStyle name="_방동_신우어린이공원-내역-0224_매봉-1018-검토" xfId="3389"/>
    <cellStyle name="_방동_신우어린이공원-내역-0224_석성산-설계서-0517" xfId="3390"/>
    <cellStyle name="_방동_양평묘역" xfId="18692"/>
    <cellStyle name="_방동_양평묘역_양평묘역" xfId="18693"/>
    <cellStyle name="_방동_예정공정표및설계설명서" xfId="3391"/>
    <cellStyle name="_방동_예정공정표및설계설명서_(마전)예정공정표및설계설명서" xfId="3392"/>
    <cellStyle name="_방동_예정공정표및설계설명서_(명덕)예정공정표및설계설명서" xfId="3393"/>
    <cellStyle name="_방동_예정공정표및설계설명서_0305-불당마을내역" xfId="3394"/>
    <cellStyle name="_방동_예정공정표및설계설명서_1.설계 예산서" xfId="3395"/>
    <cellStyle name="_방동_예정공정표및설계설명서_설계서-1" xfId="3396"/>
    <cellStyle name="_방동_오항" xfId="364"/>
    <cellStyle name="_방동_오항_02. 깨기총괄표1" xfId="365"/>
    <cellStyle name="_방동_오항_라멘교 토공" xfId="366"/>
    <cellStyle name="_방동_오항_라멘교 토공_02. 깨기총괄표1" xfId="367"/>
    <cellStyle name="_방동_오항_포장" xfId="368"/>
    <cellStyle name="_방동_오항_포장_02. 깨기총괄표1" xfId="369"/>
    <cellStyle name="_방동_오항_포장_라멘교 토공" xfId="370"/>
    <cellStyle name="_방동_오항_포장_라멘교 토공_02. 깨기총괄표1" xfId="371"/>
    <cellStyle name="_방동_옥상조경내역서1026" xfId="10143"/>
    <cellStyle name="_방동_옥상조경내역서1026_신장초내역" xfId="10144"/>
    <cellStyle name="_방동_옥상조경내역서1026_신장초내역0310" xfId="10145"/>
    <cellStyle name="_방동_옥상조경내역서1026_신장초내역-수정0307" xfId="10146"/>
    <cellStyle name="_방동_원평" xfId="372"/>
    <cellStyle name="_방동_원평_02. 깨기총괄표1" xfId="373"/>
    <cellStyle name="_방동_원평_0408도급내역서" xfId="18694"/>
    <cellStyle name="_방동_원평_0408도급내역서_에이스상호유지관리" xfId="18695"/>
    <cellStyle name="_방동_원평_0417견적서" xfId="18696"/>
    <cellStyle name="_방동_원평_0417견적서_0417견적서" xfId="18697"/>
    <cellStyle name="_방동_원평_0417견적서_0417견적서_양평묘역" xfId="18698"/>
    <cellStyle name="_방동_원평_0417견적서_0417견적서_양평묘역_양평묘역" xfId="18699"/>
    <cellStyle name="_방동_원평_0417견적서_양평묘역" xfId="18700"/>
    <cellStyle name="_방동_원평_0417견적서_양평묘역_양평묘역" xfId="18701"/>
    <cellStyle name="_방동_원평_0417견적서_양평묘역_양평묘역_양평묘역" xfId="18702"/>
    <cellStyle name="_방동_원평_0501설계내역서" xfId="3397"/>
    <cellStyle name="_방동_원평_0501설계내역서_0501설계내역서" xfId="3398"/>
    <cellStyle name="_방동_원평_0501설계내역서_0501설계내역서(10억)" xfId="3399"/>
    <cellStyle name="_방동_원평_0501설계내역서_0501설계내역서(7억)" xfId="3400"/>
    <cellStyle name="_방동_원평_0501설계내역서_0501설계내역서(7억)-최종" xfId="3401"/>
    <cellStyle name="_방동_원평_0501설계내역서_0501설계내역서(최종)" xfId="7515"/>
    <cellStyle name="_방동_원평_0501설계내역서_0510도급내역서" xfId="7514"/>
    <cellStyle name="_방동_원평_0501설계내역서_0513설계내역서" xfId="3402"/>
    <cellStyle name="_방동_원평_0501설계내역서_0523설계내역서" xfId="3403"/>
    <cellStyle name="_방동_원평_0501설계내역서_0523설계내역서 (version 1)" xfId="7513"/>
    <cellStyle name="_방동_원평_0501설계내역서_0523설계내역서(최종)" xfId="7512"/>
    <cellStyle name="_방동_원평_0501설계내역서_2006 학교숲 설계내역서" xfId="10147"/>
    <cellStyle name="_방동_원평_0501설계내역서_남한산성변경도급내역서 050517" xfId="3404"/>
    <cellStyle name="_방동_원평_0501설계내역서_로프울타리" xfId="7511"/>
    <cellStyle name="_방동_원평_0501설계내역서_물놀이장준공내역서(0624)" xfId="3405"/>
    <cellStyle name="_방동_원평_0501설계내역서_사본 - 0501설계내역서" xfId="3406"/>
    <cellStyle name="_방동_원평_0501설계내역서_중원구학교숲-내역서0126" xfId="7510"/>
    <cellStyle name="_방동_원평_0501설계내역서_중원구학교숲-수량산출서0126" xfId="7509"/>
    <cellStyle name="_방동_원평_0501설계내역서_학교숲유지관리내역서(수정)" xfId="10148"/>
    <cellStyle name="_방동_원평_0502설계내역서" xfId="3407"/>
    <cellStyle name="_방동_원평_0502설계내역서_0502설계내역서(0219)" xfId="3408"/>
    <cellStyle name="_방동_원평_0502설계내역서_0502설계내역서(수정)" xfId="3409"/>
    <cellStyle name="_방동_원평_0502설계내역서_0502설계내역서(최종)" xfId="7508"/>
    <cellStyle name="_방동_원평_0502설계내역서_0515설계내역서" xfId="7507"/>
    <cellStyle name="_방동_원평_0502설계내역서_0523설계내역서(최종)" xfId="7506"/>
    <cellStyle name="_방동_원평_0502설계내역서_0601설계내역서" xfId="7505"/>
    <cellStyle name="_방동_원평_0502설계내역서_0601폐기물처리" xfId="7504"/>
    <cellStyle name="_방동_원평_0502설계내역서_0602설계내역서" xfId="7503"/>
    <cellStyle name="_방동_원평_0502설계내역서_0604설계내역서" xfId="18703"/>
    <cellStyle name="_방동_원평_0502설계내역서_0608도급내역서" xfId="18704"/>
    <cellStyle name="_방동_원평_0502설계내역서_0609설계내역서" xfId="18705"/>
    <cellStyle name="_방동_원평_0502설계내역서_0612계약내역서" xfId="18706"/>
    <cellStyle name="_방동_원평_0502설계내역서_0702계약내역서" xfId="18707"/>
    <cellStyle name="_방동_원평_0502설계내역서_0703설계내역서(최종)" xfId="18708"/>
    <cellStyle name="_방동_원평_0502설계내역서_0705설계내역서" xfId="18709"/>
    <cellStyle name="_방동_원평_0502설계내역서_0712도급내역서" xfId="18710"/>
    <cellStyle name="_방동_원평_0502설계내역서_0808선금급사용계획서" xfId="18711"/>
    <cellStyle name="_방동_원평_0502설계내역서_96A21200" xfId="18712"/>
    <cellStyle name="_방동_원평_0502설계내역서_뉴서울골프장2" xfId="18713"/>
    <cellStyle name="_방동_원평_0502설계내역서_서현2동 설계내역서" xfId="18714"/>
    <cellStyle name="_방동_원평_0502설계내역서_설계예산서(최종)" xfId="18715"/>
    <cellStyle name="_방동_원평_0503도급내역서" xfId="18716"/>
    <cellStyle name="_방동_원평_0503도급내역서_에이스상호유지관리" xfId="18717"/>
    <cellStyle name="_방동_원평_0503설계내역서" xfId="7502"/>
    <cellStyle name="_방동_원평_0503설계내역서_성남문화예술회관" xfId="7501"/>
    <cellStyle name="_방동_원평_1공구단위수량산출(식재-포장-관로)" xfId="7500"/>
    <cellStyle name="_방동_원평_1공구단위수량산출(식재-포장-관로)_수량산출(식재-포장-관로)0605" xfId="7499"/>
    <cellStyle name="_방동_원평_1공구단위수량산출(식재-포장-관로)1" xfId="7498"/>
    <cellStyle name="_방동_원평_1공구단위수량산출(식재-포장-관로)1_수량산출(식재-포장-관로)0605" xfId="7497"/>
    <cellStyle name="_방동_원평_내역서-최종0223" xfId="3410"/>
    <cellStyle name="_방동_원평_내역서-최종0223_예정공정표및설계설명서" xfId="3411"/>
    <cellStyle name="_방동_원평_내역서-최종0223_예정공정표및설계설명서_(마전)예정공정표및설계설명서" xfId="3412"/>
    <cellStyle name="_방동_원평_내역서-최종0223_예정공정표및설계설명서_(명덕)예정공정표및설계설명서" xfId="3413"/>
    <cellStyle name="_방동_원평_내역서-최종0223_예정공정표및설계설명서_0305-불당마을내역" xfId="3414"/>
    <cellStyle name="_방동_원평_내역서-최종0223_예정공정표및설계설명서_1.설계 예산서" xfId="3415"/>
    <cellStyle name="_방동_원평_내역서-최종0223_예정공정표및설계설명서_설계서-1" xfId="3416"/>
    <cellStyle name="_방동_원평_내역서-최종0223_진해자은수량산출서(단지내)" xfId="10149"/>
    <cellStyle name="_방동_원평_내역서-최종0223_진해자은수량산출서(단지내)_진해자은수량산출서(도시기반)0621" xfId="10150"/>
    <cellStyle name="_방동_원평_내역서-최종0223_진해자은수량산출서(단지내)_취합" xfId="18718"/>
    <cellStyle name="_방동_원평_내역서-최종0223_철거 및 이설수량산출-학교숲" xfId="3417"/>
    <cellStyle name="_방동_원평_등산로보수-0309" xfId="3418"/>
    <cellStyle name="_방동_원평_등산로보수-0309_등산로정비-0901" xfId="3419"/>
    <cellStyle name="_방동_원평_등산로보수-0309_등산로정비-협의용" xfId="3420"/>
    <cellStyle name="_방동_원평_등산로보수-0309_매봉-1018-검토" xfId="3421"/>
    <cellStyle name="_방동_원평_등산로보수-0309_석성산-설계서-0517" xfId="3422"/>
    <cellStyle name="_방동_원평_라멘교 토공" xfId="374"/>
    <cellStyle name="_방동_원평_라멘교 토공_02. 깨기총괄표1" xfId="375"/>
    <cellStyle name="_방동_원평_상현동-내역" xfId="3423"/>
    <cellStyle name="_방동_원평_설계서" xfId="3424"/>
    <cellStyle name="_방동_원평_설봉공원내 느티나무식재공사도급내역서" xfId="10151"/>
    <cellStyle name="_방동_원평_성남보행자도로 설계서" xfId="3425"/>
    <cellStyle name="_방동_원평_수량산출서(040719)" xfId="7496"/>
    <cellStyle name="_방동_원평_수량산출서(040719)_1공구단위수량산출(식재-포장-관로)" xfId="7495"/>
    <cellStyle name="_방동_원평_수량산출서(040719)_1공구단위수량산출(식재-포장-관로)_수량산출(식재-포장-관로)0605" xfId="7494"/>
    <cellStyle name="_방동_원평_수량산출서(040719)_1공구단위수량산출(식재-포장-관로)1" xfId="7493"/>
    <cellStyle name="_방동_원평_수량산출서(040719)_1공구단위수량산출(식재-포장-관로)1_수량산출(식재-포장-관로)0605" xfId="7492"/>
    <cellStyle name="_방동_원평_신우어린이공원-내역-0224" xfId="3426"/>
    <cellStyle name="_방동_원평_신우어린이공원-내역-0224_등산로정비-0901" xfId="3427"/>
    <cellStyle name="_방동_원평_신우어린이공원-내역-0224_등산로정비-협의용" xfId="3428"/>
    <cellStyle name="_방동_원평_신우어린이공원-내역-0224_매봉-1018-검토" xfId="3429"/>
    <cellStyle name="_방동_원평_신우어린이공원-내역-0224_석성산-설계서-0517" xfId="3430"/>
    <cellStyle name="_방동_원평_양평묘역" xfId="18719"/>
    <cellStyle name="_방동_원평_양평묘역_양평묘역" xfId="18720"/>
    <cellStyle name="_방동_원평_예정공정표및설계설명서" xfId="3431"/>
    <cellStyle name="_방동_원평_예정공정표및설계설명서_(마전)예정공정표및설계설명서" xfId="3432"/>
    <cellStyle name="_방동_원평_예정공정표및설계설명서_(명덕)예정공정표및설계설명서" xfId="3433"/>
    <cellStyle name="_방동_원평_예정공정표및설계설명서_0305-불당마을내역" xfId="3434"/>
    <cellStyle name="_방동_원평_예정공정표및설계설명서_1.설계 예산서" xfId="3435"/>
    <cellStyle name="_방동_원평_예정공정표및설계설명서_설계서-1" xfId="3436"/>
    <cellStyle name="_방동_원평_옥상조경내역서1026" xfId="10152"/>
    <cellStyle name="_방동_원평_옥상조경내역서1026_신장초내역" xfId="10153"/>
    <cellStyle name="_방동_원평_옥상조경내역서1026_신장초내역0310" xfId="10154"/>
    <cellStyle name="_방동_원평_옥상조경내역서1026_신장초내역-수정0307" xfId="10155"/>
    <cellStyle name="_방동_원평_율동자연공원내 화장실 보수 및 도색공사" xfId="3437"/>
    <cellStyle name="_방동_원평_율동자연공원내 화장실 보수 및 도색공사_내역서-최종0223" xfId="3438"/>
    <cellStyle name="_방동_원평_율동자연공원내 화장실 보수 및 도색공사_내역서-최종0223_예정공정표및설계설명서" xfId="3439"/>
    <cellStyle name="_방동_원평_율동자연공원내 화장실 보수 및 도색공사_내역서-최종0223_예정공정표및설계설명서_(마전)예정공정표및설계설명서" xfId="3440"/>
    <cellStyle name="_방동_원평_율동자연공원내 화장실 보수 및 도색공사_내역서-최종0223_예정공정표및설계설명서_(명덕)예정공정표및설계설명서" xfId="3441"/>
    <cellStyle name="_방동_원평_율동자연공원내 화장실 보수 및 도색공사_내역서-최종0223_예정공정표및설계설명서_0305-불당마을내역" xfId="3442"/>
    <cellStyle name="_방동_원평_율동자연공원내 화장실 보수 및 도색공사_내역서-최종0223_예정공정표및설계설명서_1.설계 예산서" xfId="3443"/>
    <cellStyle name="_방동_원평_율동자연공원내 화장실 보수 및 도색공사_내역서-최종0223_예정공정표및설계설명서_설계서-1" xfId="3444"/>
    <cellStyle name="_방동_원평_율동자연공원내 화장실 보수 및 도색공사_내역서-최종0223_진해자은수량산출서(단지내)" xfId="10156"/>
    <cellStyle name="_방동_원평_율동자연공원내 화장실 보수 및 도색공사_내역서-최종0223_진해자은수량산출서(단지내)_진해자은수량산출서(도시기반)0621" xfId="10157"/>
    <cellStyle name="_방동_원평_율동자연공원내 화장실 보수 및 도색공사_내역서-최종0223_진해자은수량산출서(단지내)_취합" xfId="18721"/>
    <cellStyle name="_방동_원평_율동자연공원내 화장실 보수 및 도색공사_내역서-최종0223_철거 및 이설수량산출-학교숲" xfId="3445"/>
    <cellStyle name="_방동_원평_율동자연공원내 화장실 보수 및 도색공사_예정공정표및설계설명서" xfId="3446"/>
    <cellStyle name="_방동_원평_율동자연공원내 화장실 보수 및 도색공사_예정공정표및설계설명서_(마전)예정공정표및설계설명서" xfId="3447"/>
    <cellStyle name="_방동_원평_율동자연공원내 화장실 보수 및 도색공사_예정공정표및설계설명서_(명덕)예정공정표및설계설명서" xfId="3448"/>
    <cellStyle name="_방동_원평_율동자연공원내 화장실 보수 및 도색공사_예정공정표및설계설명서_0305-불당마을내역" xfId="3449"/>
    <cellStyle name="_방동_원평_율동자연공원내 화장실 보수 및 도색공사_예정공정표및설계설명서_1.설계 예산서" xfId="3450"/>
    <cellStyle name="_방동_원평_율동자연공원내 화장실 보수 및 도색공사_예정공정표및설계설명서_설계서-1" xfId="3451"/>
    <cellStyle name="_방동_원평_율동자연공원내 화장실 보수 및 도색공사_진해자은수량산출서(단지내)" xfId="10158"/>
    <cellStyle name="_방동_원평_율동자연공원내 화장실 보수 및 도색공사_진해자은수량산출서(단지내)_진해자은수량산출서(도시기반)0621" xfId="10159"/>
    <cellStyle name="_방동_원평_율동자연공원내 화장실 보수 및 도색공사_진해자은수량산출서(단지내)_취합" xfId="18722"/>
    <cellStyle name="_방동_원평_율동자연공원내 화장실 보수 및 도색공사_철거 및 이설수량산출-학교숲" xfId="3452"/>
    <cellStyle name="_방동_원평_율동자연공원내 휴게편의점 도색작업-할증-천정면적추가" xfId="3453"/>
    <cellStyle name="_방동_원평_율동자연공원내 휴게편의점 도색작업-할증-천정면적추가_내역서-최종0223" xfId="3454"/>
    <cellStyle name="_방동_원평_율동자연공원내 휴게편의점 도색작업-할증-천정면적추가_내역서-최종0223_예정공정표및설계설명서" xfId="3455"/>
    <cellStyle name="_방동_원평_율동자연공원내 휴게편의점 도색작업-할증-천정면적추가_내역서-최종0223_예정공정표및설계설명서_(마전)예정공정표및설계설명서" xfId="3456"/>
    <cellStyle name="_방동_원평_율동자연공원내 휴게편의점 도색작업-할증-천정면적추가_내역서-최종0223_예정공정표및설계설명서_(명덕)예정공정표및설계설명서" xfId="3457"/>
    <cellStyle name="_방동_원평_율동자연공원내 휴게편의점 도색작업-할증-천정면적추가_내역서-최종0223_예정공정표및설계설명서_0305-불당마을내역" xfId="3458"/>
    <cellStyle name="_방동_원평_율동자연공원내 휴게편의점 도색작업-할증-천정면적추가_내역서-최종0223_예정공정표및설계설명서_1.설계 예산서" xfId="3459"/>
    <cellStyle name="_방동_원평_율동자연공원내 휴게편의점 도색작업-할증-천정면적추가_내역서-최종0223_예정공정표및설계설명서_설계서-1" xfId="3460"/>
    <cellStyle name="_방동_원평_율동자연공원내 휴게편의점 도색작업-할증-천정면적추가_내역서-최종0223_진해자은수량산출서(단지내)" xfId="10160"/>
    <cellStyle name="_방동_원평_율동자연공원내 휴게편의점 도색작업-할증-천정면적추가_내역서-최종0223_진해자은수량산출서(단지내)_진해자은수량산출서(도시기반)0621" xfId="10161"/>
    <cellStyle name="_방동_원평_율동자연공원내 휴게편의점 도색작업-할증-천정면적추가_내역서-최종0223_진해자은수량산출서(단지내)_취합" xfId="18723"/>
    <cellStyle name="_방동_원평_율동자연공원내 휴게편의점 도색작업-할증-천정면적추가_내역서-최종0223_철거 및 이설수량산출-학교숲" xfId="3461"/>
    <cellStyle name="_방동_원평_율동자연공원내 휴게편의점 도색작업-할증-천정면적추가_예정공정표및설계설명서" xfId="3462"/>
    <cellStyle name="_방동_원평_율동자연공원내 휴게편의점 도색작업-할증-천정면적추가_예정공정표및설계설명서_(마전)예정공정표및설계설명서" xfId="3463"/>
    <cellStyle name="_방동_원평_율동자연공원내 휴게편의점 도색작업-할증-천정면적추가_예정공정표및설계설명서_(명덕)예정공정표및설계설명서" xfId="3464"/>
    <cellStyle name="_방동_원평_율동자연공원내 휴게편의점 도색작업-할증-천정면적추가_예정공정표및설계설명서_0305-불당마을내역" xfId="3465"/>
    <cellStyle name="_방동_원평_율동자연공원내 휴게편의점 도색작업-할증-천정면적추가_예정공정표및설계설명서_1.설계 예산서" xfId="3466"/>
    <cellStyle name="_방동_원평_율동자연공원내 휴게편의점 도색작업-할증-천정면적추가_예정공정표및설계설명서_설계서-1" xfId="3467"/>
    <cellStyle name="_방동_원평_율동자연공원내 휴게편의점 도색작업-할증-천정면적추가_진해자은수량산출서(단지내)" xfId="10162"/>
    <cellStyle name="_방동_원평_율동자연공원내 휴게편의점 도색작업-할증-천정면적추가_진해자은수량산출서(단지내)_진해자은수량산출서(도시기반)0621" xfId="10163"/>
    <cellStyle name="_방동_원평_율동자연공원내 휴게편의점 도색작업-할증-천정면적추가_진해자은수량산출서(단지내)_취합" xfId="18724"/>
    <cellStyle name="_방동_원평_율동자연공원내 휴게편의점 도색작업-할증-천정면적추가_철거 및 이설수량산출-학교숲" xfId="3468"/>
    <cellStyle name="_방동_원평_진해자은수량산출서(단지내)" xfId="10164"/>
    <cellStyle name="_방동_원평_진해자은수량산출서(단지내)_진해자은수량산출서(도시기반)0621" xfId="10165"/>
    <cellStyle name="_방동_원평_진해자은수량산출서(단지내)_취합" xfId="18725"/>
    <cellStyle name="_방동_원평_철거 및 이설수량산출-학교숲" xfId="3469"/>
    <cellStyle name="_방동_원평_추계리화단공사" xfId="10166"/>
    <cellStyle name="_방동_원평_추계리화단공사설계변경" xfId="10167"/>
    <cellStyle name="_방동_원평_폐기물내역-전지" xfId="3470"/>
    <cellStyle name="_방동_원평_포장" xfId="376"/>
    <cellStyle name="_방동_원평_포장_02. 깨기총괄표1" xfId="377"/>
    <cellStyle name="_방동_원평_포장_라멘교 토공" xfId="378"/>
    <cellStyle name="_방동_원평_포장_라멘교 토공_02. 깨기총괄표1" xfId="379"/>
    <cellStyle name="_방동_율동자연공원내 화장실 보수 및 도색공사" xfId="3471"/>
    <cellStyle name="_방동_율동자연공원내 화장실 보수 및 도색공사_내역서-최종0223" xfId="3472"/>
    <cellStyle name="_방동_율동자연공원내 화장실 보수 및 도색공사_내역서-최종0223_예정공정표및설계설명서" xfId="3473"/>
    <cellStyle name="_방동_율동자연공원내 화장실 보수 및 도색공사_내역서-최종0223_예정공정표및설계설명서_(마전)예정공정표및설계설명서" xfId="3474"/>
    <cellStyle name="_방동_율동자연공원내 화장실 보수 및 도색공사_내역서-최종0223_예정공정표및설계설명서_(명덕)예정공정표및설계설명서" xfId="3475"/>
    <cellStyle name="_방동_율동자연공원내 화장실 보수 및 도색공사_내역서-최종0223_예정공정표및설계설명서_0305-불당마을내역" xfId="3476"/>
    <cellStyle name="_방동_율동자연공원내 화장실 보수 및 도색공사_내역서-최종0223_예정공정표및설계설명서_1.설계 예산서" xfId="3477"/>
    <cellStyle name="_방동_율동자연공원내 화장실 보수 및 도색공사_내역서-최종0223_예정공정표및설계설명서_설계서-1" xfId="3478"/>
    <cellStyle name="_방동_율동자연공원내 화장실 보수 및 도색공사_내역서-최종0223_진해자은수량산출서(단지내)" xfId="10168"/>
    <cellStyle name="_방동_율동자연공원내 화장실 보수 및 도색공사_내역서-최종0223_진해자은수량산출서(단지내)_진해자은수량산출서(도시기반)0621" xfId="10169"/>
    <cellStyle name="_방동_율동자연공원내 화장실 보수 및 도색공사_내역서-최종0223_진해자은수량산출서(단지내)_취합" xfId="18726"/>
    <cellStyle name="_방동_율동자연공원내 화장실 보수 및 도색공사_내역서-최종0223_철거 및 이설수량산출-학교숲" xfId="3479"/>
    <cellStyle name="_방동_율동자연공원내 화장실 보수 및 도색공사_예정공정표및설계설명서" xfId="3480"/>
    <cellStyle name="_방동_율동자연공원내 화장실 보수 및 도색공사_예정공정표및설계설명서_(마전)예정공정표및설계설명서" xfId="3481"/>
    <cellStyle name="_방동_율동자연공원내 화장실 보수 및 도색공사_예정공정표및설계설명서_(명덕)예정공정표및설계설명서" xfId="3482"/>
    <cellStyle name="_방동_율동자연공원내 화장실 보수 및 도색공사_예정공정표및설계설명서_0305-불당마을내역" xfId="3483"/>
    <cellStyle name="_방동_율동자연공원내 화장실 보수 및 도색공사_예정공정표및설계설명서_1.설계 예산서" xfId="3484"/>
    <cellStyle name="_방동_율동자연공원내 화장실 보수 및 도색공사_예정공정표및설계설명서_설계서-1" xfId="3485"/>
    <cellStyle name="_방동_율동자연공원내 화장실 보수 및 도색공사_진해자은수량산출서(단지내)" xfId="10170"/>
    <cellStyle name="_방동_율동자연공원내 화장실 보수 및 도색공사_진해자은수량산출서(단지내)_진해자은수량산출서(도시기반)0621" xfId="10171"/>
    <cellStyle name="_방동_율동자연공원내 화장실 보수 및 도색공사_진해자은수량산출서(단지내)_취합" xfId="18727"/>
    <cellStyle name="_방동_율동자연공원내 화장실 보수 및 도색공사_철거 및 이설수량산출-학교숲" xfId="3486"/>
    <cellStyle name="_방동_율동자연공원내 휴게편의점 도색작업-할증-천정면적추가" xfId="3487"/>
    <cellStyle name="_방동_율동자연공원내 휴게편의점 도색작업-할증-천정면적추가_내역서-최종0223" xfId="3488"/>
    <cellStyle name="_방동_율동자연공원내 휴게편의점 도색작업-할증-천정면적추가_내역서-최종0223_예정공정표및설계설명서" xfId="3489"/>
    <cellStyle name="_방동_율동자연공원내 휴게편의점 도색작업-할증-천정면적추가_내역서-최종0223_예정공정표및설계설명서_(마전)예정공정표및설계설명서" xfId="3490"/>
    <cellStyle name="_방동_율동자연공원내 휴게편의점 도색작업-할증-천정면적추가_내역서-최종0223_예정공정표및설계설명서_(명덕)예정공정표및설계설명서" xfId="3491"/>
    <cellStyle name="_방동_율동자연공원내 휴게편의점 도색작업-할증-천정면적추가_내역서-최종0223_예정공정표및설계설명서_0305-불당마을내역" xfId="3492"/>
    <cellStyle name="_방동_율동자연공원내 휴게편의점 도색작업-할증-천정면적추가_내역서-최종0223_예정공정표및설계설명서_1.설계 예산서" xfId="3493"/>
    <cellStyle name="_방동_율동자연공원내 휴게편의점 도색작업-할증-천정면적추가_내역서-최종0223_예정공정표및설계설명서_설계서-1" xfId="3494"/>
    <cellStyle name="_방동_율동자연공원내 휴게편의점 도색작업-할증-천정면적추가_내역서-최종0223_진해자은수량산출서(단지내)" xfId="10172"/>
    <cellStyle name="_방동_율동자연공원내 휴게편의점 도색작업-할증-천정면적추가_내역서-최종0223_진해자은수량산출서(단지내)_진해자은수량산출서(도시기반)0621" xfId="10173"/>
    <cellStyle name="_방동_율동자연공원내 휴게편의점 도색작업-할증-천정면적추가_내역서-최종0223_진해자은수량산출서(단지내)_취합" xfId="18728"/>
    <cellStyle name="_방동_율동자연공원내 휴게편의점 도색작업-할증-천정면적추가_내역서-최종0223_철거 및 이설수량산출-학교숲" xfId="3495"/>
    <cellStyle name="_방동_율동자연공원내 휴게편의점 도색작업-할증-천정면적추가_예정공정표및설계설명서" xfId="3496"/>
    <cellStyle name="_방동_율동자연공원내 휴게편의점 도색작업-할증-천정면적추가_예정공정표및설계설명서_(마전)예정공정표및설계설명서" xfId="3497"/>
    <cellStyle name="_방동_율동자연공원내 휴게편의점 도색작업-할증-천정면적추가_예정공정표및설계설명서_(명덕)예정공정표및설계설명서" xfId="3498"/>
    <cellStyle name="_방동_율동자연공원내 휴게편의점 도색작업-할증-천정면적추가_예정공정표및설계설명서_0305-불당마을내역" xfId="3499"/>
    <cellStyle name="_방동_율동자연공원내 휴게편의점 도색작업-할증-천정면적추가_예정공정표및설계설명서_1.설계 예산서" xfId="3500"/>
    <cellStyle name="_방동_율동자연공원내 휴게편의점 도색작업-할증-천정면적추가_예정공정표및설계설명서_설계서-1" xfId="3501"/>
    <cellStyle name="_방동_율동자연공원내 휴게편의점 도색작업-할증-천정면적추가_진해자은수량산출서(단지내)" xfId="10174"/>
    <cellStyle name="_방동_율동자연공원내 휴게편의점 도색작업-할증-천정면적추가_진해자은수량산출서(단지내)_진해자은수량산출서(도시기반)0621" xfId="10175"/>
    <cellStyle name="_방동_율동자연공원내 휴게편의점 도색작업-할증-천정면적추가_진해자은수량산출서(단지내)_취합" xfId="18729"/>
    <cellStyle name="_방동_율동자연공원내 휴게편의점 도색작업-할증-천정면적추가_철거 및 이설수량산출-학교숲" xfId="3502"/>
    <cellStyle name="_방동_진해자은수량산출서(단지내)" xfId="10176"/>
    <cellStyle name="_방동_진해자은수량산출서(단지내)_진해자은수량산출서(도시기반)0621" xfId="10177"/>
    <cellStyle name="_방동_진해자은수량산출서(단지내)_취합" xfId="18730"/>
    <cellStyle name="_방동_철거 및 이설수량산출-학교숲" xfId="3503"/>
    <cellStyle name="_방동_추계리화단공사" xfId="10178"/>
    <cellStyle name="_방동_추계리화단공사설계변경" xfId="10179"/>
    <cellStyle name="_방동_추곡" xfId="380"/>
    <cellStyle name="_방동_추곡_02. 깨기총괄표1" xfId="381"/>
    <cellStyle name="_방동_추곡_0408도급내역서" xfId="18731"/>
    <cellStyle name="_방동_추곡_0408도급내역서_에이스상호유지관리" xfId="18732"/>
    <cellStyle name="_방동_추곡_0417견적서" xfId="18733"/>
    <cellStyle name="_방동_추곡_0417견적서_0417견적서" xfId="18734"/>
    <cellStyle name="_방동_추곡_0417견적서_0417견적서_양평묘역" xfId="18735"/>
    <cellStyle name="_방동_추곡_0417견적서_0417견적서_양평묘역_양평묘역" xfId="18736"/>
    <cellStyle name="_방동_추곡_0417견적서_양평묘역" xfId="18737"/>
    <cellStyle name="_방동_추곡_0417견적서_양평묘역_양평묘역" xfId="18738"/>
    <cellStyle name="_방동_추곡_0417견적서_양평묘역_양평묘역_양평묘역" xfId="18739"/>
    <cellStyle name="_방동_추곡_0501설계내역서" xfId="3504"/>
    <cellStyle name="_방동_추곡_0501설계내역서_0501설계내역서" xfId="3505"/>
    <cellStyle name="_방동_추곡_0501설계내역서_0501설계내역서(10억)" xfId="3506"/>
    <cellStyle name="_방동_추곡_0501설계내역서_0501설계내역서(7억)" xfId="3507"/>
    <cellStyle name="_방동_추곡_0501설계내역서_0501설계내역서(7억)-최종" xfId="3508"/>
    <cellStyle name="_방동_추곡_0501설계내역서_0501설계내역서(최종)" xfId="7491"/>
    <cellStyle name="_방동_추곡_0501설계내역서_0510도급내역서" xfId="7490"/>
    <cellStyle name="_방동_추곡_0501설계내역서_0513설계내역서" xfId="3509"/>
    <cellStyle name="_방동_추곡_0501설계내역서_0523설계내역서" xfId="3510"/>
    <cellStyle name="_방동_추곡_0501설계내역서_0523설계내역서 (version 1)" xfId="7489"/>
    <cellStyle name="_방동_추곡_0501설계내역서_0523설계내역서(최종)" xfId="7488"/>
    <cellStyle name="_방동_추곡_0501설계내역서_2006 학교숲 설계내역서" xfId="10180"/>
    <cellStyle name="_방동_추곡_0501설계내역서_남한산성변경도급내역서 050517" xfId="3511"/>
    <cellStyle name="_방동_추곡_0501설계내역서_로프울타리" xfId="7487"/>
    <cellStyle name="_방동_추곡_0501설계내역서_물놀이장준공내역서(0624)" xfId="3512"/>
    <cellStyle name="_방동_추곡_0501설계내역서_사본 - 0501설계내역서" xfId="3513"/>
    <cellStyle name="_방동_추곡_0501설계내역서_중원구학교숲-내역서0126" xfId="7486"/>
    <cellStyle name="_방동_추곡_0501설계내역서_중원구학교숲-수량산출서0126" xfId="7485"/>
    <cellStyle name="_방동_추곡_0501설계내역서_학교숲유지관리내역서(수정)" xfId="10181"/>
    <cellStyle name="_방동_추곡_0502설계내역서" xfId="3514"/>
    <cellStyle name="_방동_추곡_0502설계내역서_0502설계내역서(0219)" xfId="3515"/>
    <cellStyle name="_방동_추곡_0502설계내역서_0502설계내역서(수정)" xfId="3516"/>
    <cellStyle name="_방동_추곡_0502설계내역서_0502설계내역서(최종)" xfId="7484"/>
    <cellStyle name="_방동_추곡_0502설계내역서_0515설계내역서" xfId="7483"/>
    <cellStyle name="_방동_추곡_0502설계내역서_0523설계내역서(최종)" xfId="7482"/>
    <cellStyle name="_방동_추곡_0502설계내역서_0601설계내역서" xfId="7481"/>
    <cellStyle name="_방동_추곡_0502설계내역서_0601폐기물처리" xfId="7480"/>
    <cellStyle name="_방동_추곡_0502설계내역서_0602설계내역서" xfId="7479"/>
    <cellStyle name="_방동_추곡_0502설계내역서_0604설계내역서" xfId="18740"/>
    <cellStyle name="_방동_추곡_0502설계내역서_0608도급내역서" xfId="18741"/>
    <cellStyle name="_방동_추곡_0502설계내역서_0609설계내역서" xfId="18742"/>
    <cellStyle name="_방동_추곡_0502설계내역서_0612계약내역서" xfId="18743"/>
    <cellStyle name="_방동_추곡_0502설계내역서_0702계약내역서" xfId="18744"/>
    <cellStyle name="_방동_추곡_0502설계내역서_0703설계내역서(최종)" xfId="18745"/>
    <cellStyle name="_방동_추곡_0502설계내역서_0705설계내역서" xfId="18746"/>
    <cellStyle name="_방동_추곡_0502설계내역서_0712도급내역서" xfId="18747"/>
    <cellStyle name="_방동_추곡_0502설계내역서_0808선금급사용계획서" xfId="18748"/>
    <cellStyle name="_방동_추곡_0502설계내역서_96A21200" xfId="18749"/>
    <cellStyle name="_방동_추곡_0502설계내역서_뉴서울골프장2" xfId="18750"/>
    <cellStyle name="_방동_추곡_0502설계내역서_서현2동 설계내역서" xfId="18751"/>
    <cellStyle name="_방동_추곡_0502설계내역서_설계예산서(최종)" xfId="18752"/>
    <cellStyle name="_방동_추곡_0503도급내역서" xfId="18753"/>
    <cellStyle name="_방동_추곡_0503도급내역서_에이스상호유지관리" xfId="18754"/>
    <cellStyle name="_방동_추곡_0503설계내역서" xfId="7478"/>
    <cellStyle name="_방동_추곡_0503설계내역서_성남문화예술회관" xfId="7477"/>
    <cellStyle name="_방동_추곡_1공구단위수량산출(식재-포장-관로)" xfId="7476"/>
    <cellStyle name="_방동_추곡_1공구단위수량산출(식재-포장-관로)_수량산출(식재-포장-관로)0605" xfId="7475"/>
    <cellStyle name="_방동_추곡_1공구단위수량산출(식재-포장-관로)1" xfId="7474"/>
    <cellStyle name="_방동_추곡_1공구단위수량산출(식재-포장-관로)1_수량산출(식재-포장-관로)0605" xfId="7473"/>
    <cellStyle name="_방동_추곡_내역서-최종0223" xfId="3517"/>
    <cellStyle name="_방동_추곡_내역서-최종0223_예정공정표및설계설명서" xfId="3518"/>
    <cellStyle name="_방동_추곡_내역서-최종0223_예정공정표및설계설명서_(마전)예정공정표및설계설명서" xfId="3519"/>
    <cellStyle name="_방동_추곡_내역서-최종0223_예정공정표및설계설명서_(명덕)예정공정표및설계설명서" xfId="3520"/>
    <cellStyle name="_방동_추곡_내역서-최종0223_예정공정표및설계설명서_0305-불당마을내역" xfId="3521"/>
    <cellStyle name="_방동_추곡_내역서-최종0223_예정공정표및설계설명서_1.설계 예산서" xfId="3522"/>
    <cellStyle name="_방동_추곡_내역서-최종0223_예정공정표및설계설명서_설계서-1" xfId="3523"/>
    <cellStyle name="_방동_추곡_내역서-최종0223_진해자은수량산출서(단지내)" xfId="10182"/>
    <cellStyle name="_방동_추곡_내역서-최종0223_진해자은수량산출서(단지내)_진해자은수량산출서(도시기반)0621" xfId="10183"/>
    <cellStyle name="_방동_추곡_내역서-최종0223_진해자은수량산출서(단지내)_취합" xfId="18755"/>
    <cellStyle name="_방동_추곡_내역서-최종0223_철거 및 이설수량산출-학교숲" xfId="3524"/>
    <cellStyle name="_방동_추곡_등산로보수-0309" xfId="3525"/>
    <cellStyle name="_방동_추곡_등산로보수-0309_등산로정비-0901" xfId="3526"/>
    <cellStyle name="_방동_추곡_등산로보수-0309_등산로정비-협의용" xfId="3527"/>
    <cellStyle name="_방동_추곡_등산로보수-0309_매봉-1018-검토" xfId="3528"/>
    <cellStyle name="_방동_추곡_등산로보수-0309_석성산-설계서-0517" xfId="3529"/>
    <cellStyle name="_방동_추곡_라멘교 토공" xfId="382"/>
    <cellStyle name="_방동_추곡_라멘교 토공_02. 깨기총괄표1" xfId="383"/>
    <cellStyle name="_방동_추곡_상현동-내역" xfId="3530"/>
    <cellStyle name="_방동_추곡_설계서" xfId="3531"/>
    <cellStyle name="_방동_추곡_설봉공원내 느티나무식재공사도급내역서" xfId="10184"/>
    <cellStyle name="_방동_추곡_성남보행자도로 설계서" xfId="3532"/>
    <cellStyle name="_방동_추곡_수량산출서(040719)" xfId="7472"/>
    <cellStyle name="_방동_추곡_수량산출서(040719)_1공구단위수량산출(식재-포장-관로)" xfId="7471"/>
    <cellStyle name="_방동_추곡_수량산출서(040719)_1공구단위수량산출(식재-포장-관로)_수량산출(식재-포장-관로)0605" xfId="7470"/>
    <cellStyle name="_방동_추곡_수량산출서(040719)_1공구단위수량산출(식재-포장-관로)1" xfId="7469"/>
    <cellStyle name="_방동_추곡_수량산출서(040719)_1공구단위수량산출(식재-포장-관로)1_수량산출(식재-포장-관로)0605" xfId="7468"/>
    <cellStyle name="_방동_추곡_신우어린이공원-내역-0224" xfId="3533"/>
    <cellStyle name="_방동_추곡_신우어린이공원-내역-0224_등산로정비-0901" xfId="3534"/>
    <cellStyle name="_방동_추곡_신우어린이공원-내역-0224_등산로정비-협의용" xfId="3535"/>
    <cellStyle name="_방동_추곡_신우어린이공원-내역-0224_매봉-1018-검토" xfId="3536"/>
    <cellStyle name="_방동_추곡_신우어린이공원-내역-0224_석성산-설계서-0517" xfId="3537"/>
    <cellStyle name="_방동_추곡_양평묘역" xfId="18756"/>
    <cellStyle name="_방동_추곡_양평묘역_양평묘역" xfId="18757"/>
    <cellStyle name="_방동_추곡_예정공정표및설계설명서" xfId="3538"/>
    <cellStyle name="_방동_추곡_예정공정표및설계설명서_(마전)예정공정표및설계설명서" xfId="3539"/>
    <cellStyle name="_방동_추곡_예정공정표및설계설명서_(명덕)예정공정표및설계설명서" xfId="3540"/>
    <cellStyle name="_방동_추곡_예정공정표및설계설명서_0305-불당마을내역" xfId="3541"/>
    <cellStyle name="_방동_추곡_예정공정표및설계설명서_1.설계 예산서" xfId="3542"/>
    <cellStyle name="_방동_추곡_예정공정표및설계설명서_설계서-1" xfId="3543"/>
    <cellStyle name="_방동_추곡_옥상조경내역서1026" xfId="10185"/>
    <cellStyle name="_방동_추곡_옥상조경내역서1026_신장초내역" xfId="10186"/>
    <cellStyle name="_방동_추곡_옥상조경내역서1026_신장초내역0310" xfId="10187"/>
    <cellStyle name="_방동_추곡_옥상조경내역서1026_신장초내역-수정0307" xfId="10188"/>
    <cellStyle name="_방동_추곡_율동자연공원내 화장실 보수 및 도색공사" xfId="3544"/>
    <cellStyle name="_방동_추곡_율동자연공원내 화장실 보수 및 도색공사_내역서-최종0223" xfId="3545"/>
    <cellStyle name="_방동_추곡_율동자연공원내 화장실 보수 및 도색공사_내역서-최종0223_예정공정표및설계설명서" xfId="3546"/>
    <cellStyle name="_방동_추곡_율동자연공원내 화장실 보수 및 도색공사_내역서-최종0223_예정공정표및설계설명서_(마전)예정공정표및설계설명서" xfId="3547"/>
    <cellStyle name="_방동_추곡_율동자연공원내 화장실 보수 및 도색공사_내역서-최종0223_예정공정표및설계설명서_(명덕)예정공정표및설계설명서" xfId="3548"/>
    <cellStyle name="_방동_추곡_율동자연공원내 화장실 보수 및 도색공사_내역서-최종0223_예정공정표및설계설명서_0305-불당마을내역" xfId="3549"/>
    <cellStyle name="_방동_추곡_율동자연공원내 화장실 보수 및 도색공사_내역서-최종0223_예정공정표및설계설명서_1.설계 예산서" xfId="3550"/>
    <cellStyle name="_방동_추곡_율동자연공원내 화장실 보수 및 도색공사_내역서-최종0223_예정공정표및설계설명서_설계서-1" xfId="3551"/>
    <cellStyle name="_방동_추곡_율동자연공원내 화장실 보수 및 도색공사_내역서-최종0223_진해자은수량산출서(단지내)" xfId="10189"/>
    <cellStyle name="_방동_추곡_율동자연공원내 화장실 보수 및 도색공사_내역서-최종0223_진해자은수량산출서(단지내)_진해자은수량산출서(도시기반)0621" xfId="10190"/>
    <cellStyle name="_방동_추곡_율동자연공원내 화장실 보수 및 도색공사_내역서-최종0223_진해자은수량산출서(단지내)_취합" xfId="18758"/>
    <cellStyle name="_방동_추곡_율동자연공원내 화장실 보수 및 도색공사_내역서-최종0223_철거 및 이설수량산출-학교숲" xfId="3552"/>
    <cellStyle name="_방동_추곡_율동자연공원내 화장실 보수 및 도색공사_예정공정표및설계설명서" xfId="3553"/>
    <cellStyle name="_방동_추곡_율동자연공원내 화장실 보수 및 도색공사_예정공정표및설계설명서_(마전)예정공정표및설계설명서" xfId="3554"/>
    <cellStyle name="_방동_추곡_율동자연공원내 화장실 보수 및 도색공사_예정공정표및설계설명서_(명덕)예정공정표및설계설명서" xfId="3555"/>
    <cellStyle name="_방동_추곡_율동자연공원내 화장실 보수 및 도색공사_예정공정표및설계설명서_0305-불당마을내역" xfId="3556"/>
    <cellStyle name="_방동_추곡_율동자연공원내 화장실 보수 및 도색공사_예정공정표및설계설명서_1.설계 예산서" xfId="3557"/>
    <cellStyle name="_방동_추곡_율동자연공원내 화장실 보수 및 도색공사_예정공정표및설계설명서_설계서-1" xfId="3558"/>
    <cellStyle name="_방동_추곡_율동자연공원내 화장실 보수 및 도색공사_진해자은수량산출서(단지내)" xfId="10191"/>
    <cellStyle name="_방동_추곡_율동자연공원내 화장실 보수 및 도색공사_진해자은수량산출서(단지내)_진해자은수량산출서(도시기반)0621" xfId="10192"/>
    <cellStyle name="_방동_추곡_율동자연공원내 화장실 보수 및 도색공사_진해자은수량산출서(단지내)_취합" xfId="18759"/>
    <cellStyle name="_방동_추곡_율동자연공원내 화장실 보수 및 도색공사_철거 및 이설수량산출-학교숲" xfId="3559"/>
    <cellStyle name="_방동_추곡_율동자연공원내 휴게편의점 도색작업-할증-천정면적추가" xfId="3560"/>
    <cellStyle name="_방동_추곡_율동자연공원내 휴게편의점 도색작업-할증-천정면적추가_내역서-최종0223" xfId="3561"/>
    <cellStyle name="_방동_추곡_율동자연공원내 휴게편의점 도색작업-할증-천정면적추가_내역서-최종0223_예정공정표및설계설명서" xfId="3562"/>
    <cellStyle name="_방동_추곡_율동자연공원내 휴게편의점 도색작업-할증-천정면적추가_내역서-최종0223_예정공정표및설계설명서_(마전)예정공정표및설계설명서" xfId="3563"/>
    <cellStyle name="_방동_추곡_율동자연공원내 휴게편의점 도색작업-할증-천정면적추가_내역서-최종0223_예정공정표및설계설명서_(명덕)예정공정표및설계설명서" xfId="3564"/>
    <cellStyle name="_방동_추곡_율동자연공원내 휴게편의점 도색작업-할증-천정면적추가_내역서-최종0223_예정공정표및설계설명서_0305-불당마을내역" xfId="3565"/>
    <cellStyle name="_방동_추곡_율동자연공원내 휴게편의점 도색작업-할증-천정면적추가_내역서-최종0223_예정공정표및설계설명서_1.설계 예산서" xfId="3566"/>
    <cellStyle name="_방동_추곡_율동자연공원내 휴게편의점 도색작업-할증-천정면적추가_내역서-최종0223_예정공정표및설계설명서_설계서-1" xfId="3567"/>
    <cellStyle name="_방동_추곡_율동자연공원내 휴게편의점 도색작업-할증-천정면적추가_내역서-최종0223_진해자은수량산출서(단지내)" xfId="10193"/>
    <cellStyle name="_방동_추곡_율동자연공원내 휴게편의점 도색작업-할증-천정면적추가_내역서-최종0223_진해자은수량산출서(단지내)_진해자은수량산출서(도시기반)0621" xfId="10194"/>
    <cellStyle name="_방동_추곡_율동자연공원내 휴게편의점 도색작업-할증-천정면적추가_내역서-최종0223_진해자은수량산출서(단지내)_취합" xfId="18760"/>
    <cellStyle name="_방동_추곡_율동자연공원내 휴게편의점 도색작업-할증-천정면적추가_내역서-최종0223_철거 및 이설수량산출-학교숲" xfId="3568"/>
    <cellStyle name="_방동_추곡_율동자연공원내 휴게편의점 도색작업-할증-천정면적추가_예정공정표및설계설명서" xfId="3569"/>
    <cellStyle name="_방동_추곡_율동자연공원내 휴게편의점 도색작업-할증-천정면적추가_예정공정표및설계설명서_(마전)예정공정표및설계설명서" xfId="3570"/>
    <cellStyle name="_방동_추곡_율동자연공원내 휴게편의점 도색작업-할증-천정면적추가_예정공정표및설계설명서_(명덕)예정공정표및설계설명서" xfId="3571"/>
    <cellStyle name="_방동_추곡_율동자연공원내 휴게편의점 도색작업-할증-천정면적추가_예정공정표및설계설명서_0305-불당마을내역" xfId="3572"/>
    <cellStyle name="_방동_추곡_율동자연공원내 휴게편의점 도색작업-할증-천정면적추가_예정공정표및설계설명서_1.설계 예산서" xfId="3573"/>
    <cellStyle name="_방동_추곡_율동자연공원내 휴게편의점 도색작업-할증-천정면적추가_예정공정표및설계설명서_설계서-1" xfId="3574"/>
    <cellStyle name="_방동_추곡_율동자연공원내 휴게편의점 도색작업-할증-천정면적추가_진해자은수량산출서(단지내)" xfId="10195"/>
    <cellStyle name="_방동_추곡_율동자연공원내 휴게편의점 도색작업-할증-천정면적추가_진해자은수량산출서(단지내)_진해자은수량산출서(도시기반)0621" xfId="10196"/>
    <cellStyle name="_방동_추곡_율동자연공원내 휴게편의점 도색작업-할증-천정면적추가_진해자은수량산출서(단지내)_취합" xfId="18761"/>
    <cellStyle name="_방동_추곡_율동자연공원내 휴게편의점 도색작업-할증-천정면적추가_철거 및 이설수량산출-학교숲" xfId="3575"/>
    <cellStyle name="_방동_추곡_진해자은수량산출서(단지내)" xfId="10197"/>
    <cellStyle name="_방동_추곡_진해자은수량산출서(단지내)_진해자은수량산출서(도시기반)0621" xfId="10198"/>
    <cellStyle name="_방동_추곡_진해자은수량산출서(단지내)_취합" xfId="18762"/>
    <cellStyle name="_방동_추곡_철거 및 이설수량산출-학교숲" xfId="3576"/>
    <cellStyle name="_방동_추곡_추계리화단공사" xfId="10199"/>
    <cellStyle name="_방동_추곡_추계리화단공사설계변경" xfId="10200"/>
    <cellStyle name="_방동_추곡_폐기물내역-전지" xfId="3577"/>
    <cellStyle name="_방동_추곡_포장" xfId="384"/>
    <cellStyle name="_방동_추곡_포장_02. 깨기총괄표1" xfId="385"/>
    <cellStyle name="_방동_추곡_포장_라멘교 토공" xfId="386"/>
    <cellStyle name="_방동_추곡_포장_라멘교 토공_02. 깨기총괄표1" xfId="387"/>
    <cellStyle name="_방동_폐기물내역-전지" xfId="3578"/>
    <cellStyle name="_방동_포장" xfId="388"/>
    <cellStyle name="_방동_포장_02. 깨기총괄표1" xfId="389"/>
    <cellStyle name="_방동_포장_라멘교 토공" xfId="390"/>
    <cellStyle name="_방동_포장_라멘교 토공_02. 깨기총괄표1" xfId="391"/>
    <cellStyle name="_방아육교계산서(고령방향)" xfId="15028"/>
    <cellStyle name="_방아육교계산서(고령방향)_01-자재및수량집계(수산교)" xfId="15029"/>
    <cellStyle name="_방아육교계산서(고령방향)_Wd3(방호벽)" xfId="15030"/>
    <cellStyle name="_방아육교계산서(고령방향)_Wd3(방호벽)_01-자재및수량집계(수산교)" xfId="15031"/>
    <cellStyle name="_방아육교계산서(고령방향)_Wd3(방호벽+중분대없음)" xfId="15032"/>
    <cellStyle name="_방아육교계산서(고령방향)_Wd3(방호벽+중분대없음)_01-자재및수량집계(수산교)" xfId="15033"/>
    <cellStyle name="_방아육교계산서(고령방향)_Wd3(보도+연석+난간)" xfId="15034"/>
    <cellStyle name="_방아육교계산서(고령방향)_Wd3(보도+연석+난간)_01-자재및수량집계(수산교)" xfId="15035"/>
    <cellStyle name="_방아육교계산서(쌍림방향)" xfId="15036"/>
    <cellStyle name="_방아육교계산서(쌍림방향)_01-자재및수량집계(수산교)" xfId="15037"/>
    <cellStyle name="_방아육교계산서(쌍림방향)_Wd3(방호벽)" xfId="15038"/>
    <cellStyle name="_방아육교계산서(쌍림방향)_Wd3(방호벽)_01-자재및수량집계(수산교)" xfId="15039"/>
    <cellStyle name="_방아육교계산서(쌍림방향)_Wd3(방호벽+중분대없음)" xfId="15040"/>
    <cellStyle name="_방아육교계산서(쌍림방향)_Wd3(방호벽+중분대없음)_01-자재및수량집계(수산교)" xfId="15041"/>
    <cellStyle name="_방아육교계산서(쌍림방향)_Wd3(보도+연석+난간)" xfId="15042"/>
    <cellStyle name="_방아육교계산서(쌍림방향)_Wd3(보도+연석+난간)_01-자재및수량집계(수산교)" xfId="15043"/>
    <cellStyle name="_배수공" xfId="15044"/>
    <cellStyle name="_배수공-1" xfId="15045"/>
    <cellStyle name="_배수공집계" xfId="15046"/>
    <cellStyle name="_배전변경실행" xfId="7467"/>
    <cellStyle name="_백석지구농촌용수개발사업(대원)" xfId="10529"/>
    <cellStyle name="_백운초통신내역(최종)" xfId="3579"/>
    <cellStyle name="_버들마을앞 " xfId="18763"/>
    <cellStyle name="_버팀대(1.0x1.0x0.2)표준" xfId="15047"/>
    <cellStyle name="_벌개제근표토제거외곽도로수량산출(대로3-10)" xfId="18764"/>
    <cellStyle name="_범용 공동구축사업 설계내역서_샘플1.3" xfId="18765"/>
    <cellStyle name="_범용 공동구축사업 설계내역서_샘플1.4" xfId="18766"/>
    <cellStyle name="_범용추가개발 설계내역서(평균가중치방식)" xfId="18767"/>
    <cellStyle name="_범용추가개발내역" xfId="18768"/>
    <cellStyle name="_범용프로그램도입 예산설계서(2003기준)_1.6" xfId="18769"/>
    <cellStyle name="_범용프로그램도입 예산설계서_1.2" xfId="18770"/>
    <cellStyle name="_법면보호공" xfId="15048"/>
    <cellStyle name="_법면보호공_부대공(1)" xfId="15049"/>
    <cellStyle name="_법면보호공_부대공(1)_포천시임도구조개량" xfId="15050"/>
    <cellStyle name="_법면보호공_부대공-1" xfId="15051"/>
    <cellStyle name="_법면보호공_부대공-1_부대공-1" xfId="15052"/>
    <cellStyle name="_법면보호공_부대공-1_부대공-1_부대공(1)" xfId="15053"/>
    <cellStyle name="_법면보호공_부대공-1_부대공-1_부대공(1)_포천시임도구조개량" xfId="15054"/>
    <cellStyle name="_법면보호공_부대공-1_부대공-1_포천시임도구조개량" xfId="15055"/>
    <cellStyle name="_법면보호공_부대공-1_포천시임도구조개량" xfId="15056"/>
    <cellStyle name="_법면보호공_토공1" xfId="15057"/>
    <cellStyle name="_법면보호공_토공1_토공" xfId="15058"/>
    <cellStyle name="_법면보호공_토공1_토공_포천시임도구조개량" xfId="15059"/>
    <cellStyle name="_법면보호공_토공1_포천시임도구조개량" xfId="15060"/>
    <cellStyle name="_법면보호공_포천시임도구조개량" xfId="15061"/>
    <cellStyle name="_변경1차_송도배전" xfId="7466"/>
    <cellStyle name="_변경계약분실행및2001년실행(견적비교포함)" xfId="392"/>
    <cellStyle name="_변경계약분실행및2001년실행(견적비교포함)_강동내역(9.28" xfId="393"/>
    <cellStyle name="_변경계약분실행및2001년실행(견적비교포함)_강동내역(9.28_T05-D03-004D(울산터널-조명제어-안소장님1003)" xfId="394"/>
    <cellStyle name="_변경계약분실행및2001년실행(견적비교포함)_강동내역(9.28_T05-D03-004D(울산터널-환기-구성설비0930)" xfId="395"/>
    <cellStyle name="_변경계약분실행및2001년실행(견적비교포함)_강동내역(9.28_울산강동내역최종(20051101)" xfId="396"/>
    <cellStyle name="_변경계약분실행및2001년실행(견적비교포함)_공무정산양식(10월초)" xfId="397"/>
    <cellStyle name="_변경계약분실행및2001년실행(견적비교포함)_공무정산양식(10월초)_강동내역(9.28" xfId="398"/>
    <cellStyle name="_변경계약분실행및2001년실행(견적비교포함)_공무정산양식(10월초)_강동내역(9.28_T05-D03-004D(울산터널-조명제어-안소장님1003)" xfId="399"/>
    <cellStyle name="_변경계약분실행및2001년실행(견적비교포함)_공무정산양식(10월초)_강동내역(9.28_T05-D03-004D(울산터널-환기-구성설비0930)" xfId="400"/>
    <cellStyle name="_변경계약분실행및2001년실행(견적비교포함)_공무정산양식(10월초)_강동내역(9.28_울산강동내역최종(20051101)" xfId="401"/>
    <cellStyle name="_변경계약분실행및2001년실행(견적비교포함)_공무정산양식(10월초)_기성내역서" xfId="402"/>
    <cellStyle name="_변경계약분실행및2001년실행(견적비교포함)_공무정산양식(10월초)_기성내역서_강동내역(9.28" xfId="403"/>
    <cellStyle name="_변경계약분실행및2001년실행(견적비교포함)_공무정산양식(10월초)_기성내역서_강동내역(9.28_T05-D03-004D(울산터널-조명제어-안소장님1003)" xfId="404"/>
    <cellStyle name="_변경계약분실행및2001년실행(견적비교포함)_공무정산양식(10월초)_기성내역서_강동내역(9.28_T05-D03-004D(울산터널-환기-구성설비0930)" xfId="405"/>
    <cellStyle name="_변경계약분실행및2001년실행(견적비교포함)_공무정산양식(10월초)_기성내역서_강동내역(9.28_울산강동내역최종(20051101)" xfId="406"/>
    <cellStyle name="_변경계약분실행및2001년실행(견적비교포함)_공무정산양식(10월초)_기성내역서_전체계약변경(03)" xfId="407"/>
    <cellStyle name="_변경계약분실행및2001년실행(견적비교포함)_공무정산양식(10월초)_기성내역서_전체계약변경(03)_강동내역(9.28" xfId="408"/>
    <cellStyle name="_변경계약분실행및2001년실행(견적비교포함)_공무정산양식(10월초)_기성내역서_전체계약변경(03)_강동내역(9.28_T05-D03-004D(울산터널-조명제어-안소장님1003)" xfId="409"/>
    <cellStyle name="_변경계약분실행및2001년실행(견적비교포함)_공무정산양식(10월초)_기성내역서_전체계약변경(03)_강동내역(9.28_T05-D03-004D(울산터널-환기-구성설비0930)" xfId="410"/>
    <cellStyle name="_변경계약분실행및2001년실행(견적비교포함)_공무정산양식(10월초)_기성내역서_전체계약변경(03)_강동내역(9.28_울산강동내역최종(20051101)" xfId="411"/>
    <cellStyle name="_변경계약분실행및2001년실행(견적비교포함)_공무정산양식(10월초)_전체계약변경(03)" xfId="412"/>
    <cellStyle name="_변경계약분실행및2001년실행(견적비교포함)_공무정산양식(10월초)_전체계약변경(03)_강동내역(9.28" xfId="413"/>
    <cellStyle name="_변경계약분실행및2001년실행(견적비교포함)_공무정산양식(10월초)_전체계약변경(03)_강동내역(9.28_T05-D03-004D(울산터널-조명제어-안소장님1003)" xfId="414"/>
    <cellStyle name="_변경계약분실행및2001년실행(견적비교포함)_공무정산양식(10월초)_전체계약변경(03)_강동내역(9.28_T05-D03-004D(울산터널-환기-구성설비0930)" xfId="415"/>
    <cellStyle name="_변경계약분실행및2001년실행(견적비교포함)_공무정산양식(10월초)_전체계약변경(03)_강동내역(9.28_울산강동내역최종(20051101)" xfId="416"/>
    <cellStyle name="_변경계약분실행및2001년실행(견적비교포함)_공무정산양식(10월초)_포장외건(최종)" xfId="417"/>
    <cellStyle name="_변경계약분실행및2001년실행(견적비교포함)_공무정산양식(10월초)_포장외건(최종)_강동내역(9.28" xfId="418"/>
    <cellStyle name="_변경계약분실행및2001년실행(견적비교포함)_공무정산양식(10월초)_포장외건(최종)_강동내역(9.28_T05-D03-004D(울산터널-조명제어-안소장님1003)" xfId="419"/>
    <cellStyle name="_변경계약분실행및2001년실행(견적비교포함)_공무정산양식(10월초)_포장외건(최종)_강동내역(9.28_T05-D03-004D(울산터널-환기-구성설비0930)" xfId="420"/>
    <cellStyle name="_변경계약분실행및2001년실행(견적비교포함)_공무정산양식(10월초)_포장외건(최종)_강동내역(9.28_울산강동내역최종(20051101)" xfId="421"/>
    <cellStyle name="_변경계약분실행및2001년실행(견적비교포함)_기성내역서" xfId="422"/>
    <cellStyle name="_변경계약분실행및2001년실행(견적비교포함)_기성내역서_강동내역(9.28" xfId="423"/>
    <cellStyle name="_변경계약분실행및2001년실행(견적비교포함)_기성내역서_강동내역(9.28_T05-D03-004D(울산터널-조명제어-안소장님1003)" xfId="424"/>
    <cellStyle name="_변경계약분실행및2001년실행(견적비교포함)_기성내역서_강동내역(9.28_T05-D03-004D(울산터널-환기-구성설비0930)" xfId="425"/>
    <cellStyle name="_변경계약분실행및2001년실행(견적비교포함)_기성내역서_강동내역(9.28_울산강동내역최종(20051101)" xfId="426"/>
    <cellStyle name="_변경계약분실행및2001년실행(견적비교포함)_기성내역서_전체계약변경(03)" xfId="427"/>
    <cellStyle name="_변경계약분실행및2001년실행(견적비교포함)_기성내역서_전체계약변경(03)_강동내역(9.28" xfId="428"/>
    <cellStyle name="_변경계약분실행및2001년실행(견적비교포함)_기성내역서_전체계약변경(03)_강동내역(9.28_T05-D03-004D(울산터널-조명제어-안소장님1003)" xfId="429"/>
    <cellStyle name="_변경계약분실행및2001년실행(견적비교포함)_기성내역서_전체계약변경(03)_강동내역(9.28_T05-D03-004D(울산터널-환기-구성설비0930)" xfId="430"/>
    <cellStyle name="_변경계약분실행및2001년실행(견적비교포함)_기성내역서_전체계약변경(03)_강동내역(9.28_울산강동내역최종(20051101)" xfId="431"/>
    <cellStyle name="_변경계약분실행및2001년실행(견적비교포함)_전체계약변경(03)" xfId="432"/>
    <cellStyle name="_변경계약분실행및2001년실행(견적비교포함)_전체계약변경(03)_강동내역(9.28" xfId="433"/>
    <cellStyle name="_변경계약분실행및2001년실행(견적비교포함)_전체계약변경(03)_강동내역(9.28_T05-D03-004D(울산터널-조명제어-안소장님1003)" xfId="434"/>
    <cellStyle name="_변경계약분실행및2001년실행(견적비교포함)_전체계약변경(03)_강동내역(9.28_T05-D03-004D(울산터널-환기-구성설비0930)" xfId="435"/>
    <cellStyle name="_변경계약분실행및2001년실행(견적비교포함)_전체계약변경(03)_강동내역(9.28_울산강동내역최종(20051101)" xfId="436"/>
    <cellStyle name="_변경계약분실행및2001년실행(견적비교포함)_포장외건(최종)" xfId="437"/>
    <cellStyle name="_변경계약분실행및2001년실행(견적비교포함)_포장외건(최종)_강동내역(9.28" xfId="438"/>
    <cellStyle name="_변경계약분실행및2001년실행(견적비교포함)_포장외건(최종)_강동내역(9.28_T05-D03-004D(울산터널-조명제어-안소장님1003)" xfId="439"/>
    <cellStyle name="_변경계약분실행및2001년실행(견적비교포함)_포장외건(최종)_강동내역(9.28_T05-D03-004D(울산터널-환기-구성설비0930)" xfId="440"/>
    <cellStyle name="_변경계약분실행및2001년실행(견적비교포함)_포장외건(최종)_강동내역(9.28_울산강동내역최종(20051101)" xfId="441"/>
    <cellStyle name="_별첨(계획서및실적서양식)" xfId="442"/>
    <cellStyle name="_별첨(계획서및실적서양식)_1" xfId="443"/>
    <cellStyle name="_병목안기성내역서(1회)" xfId="18771"/>
    <cellStyle name="_보건대학조경공사내역서(0302)" xfId="10201"/>
    <cellStyle name="_보고자료" xfId="10936"/>
    <cellStyle name="_보고자료_설계변경(재경)" xfId="10937"/>
    <cellStyle name="_보고자료_자금청구서예제(3월)" xfId="10938"/>
    <cellStyle name="_보고자료_자금청구서예제(3월)_6월자금청구수정분" xfId="10939"/>
    <cellStyle name="_보고자료_자금청구서예제(3월)_6월자금청구수정분_설계변경(재경)" xfId="10940"/>
    <cellStyle name="_보고자료_자금청구서예제(3월)_설계변경(재경)" xfId="10941"/>
    <cellStyle name="_보령시설계" xfId="10942"/>
    <cellStyle name="_보령시설계_설계변경(재경)" xfId="10943"/>
    <cellStyle name="_보령시설계_자금청구서예제(3월)" xfId="10944"/>
    <cellStyle name="_보령시설계_자금청구서예제(3월)_6월자금청구수정분" xfId="10945"/>
    <cellStyle name="_보령시설계_자금청구서예제(3월)_6월자금청구수정분_설계변경(재경)" xfId="10946"/>
    <cellStyle name="_보령시설계_자금청구서예제(3월)_설계변경(재경)" xfId="10947"/>
    <cellStyle name="_보수공사" xfId="444"/>
    <cellStyle name="_보행자도로예산서(최종)" xfId="7465"/>
    <cellStyle name="_보행자전용도로 조경공사" xfId="18772"/>
    <cellStyle name="_보현초" xfId="18773"/>
    <cellStyle name="_보현초(토+조)" xfId="18774"/>
    <cellStyle name="_복사본 내역서(이포대교)-2" xfId="445"/>
    <cellStyle name="_본동-수량산출서(보수만)" xfId="18775"/>
    <cellStyle name="_본선포장" xfId="15062"/>
    <cellStyle name="_본실행" xfId="7464"/>
    <cellStyle name="_본실행(설계변경)0710" xfId="7463"/>
    <cellStyle name="_본실행_매립" xfId="7462"/>
    <cellStyle name="_봉강1교" xfId="3580"/>
    <cellStyle name="_봉계시장수량(변경)" xfId="15063"/>
    <cellStyle name="_봉곡중내역서(대지건설)" xfId="10530"/>
    <cellStyle name="_봉곡중총괄(대지완결)" xfId="10531"/>
    <cellStyle name="_봉림 도급내역서" xfId="10532"/>
    <cellStyle name="_봉림리1공구" xfId="446"/>
    <cellStyle name="_봉현내역서최종11-05" xfId="18776"/>
    <cellStyle name="_부대(수량)" xfId="26125"/>
    <cellStyle name="_부대공" xfId="447"/>
    <cellStyle name="_부대공(1)" xfId="15064"/>
    <cellStyle name="_부대공(1)_포천시임도구조개량" xfId="15065"/>
    <cellStyle name="_부대공(변경)" xfId="18777"/>
    <cellStyle name="_부대공(변경)_매교동 18번지선(소3류 1524 호선 수량산출서)1" xfId="18778"/>
    <cellStyle name="_부대공(변경)_수량산출서1" xfId="18779"/>
    <cellStyle name="_부대공(중도)" xfId="16537"/>
    <cellStyle name="_부대공_부대공(1)" xfId="15066"/>
    <cellStyle name="_부대공_부대공(1)_포천시임도구조개량" xfId="15067"/>
    <cellStyle name="_부대공_부대공-1" xfId="15068"/>
    <cellStyle name="_부대공_부대공-1_부대공-1" xfId="15069"/>
    <cellStyle name="_부대공_부대공-1_부대공-1_부대공(1)" xfId="15070"/>
    <cellStyle name="_부대공_부대공-1_부대공-1_부대공(1)_포천시임도구조개량" xfId="15071"/>
    <cellStyle name="_부대공_부대공-1_부대공-1_포천시임도구조개량" xfId="15072"/>
    <cellStyle name="_부대공_부대공-1_포천시임도구조개량" xfId="15073"/>
    <cellStyle name="_부대공_토공1" xfId="15074"/>
    <cellStyle name="_부대공_토공1_토공" xfId="15075"/>
    <cellStyle name="_부대공_토공1_토공_포천시임도구조개량" xfId="15076"/>
    <cellStyle name="_부대공_토공1_포천시임도구조개량" xfId="15077"/>
    <cellStyle name="_부대공_포천시임도구조개량" xfId="15078"/>
    <cellStyle name="_부대공_환토(최종)" xfId="15079"/>
    <cellStyle name="_부대공1" xfId="15080"/>
    <cellStyle name="_부대공-1" xfId="15081"/>
    <cellStyle name="_부대공-1_부대공-1" xfId="15082"/>
    <cellStyle name="_부대공-1_부대공-1_부대공(1)" xfId="15083"/>
    <cellStyle name="_부대공-1_부대공-1_부대공(1)_포천시임도구조개량" xfId="15084"/>
    <cellStyle name="_부대공-1_부대공-1_포천시임도구조개량" xfId="15085"/>
    <cellStyle name="_부대공-1_포천시임도구조개량" xfId="15086"/>
    <cellStyle name="_부대공1_환토(최종)" xfId="15087"/>
    <cellStyle name="_부대공A" xfId="18780"/>
    <cellStyle name="_부대공내역" xfId="26126"/>
    <cellStyle name="_부대공내역_1차1회기성" xfId="26127"/>
    <cellStyle name="_부대공내역_1차1회설변내역" xfId="26128"/>
    <cellStyle name="_부대공내역_2차1회설변내역" xfId="26129"/>
    <cellStyle name="_부대공내역_기안" xfId="26130"/>
    <cellStyle name="_부대공내역_기안_1차1회기성" xfId="26131"/>
    <cellStyle name="_부대공내역_기안_1차1회설변내역" xfId="26132"/>
    <cellStyle name="_부대공내역_기안_2차1회설변내역" xfId="26133"/>
    <cellStyle name="_부대공내역_기안_설계예산서" xfId="26134"/>
    <cellStyle name="_부대공내역_기안_설계예산서 1차" xfId="26135"/>
    <cellStyle name="_부대공내역_기안_예정공정표" xfId="26136"/>
    <cellStyle name="_부대공내역_기안_전체2회설변내역" xfId="26137"/>
    <cellStyle name="_부대공내역_기안_전체계약" xfId="26138"/>
    <cellStyle name="_부대공내역_기안_철근(사급)" xfId="26139"/>
    <cellStyle name="_부대공내역_설계예산서" xfId="26140"/>
    <cellStyle name="_부대공내역_설계예산서 1차" xfId="26141"/>
    <cellStyle name="_부대공내역_예정공정표" xfId="26142"/>
    <cellStyle name="_부대공내역_전체2회설변내역" xfId="26143"/>
    <cellStyle name="_부대공내역_전체계약" xfId="26144"/>
    <cellStyle name="_부대공내역_철근(사급)" xfId="26145"/>
    <cellStyle name="_부대입찰내역서" xfId="7461"/>
    <cellStyle name="_부대입찰양식②" xfId="18781"/>
    <cellStyle name="_부대입찰양식②_경찰서-터미널간도로(투찰)②" xfId="18782"/>
    <cellStyle name="_부대입찰양식②_경찰서-터미널간도로(투찰)②_마현생창(동양고속)" xfId="18783"/>
    <cellStyle name="_부대입찰양식②_경찰서-터미널간도로(투찰)②_마현생창(동양고속)_왜관-태평건설" xfId="18784"/>
    <cellStyle name="_부대입찰양식②_경찰서-터미널간도로(투찰)②_왜관-태평건설" xfId="18785"/>
    <cellStyle name="_부대입찰양식②_마현생창(동양고속)" xfId="18786"/>
    <cellStyle name="_부대입찰양식②_마현생창(동양고속)_왜관-태평건설" xfId="18787"/>
    <cellStyle name="_부대입찰양식②_봉무지방산업단지도로(투찰)②" xfId="18788"/>
    <cellStyle name="_부대입찰양식②_봉무지방산업단지도로(투찰)②_마현생창(동양고속)" xfId="18789"/>
    <cellStyle name="_부대입찰양식②_봉무지방산업단지도로(투찰)②_마현생창(동양고속)_왜관-태평건설" xfId="18790"/>
    <cellStyle name="_부대입찰양식②_봉무지방산업단지도로(투찰)②_왜관-태평건설" xfId="18791"/>
    <cellStyle name="_부대입찰양식②_봉무지방산업단지도로(투찰)②+0.250%" xfId="18792"/>
    <cellStyle name="_부대입찰양식②_봉무지방산업단지도로(투찰)②+0.250%_마현생창(동양고속)" xfId="18793"/>
    <cellStyle name="_부대입찰양식②_봉무지방산업단지도로(투찰)②+0.250%_마현생창(동양고속)_왜관-태평건설" xfId="18794"/>
    <cellStyle name="_부대입찰양식②_봉무지방산업단지도로(투찰)②+0.250%_왜관-태평건설" xfId="18795"/>
    <cellStyle name="_부대입찰양식②_왜관-태평건설" xfId="18796"/>
    <cellStyle name="_부대입찰양식②_합덕-신례원(2공구)투찰" xfId="18797"/>
    <cellStyle name="_부대입찰양식②_합덕-신례원(2공구)투찰_경찰서-터미널간도로(투찰)②" xfId="18798"/>
    <cellStyle name="_부대입찰양식②_합덕-신례원(2공구)투찰_경찰서-터미널간도로(투찰)②_마현생창(동양고속)" xfId="18799"/>
    <cellStyle name="_부대입찰양식②_합덕-신례원(2공구)투찰_경찰서-터미널간도로(투찰)②_마현생창(동양고속)_왜관-태평건설" xfId="18800"/>
    <cellStyle name="_부대입찰양식②_합덕-신례원(2공구)투찰_경찰서-터미널간도로(투찰)②_왜관-태평건설" xfId="18801"/>
    <cellStyle name="_부대입찰양식②_합덕-신례원(2공구)투찰_마현생창(동양고속)" xfId="18802"/>
    <cellStyle name="_부대입찰양식②_합덕-신례원(2공구)투찰_마현생창(동양고속)_왜관-태평건설" xfId="18803"/>
    <cellStyle name="_부대입찰양식②_합덕-신례원(2공구)투찰_봉무지방산업단지도로(투찰)②" xfId="18804"/>
    <cellStyle name="_부대입찰양식②_합덕-신례원(2공구)투찰_봉무지방산업단지도로(투찰)②_마현생창(동양고속)" xfId="18805"/>
    <cellStyle name="_부대입찰양식②_합덕-신례원(2공구)투찰_봉무지방산업단지도로(투찰)②_마현생창(동양고속)_왜관-태평건설" xfId="18806"/>
    <cellStyle name="_부대입찰양식②_합덕-신례원(2공구)투찰_봉무지방산업단지도로(투찰)②_왜관-태평건설" xfId="18807"/>
    <cellStyle name="_부대입찰양식②_합덕-신례원(2공구)투찰_봉무지방산업단지도로(투찰)②+0.250%" xfId="18808"/>
    <cellStyle name="_부대입찰양식②_합덕-신례원(2공구)투찰_봉무지방산업단지도로(투찰)②+0.250%_마현생창(동양고속)" xfId="18809"/>
    <cellStyle name="_부대입찰양식②_합덕-신례원(2공구)투찰_봉무지방산업단지도로(투찰)②+0.250%_마현생창(동양고속)_왜관-태평건설" xfId="18810"/>
    <cellStyle name="_부대입찰양식②_합덕-신례원(2공구)투찰_봉무지방산업단지도로(투찰)②+0.250%_왜관-태평건설" xfId="18811"/>
    <cellStyle name="_부대입찰양식②_합덕-신례원(2공구)투찰_왜관-태평건설" xfId="18812"/>
    <cellStyle name="_부대입찰양식②_합덕-신례원(2공구)투찰_합덕-신례원(2공구)투찰" xfId="18813"/>
    <cellStyle name="_부대입찰양식②_합덕-신례원(2공구)투찰_합덕-신례원(2공구)투찰_경찰서-터미널간도로(투찰)②" xfId="18814"/>
    <cellStyle name="_부대입찰양식②_합덕-신례원(2공구)투찰_합덕-신례원(2공구)투찰_경찰서-터미널간도로(투찰)②_마현생창(동양고속)" xfId="18815"/>
    <cellStyle name="_부대입찰양식②_합덕-신례원(2공구)투찰_합덕-신례원(2공구)투찰_경찰서-터미널간도로(투찰)②_마현생창(동양고속)_왜관-태평건설" xfId="18816"/>
    <cellStyle name="_부대입찰양식②_합덕-신례원(2공구)투찰_합덕-신례원(2공구)투찰_경찰서-터미널간도로(투찰)②_왜관-태평건설" xfId="18817"/>
    <cellStyle name="_부대입찰양식②_합덕-신례원(2공구)투찰_합덕-신례원(2공구)투찰_마현생창(동양고속)" xfId="18818"/>
    <cellStyle name="_부대입찰양식②_합덕-신례원(2공구)투찰_합덕-신례원(2공구)투찰_마현생창(동양고속)_왜관-태평건설" xfId="18819"/>
    <cellStyle name="_부대입찰양식②_합덕-신례원(2공구)투찰_합덕-신례원(2공구)투찰_봉무지방산업단지도로(투찰)②" xfId="18820"/>
    <cellStyle name="_부대입찰양식②_합덕-신례원(2공구)투찰_합덕-신례원(2공구)투찰_봉무지방산업단지도로(투찰)②_마현생창(동양고속)" xfId="18821"/>
    <cellStyle name="_부대입찰양식②_합덕-신례원(2공구)투찰_합덕-신례원(2공구)투찰_봉무지방산업단지도로(투찰)②_마현생창(동양고속)_왜관-태평건설" xfId="18822"/>
    <cellStyle name="_부대입찰양식②_합덕-신례원(2공구)투찰_합덕-신례원(2공구)투찰_봉무지방산업단지도로(투찰)②_왜관-태평건설" xfId="18823"/>
    <cellStyle name="_부대입찰양식②_합덕-신례원(2공구)투찰_합덕-신례원(2공구)투찰_봉무지방산업단지도로(투찰)②+0.250%" xfId="18824"/>
    <cellStyle name="_부대입찰양식②_합덕-신례원(2공구)투찰_합덕-신례원(2공구)투찰_봉무지방산업단지도로(투찰)②+0.250%_마현생창(동양고속)" xfId="18825"/>
    <cellStyle name="_부대입찰양식②_합덕-신례원(2공구)투찰_합덕-신례원(2공구)투찰_봉무지방산업단지도로(투찰)②+0.250%_마현생창(동양고속)_왜관-태평건설" xfId="18826"/>
    <cellStyle name="_부대입찰양식②_합덕-신례원(2공구)투찰_합덕-신례원(2공구)투찰_봉무지방산업단지도로(투찰)②+0.250%_왜관-태평건설" xfId="18827"/>
    <cellStyle name="_부대입찰양식②_합덕-신례원(2공구)투찰_합덕-신례원(2공구)투찰_왜관-태평건설" xfId="18828"/>
    <cellStyle name="_부대입찰확약서" xfId="10533"/>
    <cellStyle name="_부대입찰확약서_사본 - 삼천포대방항(하도급)" xfId="18829"/>
    <cellStyle name="_부대입찰확약서_입찰내역_평창-진부 국도건설공사(토목공사)_" xfId="18830"/>
    <cellStyle name="_부대입찰확약서_입찰내역_평택.당진항 항만배후단지 부지조성(기반시설)공사(토목공사)_" xfId="18831"/>
    <cellStyle name="_부림제(혁성종합)" xfId="10534"/>
    <cellStyle name="_부사장님보고" xfId="7460"/>
    <cellStyle name="_부사장님보고_2002경영전략회의" xfId="7459"/>
    <cellStyle name="_부사장님보고_2002년도경영계획" xfId="7458"/>
    <cellStyle name="_부사장님보고_생산성2002" xfId="7457"/>
    <cellStyle name="_부사장님보고_현장공사현황" xfId="7455"/>
    <cellStyle name="_부사장님보고_현장공사현황(공동사)" xfId="7456"/>
    <cellStyle name="_부사장님보고_현장공사현황(대내)" xfId="7454"/>
    <cellStyle name="_부사장님보고_현장공사현황_2002년도경영계획" xfId="7453"/>
    <cellStyle name="_부사장님보고_현장조직표" xfId="7452"/>
    <cellStyle name="_부사장님보고_현장조직표_2002년도경영계획" xfId="7451"/>
    <cellStyle name="_부사장님보고_현장현황(공동사)" xfId="7450"/>
    <cellStyle name="_부사장님보고_현장현황(사장님)" xfId="7449"/>
    <cellStyle name="_부산진초개축공사(대지하도급원본)" xfId="18832"/>
    <cellStyle name="_부산해사고(100%)" xfId="10535"/>
    <cellStyle name="_부여종합토목" xfId="18833"/>
    <cellStyle name="_부천시 지하시설물통합정보시스템 구축사업 설계내역서_0514(FP)" xfId="18834"/>
    <cellStyle name="_부천시 지하시설물통합정보시스템 구축사업 설계내역서_2.1(FP)" xfId="18835"/>
    <cellStyle name="_부천시 현장시설물관리시스템 구축사업 설계내역서_2.1(FP)" xfId="18836"/>
    <cellStyle name="_부평배수지(투찰)" xfId="10948"/>
    <cellStyle name="_부평배수지(투찰)_경찰서-터미널간도로(투찰)②" xfId="18837"/>
    <cellStyle name="_부평배수지(투찰)_경찰서-터미널간도로(투찰)②_마현생창(동양고속)" xfId="18838"/>
    <cellStyle name="_부평배수지(투찰)_경찰서-터미널간도로(투찰)②_마현생창(동양고속)_왜관-태평건설" xfId="18839"/>
    <cellStyle name="_부평배수지(투찰)_경찰서-터미널간도로(투찰)②_왜관-태평건설" xfId="18840"/>
    <cellStyle name="_부평배수지(투찰)_대비표(대표)" xfId="10949"/>
    <cellStyle name="_부평배수지(투찰)_대비표(대표)_설계변경(재경)" xfId="10950"/>
    <cellStyle name="_부평배수지(투찰)_대비표(대표)_자금청구서예제(3월)" xfId="10951"/>
    <cellStyle name="_부평배수지(투찰)_대비표(대표)_자금청구서예제(3월)_6월자금청구수정분" xfId="10952"/>
    <cellStyle name="_부평배수지(투찰)_대비표(대표)_자금청구서예제(3월)_6월자금청구수정분_설계변경(재경)" xfId="10953"/>
    <cellStyle name="_부평배수지(투찰)_대비표(대표)_자금청구서예제(3월)_설계변경(재경)" xfId="10954"/>
    <cellStyle name="_부평배수지(투찰)_대비표(총대표)" xfId="10955"/>
    <cellStyle name="_부평배수지(투찰)_대비표(총대표)_설계변경(재경)" xfId="10956"/>
    <cellStyle name="_부평배수지(투찰)_대비표(총대표)_자금청구서예제(3월)" xfId="10957"/>
    <cellStyle name="_부평배수지(투찰)_대비표(총대표)_자금청구서예제(3월)_6월자금청구수정분" xfId="10958"/>
    <cellStyle name="_부평배수지(투찰)_대비표(총대표)_자금청구서예제(3월)_6월자금청구수정분_설계변경(재경)" xfId="10959"/>
    <cellStyle name="_부평배수지(투찰)_대비표(총대표)_자금청구서예제(3월)_설계변경(재경)" xfId="10960"/>
    <cellStyle name="_부평배수지(투찰)_마현생창(동양고속)" xfId="18841"/>
    <cellStyle name="_부평배수지(투찰)_마현생창(동양고속)_왜관-태평건설" xfId="18842"/>
    <cellStyle name="_부평배수지(투찰)_봉무지방산업단지도로(투찰)②" xfId="18843"/>
    <cellStyle name="_부평배수지(투찰)_봉무지방산업단지도로(투찰)②_마현생창(동양고속)" xfId="18844"/>
    <cellStyle name="_부평배수지(투찰)_봉무지방산업단지도로(투찰)②_마현생창(동양고속)_왜관-태평건설" xfId="18845"/>
    <cellStyle name="_부평배수지(투찰)_봉무지방산업단지도로(투찰)②_왜관-태평건설" xfId="18846"/>
    <cellStyle name="_부평배수지(투찰)_봉무지방산업단지도로(투찰)②+0.250%" xfId="18847"/>
    <cellStyle name="_부평배수지(투찰)_봉무지방산업단지도로(투찰)②+0.250%_마현생창(동양고속)" xfId="18848"/>
    <cellStyle name="_부평배수지(투찰)_봉무지방산업단지도로(투찰)②+0.250%_마현생창(동양고속)_왜관-태평건설" xfId="18849"/>
    <cellStyle name="_부평배수지(투찰)_봉무지방산업단지도로(투찰)②+0.250%_왜관-태평건설" xfId="18850"/>
    <cellStyle name="_부평배수지(투찰)_설계변경(재경)" xfId="10961"/>
    <cellStyle name="_부평배수지(투찰)_신정1빗물펌프장(홍성학)" xfId="10962"/>
    <cellStyle name="_부평배수지(투찰)_신정1빗물펌프장(홍성학)_설계변경(재경)" xfId="10963"/>
    <cellStyle name="_부평배수지(투찰)_신정1빗물펌프장(홍성학)_자금청구서예제(3월)" xfId="10964"/>
    <cellStyle name="_부평배수지(투찰)_신정1빗물펌프장(홍성학)_자금청구서예제(3월)_6월자금청구수정분" xfId="10965"/>
    <cellStyle name="_부평배수지(투찰)_신정1빗물펌프장(홍성학)_자금청구서예제(3월)_6월자금청구수정분_설계변경(재경)" xfId="10966"/>
    <cellStyle name="_부평배수지(투찰)_신정1빗물펌프장(홍성학)_자금청구서예제(3월)_설계변경(재경)" xfId="10967"/>
    <cellStyle name="_부평배수지(투찰)_실행기성내역(11월)" xfId="10968"/>
    <cellStyle name="_부평배수지(투찰)_실행기성내역(11월)_설계변경(재경)" xfId="10969"/>
    <cellStyle name="_부평배수지(투찰)_실행기성내역(11월)_자금청구서예제(3월)" xfId="10970"/>
    <cellStyle name="_부평배수지(투찰)_실행기성내역(11월)_자금청구서예제(3월)_6월자금청구수정분" xfId="10971"/>
    <cellStyle name="_부평배수지(투찰)_실행기성내역(11월)_자금청구서예제(3월)_6월자금청구수정분_설계변경(재경)" xfId="10972"/>
    <cellStyle name="_부평배수지(투찰)_실행기성내역(11월)_자금청구서예제(3월)_설계변경(재경)" xfId="10973"/>
    <cellStyle name="_부평배수지(투찰)_왜관-태평건설" xfId="18851"/>
    <cellStyle name="_부평배수지(투찰)_일성실행" xfId="10974"/>
    <cellStyle name="_부평배수지(투찰)_일성실행_설계변경(재경)" xfId="10975"/>
    <cellStyle name="_부평배수지(투찰)_일성실행_자금청구서예제(3월)" xfId="10976"/>
    <cellStyle name="_부평배수지(투찰)_일성실행_자금청구서예제(3월)_6월자금청구수정분" xfId="10977"/>
    <cellStyle name="_부평배수지(투찰)_일성실행_자금청구서예제(3월)_6월자금청구수정분_설계변경(재경)" xfId="10978"/>
    <cellStyle name="_부평배수지(투찰)_일성실행_자금청구서예제(3월)_설계변경(재경)" xfId="10979"/>
    <cellStyle name="_부평배수지(투찰)_자금청구서예제(3월)" xfId="10980"/>
    <cellStyle name="_부평배수지(투찰)_자금청구서예제(3월)_6월자금청구수정분" xfId="10981"/>
    <cellStyle name="_부평배수지(투찰)_자금청구서예제(3월)_6월자금청구수정분_설계변경(재경)" xfId="10982"/>
    <cellStyle name="_부평배수지(투찰)_자금청구서예제(3월)_설계변경(재경)" xfId="10983"/>
    <cellStyle name="_부평배수지(투찰)_합덕-신례원(2공구)투찰" xfId="18852"/>
    <cellStyle name="_부평배수지(투찰)_합덕-신례원(2공구)투찰_경찰서-터미널간도로(투찰)②" xfId="18853"/>
    <cellStyle name="_부평배수지(투찰)_합덕-신례원(2공구)투찰_경찰서-터미널간도로(투찰)②_마현생창(동양고속)" xfId="18854"/>
    <cellStyle name="_부평배수지(투찰)_합덕-신례원(2공구)투찰_경찰서-터미널간도로(투찰)②_마현생창(동양고속)_왜관-태평건설" xfId="18855"/>
    <cellStyle name="_부평배수지(투찰)_합덕-신례원(2공구)투찰_경찰서-터미널간도로(투찰)②_왜관-태평건설" xfId="18856"/>
    <cellStyle name="_부평배수지(투찰)_합덕-신례원(2공구)투찰_마현생창(동양고속)" xfId="18857"/>
    <cellStyle name="_부평배수지(투찰)_합덕-신례원(2공구)투찰_마현생창(동양고속)_왜관-태평건설" xfId="18858"/>
    <cellStyle name="_부평배수지(투찰)_합덕-신례원(2공구)투찰_봉무지방산업단지도로(투찰)②" xfId="18859"/>
    <cellStyle name="_부평배수지(투찰)_합덕-신례원(2공구)투찰_봉무지방산업단지도로(투찰)②_마현생창(동양고속)" xfId="18860"/>
    <cellStyle name="_부평배수지(투찰)_합덕-신례원(2공구)투찰_봉무지방산업단지도로(투찰)②_마현생창(동양고속)_왜관-태평건설" xfId="18861"/>
    <cellStyle name="_부평배수지(투찰)_합덕-신례원(2공구)투찰_봉무지방산업단지도로(투찰)②_왜관-태평건설" xfId="18862"/>
    <cellStyle name="_부평배수지(투찰)_합덕-신례원(2공구)투찰_봉무지방산업단지도로(투찰)②+0.250%" xfId="18863"/>
    <cellStyle name="_부평배수지(투찰)_합덕-신례원(2공구)투찰_봉무지방산업단지도로(투찰)②+0.250%_마현생창(동양고속)" xfId="18864"/>
    <cellStyle name="_부평배수지(투찰)_합덕-신례원(2공구)투찰_봉무지방산업단지도로(투찰)②+0.250%_마현생창(동양고속)_왜관-태평건설" xfId="18865"/>
    <cellStyle name="_부평배수지(투찰)_합덕-신례원(2공구)투찰_봉무지방산업단지도로(투찰)②+0.250%_왜관-태평건설" xfId="18866"/>
    <cellStyle name="_부평배수지(투찰)_합덕-신례원(2공구)투찰_왜관-태평건설" xfId="18867"/>
    <cellStyle name="_부평배수지(투찰)_합덕-신례원(2공구)투찰_합덕-신례원(2공구)투찰" xfId="18868"/>
    <cellStyle name="_부평배수지(투찰)_합덕-신례원(2공구)투찰_합덕-신례원(2공구)투찰_경찰서-터미널간도로(투찰)②" xfId="18869"/>
    <cellStyle name="_부평배수지(투찰)_합덕-신례원(2공구)투찰_합덕-신례원(2공구)투찰_경찰서-터미널간도로(투찰)②_마현생창(동양고속)" xfId="18870"/>
    <cellStyle name="_부평배수지(투찰)_합덕-신례원(2공구)투찰_합덕-신례원(2공구)투찰_경찰서-터미널간도로(투찰)②_마현생창(동양고속)_왜관-태평건설" xfId="18871"/>
    <cellStyle name="_부평배수지(투찰)_합덕-신례원(2공구)투찰_합덕-신례원(2공구)투찰_경찰서-터미널간도로(투찰)②_왜관-태평건설" xfId="18872"/>
    <cellStyle name="_부평배수지(투찰)_합덕-신례원(2공구)투찰_합덕-신례원(2공구)투찰_마현생창(동양고속)" xfId="18873"/>
    <cellStyle name="_부평배수지(투찰)_합덕-신례원(2공구)투찰_합덕-신례원(2공구)투찰_마현생창(동양고속)_왜관-태평건설" xfId="18874"/>
    <cellStyle name="_부평배수지(투찰)_합덕-신례원(2공구)투찰_합덕-신례원(2공구)투찰_봉무지방산업단지도로(투찰)②" xfId="18875"/>
    <cellStyle name="_부평배수지(투찰)_합덕-신례원(2공구)투찰_합덕-신례원(2공구)투찰_봉무지방산업단지도로(투찰)②_마현생창(동양고속)" xfId="18876"/>
    <cellStyle name="_부평배수지(투찰)_합덕-신례원(2공구)투찰_합덕-신례원(2공구)투찰_봉무지방산업단지도로(투찰)②_마현생창(동양고속)_왜관-태평건설" xfId="18877"/>
    <cellStyle name="_부평배수지(투찰)_합덕-신례원(2공구)투찰_합덕-신례원(2공구)투찰_봉무지방산업단지도로(투찰)②_왜관-태평건설" xfId="18878"/>
    <cellStyle name="_부평배수지(투찰)_합덕-신례원(2공구)투찰_합덕-신례원(2공구)투찰_봉무지방산업단지도로(투찰)②+0.250%" xfId="18879"/>
    <cellStyle name="_부평배수지(투찰)_합덕-신례원(2공구)투찰_합덕-신례원(2공구)투찰_봉무지방산업단지도로(투찰)②+0.250%_마현생창(동양고속)" xfId="18880"/>
    <cellStyle name="_부평배수지(투찰)_합덕-신례원(2공구)투찰_합덕-신례원(2공구)투찰_봉무지방산업단지도로(투찰)②+0.250%_마현생창(동양고속)_왜관-태평건설" xfId="18881"/>
    <cellStyle name="_부평배수지(투찰)_합덕-신례원(2공구)투찰_합덕-신례원(2공구)투찰_봉무지방산업단지도로(투찰)②+0.250%_왜관-태평건설" xfId="18882"/>
    <cellStyle name="_부평배수지(투찰)_합덕-신례원(2공구)투찰_합덕-신례원(2공구)투찰_왜관-태평건설" xfId="18883"/>
    <cellStyle name="_북면-용대2(전기+설비+건축+조경)" xfId="7448"/>
    <cellStyle name="_북안~고경간 입찰내역서-(주)대아" xfId="18884"/>
    <cellStyle name="_분당구-지압보도-1024" xfId="3581"/>
    <cellStyle name="_분당구-지압보도-1024_등산로보수-0309" xfId="3582"/>
    <cellStyle name="_분당구-지압보도-1024_등산로보수-0309_등산로정비-0901" xfId="3583"/>
    <cellStyle name="_분당구-지압보도-1024_등산로보수-0309_등산로정비-협의용" xfId="3584"/>
    <cellStyle name="_분당구-지압보도-1024_등산로보수-0309_매봉-1018-검토" xfId="3585"/>
    <cellStyle name="_분당구-지압보도-1024_등산로보수-0309_석성산-설계서-0517" xfId="3586"/>
    <cellStyle name="_분당구-지압보도-1024_상현동-내역" xfId="3587"/>
    <cellStyle name="_분당구-지압보도-1024_설봉공원내 느티나무식재공사도급내역서" xfId="10202"/>
    <cellStyle name="_분당구-지압보도-1024_신우어린이공원-내역-0224" xfId="3588"/>
    <cellStyle name="_분당구-지압보도-1024_신우어린이공원-내역-0224_등산로정비-0901" xfId="3589"/>
    <cellStyle name="_분당구-지압보도-1024_신우어린이공원-내역-0224_등산로정비-협의용" xfId="3590"/>
    <cellStyle name="_분당구-지압보도-1024_신우어린이공원-내역-0224_매봉-1018-검토" xfId="3591"/>
    <cellStyle name="_분당구-지압보도-1024_신우어린이공원-내역-0224_석성산-설계서-0517" xfId="3592"/>
    <cellStyle name="_분당구-지압보도-1024_신장초내역" xfId="10203"/>
    <cellStyle name="_분당구-지압보도-1024_신장초내역0310" xfId="10204"/>
    <cellStyle name="_분당구-지압보도-1024_신장초내역-수정0307" xfId="10205"/>
    <cellStyle name="_분당구-지압보도-1024_추계리화단공사" xfId="10206"/>
    <cellStyle name="_분당구-지압보도-1024_추계리화단공사설계변경" xfId="10207"/>
    <cellStyle name="_분당구-지압보도-1024_폐기물내역-전지" xfId="3593"/>
    <cellStyle name="_분당선4공구 공문 표준" xfId="18885"/>
    <cellStyle name="_비옥토_벌개제근_연약지반(최종)" xfId="10208"/>
    <cellStyle name="_사각정자" xfId="448"/>
    <cellStyle name="_사각파고라" xfId="3594"/>
    <cellStyle name="_사동초중" xfId="449"/>
    <cellStyle name="_사본 - 2002.12 변경 설계서" xfId="10536"/>
    <cellStyle name="_사본 - 견적" xfId="7447"/>
    <cellStyle name="_사본 - 견적_1차집계(변경)" xfId="7782"/>
    <cellStyle name="_사본 - 견적_금촌월롱_견적" xfId="8058"/>
    <cellStyle name="_사본 - 견적_도급내역서(보완설계)" xfId="10537"/>
    <cellStyle name="_사본 - 견적_도급내역서.(보완설계)" xfId="10538"/>
    <cellStyle name="_사본 - 견적_도급내역서.(보완설계) -최종" xfId="10539"/>
    <cellStyle name="_사본 - 견적_수정 - 청풍투찰" xfId="8057"/>
    <cellStyle name="_사본 - 견적_신령영천1_입찰" xfId="8056"/>
    <cellStyle name="_사본 - 견적_청풍투찰" xfId="8055"/>
    <cellStyle name="_사본 - 견적_풍덕천_견적" xfId="8054"/>
    <cellStyle name="_사본 - 기계인력대비" xfId="10984"/>
    <cellStyle name="_사본 - 기계인력대비_설계변경(재경)" xfId="10985"/>
    <cellStyle name="_사본 - 삼천포대방항(하도급)" xfId="18886"/>
    <cellStyle name="_사본 - 수정" xfId="18887"/>
    <cellStyle name="_사본 - 수정_댐직하류 하천정비(환경)사업 기본계획 및 실시설계용역-수공용" xfId="18888"/>
    <cellStyle name="_사본 - 수정_댐직하류 하천정비(환경)사업 기본계획 및 실시설계용역-수공용_용담댐직하류 하천정비공사 설계예산서(남원작성)-" xfId="18889"/>
    <cellStyle name="_사본 - 승본도로수량(금회분)" xfId="18890"/>
    <cellStyle name="_사본 - 완도하수 실행내역" xfId="18891"/>
    <cellStyle name="_사본 - 입찰내역_터미널사거리 지하차도 시설공사(토목공사)_ (2)" xfId="18892"/>
    <cellStyle name="_사유서" xfId="3595"/>
    <cellStyle name="_사유서_내역서" xfId="3596"/>
    <cellStyle name="_사전공사(토목본사검토) " xfId="18893"/>
    <cellStyle name="_사전공사분1차분" xfId="10986"/>
    <cellStyle name="_사전공사분1차분_설계변경(재경)" xfId="10987"/>
    <cellStyle name="_사전공사분1차분_자금청구서예제(3월)" xfId="10988"/>
    <cellStyle name="_사전공사분1차분_자금청구서예제(3월)_6월자금청구수정분" xfId="10989"/>
    <cellStyle name="_사전공사분1차분_자금청구서예제(3월)_6월자금청구수정분_설계변경(재경)" xfId="10990"/>
    <cellStyle name="_사전공사분1차분_자금청구서예제(3월)_설계변경(재경)" xfId="10991"/>
    <cellStyle name="_산근" xfId="8053"/>
    <cellStyle name="_산동 농협동로지소 청사 신축공사-1" xfId="18894"/>
    <cellStyle name="_산동 농협동로지소 청사 신축공사-1_1" xfId="18895"/>
    <cellStyle name="_산림내돌발해충(참나무시들음병)방제사업" xfId="8052"/>
    <cellStyle name="_산출(신현터널 일운)" xfId="450"/>
    <cellStyle name="_산출근거" xfId="8051"/>
    <cellStyle name="_산출근거(광양)" xfId="3597"/>
    <cellStyle name="_산출근거(광양)_2008-FC황토포장" xfId="3598"/>
    <cellStyle name="_산출근거(광양)_2010-SGR황토포장 일위대가" xfId="3599"/>
    <cellStyle name="_산출근거(광양)_Book2" xfId="3780"/>
    <cellStyle name="_산출근거(광양)_Book2_2008-FC황토포장" xfId="3781"/>
    <cellStyle name="_산출근거(광양)_Book2_2010-SGR황토포장 일위대가" xfId="3782"/>
    <cellStyle name="_산출근거(광양)_x주요자재집계표" xfId="3783"/>
    <cellStyle name="_산출근거(광양)_x주요자재집계표_2008-FC황토포장" xfId="3784"/>
    <cellStyle name="_산출근거(광양)_x주요자재집계표_2010-SGR황토포장 일위대가" xfId="3785"/>
    <cellStyle name="_산출근거(광양)_교량별총괄집계(신리5교)" xfId="3600"/>
    <cellStyle name="_산출근거(광양)_교량별총괄집계(신리5교)_2008-FC황토포장" xfId="3601"/>
    <cellStyle name="_산출근거(광양)_교량별총괄집계(신리5교)_2010-SGR황토포장 일위대가" xfId="3602"/>
    <cellStyle name="_산출근거(광양)_구조물주요자재(3공구)" xfId="3603"/>
    <cellStyle name="_산출근거(광양)_구조물주요자재(3공구)_2008-FC황토포장" xfId="3604"/>
    <cellStyle name="_산출근거(광양)_구조물주요자재(3공구)_2010-SGR황토포장 일위대가" xfId="3605"/>
    <cellStyle name="_산출근거(광양)_구조물주요자재(3공구)_Book2" xfId="3612"/>
    <cellStyle name="_산출근거(광양)_구조물주요자재(3공구)_Book2_2008-FC황토포장" xfId="3613"/>
    <cellStyle name="_산출근거(광양)_구조물주요자재(3공구)_Book2_2010-SGR황토포장 일위대가" xfId="3614"/>
    <cellStyle name="_산출근거(광양)_구조물주요자재(3공구)_x주요자재집계표" xfId="3615"/>
    <cellStyle name="_산출근거(광양)_구조물주요자재(3공구)_x주요자재집계표_2008-FC황토포장" xfId="3616"/>
    <cellStyle name="_산출근거(광양)_구조물주요자재(3공구)_x주요자재집계표_2010-SGR황토포장 일위대가" xfId="3617"/>
    <cellStyle name="_산출근거(광양)_구조물주요자재(3공구)_주요자재집계표" xfId="3606"/>
    <cellStyle name="_산출근거(광양)_구조물주요자재(3공구)_주요자재집계표(5-2)-0604" xfId="3607"/>
    <cellStyle name="_산출근거(광양)_구조물주요자재(3공구)_주요자재집계표(5-2)-0604_2008-FC황토포장" xfId="3608"/>
    <cellStyle name="_산출근거(광양)_구조물주요자재(3공구)_주요자재집계표(5-2)-0604_2010-SGR황토포장 일위대가" xfId="3609"/>
    <cellStyle name="_산출근거(광양)_구조물주요자재(3공구)_주요자재집계표_2008-FC황토포장" xfId="3610"/>
    <cellStyle name="_산출근거(광양)_구조물주요자재(3공구)_주요자재집계표_2010-SGR황토포장 일위대가" xfId="3611"/>
    <cellStyle name="_산출근거(광양)_신리5교 상부" xfId="3618"/>
    <cellStyle name="_산출근거(광양)_신리5교 상부_2008-FC황토포장" xfId="3619"/>
    <cellStyle name="_산출근거(광양)_신리5교 상부_2010-SGR황토포장 일위대가" xfId="3620"/>
    <cellStyle name="_산출근거(광양)_신리6교 상부" xfId="3621"/>
    <cellStyle name="_산출근거(광양)_신리6교 상부_2008-FC황토포장" xfId="3622"/>
    <cellStyle name="_산출근거(광양)_신리6교 상부_2010-SGR황토포장 일위대가" xfId="3623"/>
    <cellStyle name="_산출근거(광양)_주요자재집계표" xfId="3624"/>
    <cellStyle name="_산출근거(광양)_주요자재집계표(5-2)-0604" xfId="3625"/>
    <cellStyle name="_산출근거(광양)_주요자재집계표(5-2)-0604_2008-FC황토포장" xfId="3626"/>
    <cellStyle name="_산출근거(광양)_주요자재집계표(5-2)-0604_2010-SGR황토포장 일위대가" xfId="3627"/>
    <cellStyle name="_산출근거(광양)_주요자재집계표_2008-FC황토포장" xfId="3628"/>
    <cellStyle name="_산출근거(광양)_주요자재집계표_2010-SGR황토포장 일위대가" xfId="3629"/>
    <cellStyle name="_산출근거(광양)_죽림1교-상부" xfId="3630"/>
    <cellStyle name="_산출근거(광양)_죽림1교-상부_2008-FC황토포장" xfId="3631"/>
    <cellStyle name="_산출근거(광양)_죽림1교-상부_2010-SGR황토포장 일위대가" xfId="3632"/>
    <cellStyle name="_산출근거(광양)_죽림1교-상부_Book2" xfId="3654"/>
    <cellStyle name="_산출근거(광양)_죽림1교-상부_Book2_2008-FC황토포장" xfId="3655"/>
    <cellStyle name="_산출근거(광양)_죽림1교-상부_Book2_2010-SGR황토포장 일위대가" xfId="3656"/>
    <cellStyle name="_산출근거(광양)_죽림1교-상부_x주요자재집계표" xfId="3657"/>
    <cellStyle name="_산출근거(광양)_죽림1교-상부_x주요자재집계표_2008-FC황토포장" xfId="3658"/>
    <cellStyle name="_산출근거(광양)_죽림1교-상부_x주요자재집계표_2010-SGR황토포장 일위대가" xfId="3659"/>
    <cellStyle name="_산출근거(광양)_죽림1교-상부_구조물주요자재(3공구)" xfId="3633"/>
    <cellStyle name="_산출근거(광양)_죽림1교-상부_구조물주요자재(3공구)_2008-FC황토포장" xfId="3634"/>
    <cellStyle name="_산출근거(광양)_죽림1교-상부_구조물주요자재(3공구)_2010-SGR황토포장 일위대가" xfId="3635"/>
    <cellStyle name="_산출근거(광양)_죽림1교-상부_구조물주요자재(3공구)_Book2" xfId="3642"/>
    <cellStyle name="_산출근거(광양)_죽림1교-상부_구조물주요자재(3공구)_Book2_2008-FC황토포장" xfId="3643"/>
    <cellStyle name="_산출근거(광양)_죽림1교-상부_구조물주요자재(3공구)_Book2_2010-SGR황토포장 일위대가" xfId="3644"/>
    <cellStyle name="_산출근거(광양)_죽림1교-상부_구조물주요자재(3공구)_x주요자재집계표" xfId="3645"/>
    <cellStyle name="_산출근거(광양)_죽림1교-상부_구조물주요자재(3공구)_x주요자재집계표_2008-FC황토포장" xfId="3646"/>
    <cellStyle name="_산출근거(광양)_죽림1교-상부_구조물주요자재(3공구)_x주요자재집계표_2010-SGR황토포장 일위대가" xfId="3647"/>
    <cellStyle name="_산출근거(광양)_죽림1교-상부_구조물주요자재(3공구)_주요자재집계표" xfId="3636"/>
    <cellStyle name="_산출근거(광양)_죽림1교-상부_구조물주요자재(3공구)_주요자재집계표(5-2)-0604" xfId="3637"/>
    <cellStyle name="_산출근거(광양)_죽림1교-상부_구조물주요자재(3공구)_주요자재집계표(5-2)-0604_2008-FC황토포장" xfId="3638"/>
    <cellStyle name="_산출근거(광양)_죽림1교-상부_구조물주요자재(3공구)_주요자재집계표(5-2)-0604_2010-SGR황토포장 일위대가" xfId="3639"/>
    <cellStyle name="_산출근거(광양)_죽림1교-상부_구조물주요자재(3공구)_주요자재집계표_2008-FC황토포장" xfId="3640"/>
    <cellStyle name="_산출근거(광양)_죽림1교-상부_구조물주요자재(3공구)_주요자재집계표_2010-SGR황토포장 일위대가" xfId="3641"/>
    <cellStyle name="_산출근거(광양)_죽림1교-상부_주요자재집계표" xfId="3648"/>
    <cellStyle name="_산출근거(광양)_죽림1교-상부_주요자재집계표(5-2)-0604" xfId="3649"/>
    <cellStyle name="_산출근거(광양)_죽림1교-상부_주요자재집계표(5-2)-0604_2008-FC황토포장" xfId="3650"/>
    <cellStyle name="_산출근거(광양)_죽림1교-상부_주요자재집계표(5-2)-0604_2010-SGR황토포장 일위대가" xfId="3651"/>
    <cellStyle name="_산출근거(광양)_죽림1교-상부_주요자재집계표_2008-FC황토포장" xfId="3652"/>
    <cellStyle name="_산출근거(광양)_죽림1교-상부_주요자재집계표_2010-SGR황토포장 일위대가" xfId="3653"/>
    <cellStyle name="_산출근거(광양)_죽림2교-상부" xfId="3660"/>
    <cellStyle name="_산출근거(광양)_죽림2교-상부_2008-FC황토포장" xfId="3661"/>
    <cellStyle name="_산출근거(광양)_죽림2교-상부_2010-SGR황토포장 일위대가" xfId="3662"/>
    <cellStyle name="_산출근거(광양)_죽림2교-상부_Book2" xfId="3714"/>
    <cellStyle name="_산출근거(광양)_죽림2교-상부_Book2_2008-FC황토포장" xfId="3715"/>
    <cellStyle name="_산출근거(광양)_죽림2교-상부_Book2_2010-SGR황토포장 일위대가" xfId="3716"/>
    <cellStyle name="_산출근거(광양)_죽림2교-상부_x주요자재집계표" xfId="3717"/>
    <cellStyle name="_산출근거(광양)_죽림2교-상부_x주요자재집계표_2008-FC황토포장" xfId="3718"/>
    <cellStyle name="_산출근거(광양)_죽림2교-상부_x주요자재집계표_2010-SGR황토포장 일위대가" xfId="3719"/>
    <cellStyle name="_산출근거(광양)_죽림2교-상부_구조물주요자재(3공구)" xfId="3663"/>
    <cellStyle name="_산출근거(광양)_죽림2교-상부_구조물주요자재(3공구)_2008-FC황토포장" xfId="3664"/>
    <cellStyle name="_산출근거(광양)_죽림2교-상부_구조물주요자재(3공구)_2010-SGR황토포장 일위대가" xfId="3665"/>
    <cellStyle name="_산출근거(광양)_죽림2교-상부_구조물주요자재(3공구)_Book2" xfId="3672"/>
    <cellStyle name="_산출근거(광양)_죽림2교-상부_구조물주요자재(3공구)_Book2_2008-FC황토포장" xfId="3673"/>
    <cellStyle name="_산출근거(광양)_죽림2교-상부_구조물주요자재(3공구)_Book2_2010-SGR황토포장 일위대가" xfId="3674"/>
    <cellStyle name="_산출근거(광양)_죽림2교-상부_구조물주요자재(3공구)_x주요자재집계표" xfId="3675"/>
    <cellStyle name="_산출근거(광양)_죽림2교-상부_구조물주요자재(3공구)_x주요자재집계표_2008-FC황토포장" xfId="3676"/>
    <cellStyle name="_산출근거(광양)_죽림2교-상부_구조물주요자재(3공구)_x주요자재집계표_2010-SGR황토포장 일위대가" xfId="3677"/>
    <cellStyle name="_산출근거(광양)_죽림2교-상부_구조물주요자재(3공구)_주요자재집계표" xfId="3666"/>
    <cellStyle name="_산출근거(광양)_죽림2교-상부_구조물주요자재(3공구)_주요자재집계표(5-2)-0604" xfId="3667"/>
    <cellStyle name="_산출근거(광양)_죽림2교-상부_구조물주요자재(3공구)_주요자재집계표(5-2)-0604_2008-FC황토포장" xfId="3668"/>
    <cellStyle name="_산출근거(광양)_죽림2교-상부_구조물주요자재(3공구)_주요자재집계표(5-2)-0604_2010-SGR황토포장 일위대가" xfId="3669"/>
    <cellStyle name="_산출근거(광양)_죽림2교-상부_구조물주요자재(3공구)_주요자재집계표_2008-FC황토포장" xfId="3670"/>
    <cellStyle name="_산출근거(광양)_죽림2교-상부_구조물주요자재(3공구)_주요자재집계표_2010-SGR황토포장 일위대가" xfId="3671"/>
    <cellStyle name="_산출근거(광양)_죽림2교-상부_주요자재집계표" xfId="3678"/>
    <cellStyle name="_산출근거(광양)_죽림2교-상부_주요자재집계표(5-2)-0604" xfId="3679"/>
    <cellStyle name="_산출근거(광양)_죽림2교-상부_주요자재집계표(5-2)-0604_2008-FC황토포장" xfId="3680"/>
    <cellStyle name="_산출근거(광양)_죽림2교-상부_주요자재집계표(5-2)-0604_2010-SGR황토포장 일위대가" xfId="3681"/>
    <cellStyle name="_산출근거(광양)_죽림2교-상부_주요자재집계표_2008-FC황토포장" xfId="3682"/>
    <cellStyle name="_산출근거(광양)_죽림2교-상부_주요자재집계표_2010-SGR황토포장 일위대가" xfId="3683"/>
    <cellStyle name="_산출근거(광양)_죽림2교-상부_죽림1교-상부" xfId="3684"/>
    <cellStyle name="_산출근거(광양)_죽림2교-상부_죽림1교-상부_2008-FC황토포장" xfId="3685"/>
    <cellStyle name="_산출근거(광양)_죽림2교-상부_죽림1교-상부_2010-SGR황토포장 일위대가" xfId="3686"/>
    <cellStyle name="_산출근거(광양)_죽림2교-상부_죽림1교-상부_Book2" xfId="3708"/>
    <cellStyle name="_산출근거(광양)_죽림2교-상부_죽림1교-상부_Book2_2008-FC황토포장" xfId="3709"/>
    <cellStyle name="_산출근거(광양)_죽림2교-상부_죽림1교-상부_Book2_2010-SGR황토포장 일위대가" xfId="3710"/>
    <cellStyle name="_산출근거(광양)_죽림2교-상부_죽림1교-상부_x주요자재집계표" xfId="3711"/>
    <cellStyle name="_산출근거(광양)_죽림2교-상부_죽림1교-상부_x주요자재집계표_2008-FC황토포장" xfId="3712"/>
    <cellStyle name="_산출근거(광양)_죽림2교-상부_죽림1교-상부_x주요자재집계표_2010-SGR황토포장 일위대가" xfId="3713"/>
    <cellStyle name="_산출근거(광양)_죽림2교-상부_죽림1교-상부_구조물주요자재(3공구)" xfId="3687"/>
    <cellStyle name="_산출근거(광양)_죽림2교-상부_죽림1교-상부_구조물주요자재(3공구)_2008-FC황토포장" xfId="3688"/>
    <cellStyle name="_산출근거(광양)_죽림2교-상부_죽림1교-상부_구조물주요자재(3공구)_2010-SGR황토포장 일위대가" xfId="3689"/>
    <cellStyle name="_산출근거(광양)_죽림2교-상부_죽림1교-상부_구조물주요자재(3공구)_Book2" xfId="3696"/>
    <cellStyle name="_산출근거(광양)_죽림2교-상부_죽림1교-상부_구조물주요자재(3공구)_Book2_2008-FC황토포장" xfId="3697"/>
    <cellStyle name="_산출근거(광양)_죽림2교-상부_죽림1교-상부_구조물주요자재(3공구)_Book2_2010-SGR황토포장 일위대가" xfId="3698"/>
    <cellStyle name="_산출근거(광양)_죽림2교-상부_죽림1교-상부_구조물주요자재(3공구)_x주요자재집계표" xfId="3699"/>
    <cellStyle name="_산출근거(광양)_죽림2교-상부_죽림1교-상부_구조물주요자재(3공구)_x주요자재집계표_2008-FC황토포장" xfId="3700"/>
    <cellStyle name="_산출근거(광양)_죽림2교-상부_죽림1교-상부_구조물주요자재(3공구)_x주요자재집계표_2010-SGR황토포장 일위대가" xfId="3701"/>
    <cellStyle name="_산출근거(광양)_죽림2교-상부_죽림1교-상부_구조물주요자재(3공구)_주요자재집계표" xfId="3690"/>
    <cellStyle name="_산출근거(광양)_죽림2교-상부_죽림1교-상부_구조물주요자재(3공구)_주요자재집계표(5-2)-0604" xfId="3691"/>
    <cellStyle name="_산출근거(광양)_죽림2교-상부_죽림1교-상부_구조물주요자재(3공구)_주요자재집계표(5-2)-0604_2008-FC황토포장" xfId="3692"/>
    <cellStyle name="_산출근거(광양)_죽림2교-상부_죽림1교-상부_구조물주요자재(3공구)_주요자재집계표(5-2)-0604_2010-SGR황토포장 일위대가" xfId="3693"/>
    <cellStyle name="_산출근거(광양)_죽림2교-상부_죽림1교-상부_구조물주요자재(3공구)_주요자재집계표_2008-FC황토포장" xfId="3694"/>
    <cellStyle name="_산출근거(광양)_죽림2교-상부_죽림1교-상부_구조물주요자재(3공구)_주요자재집계표_2010-SGR황토포장 일위대가" xfId="3695"/>
    <cellStyle name="_산출근거(광양)_죽림2교-상부_죽림1교-상부_주요자재집계표" xfId="3702"/>
    <cellStyle name="_산출근거(광양)_죽림2교-상부_죽림1교-상부_주요자재집계표(5-2)-0604" xfId="3703"/>
    <cellStyle name="_산출근거(광양)_죽림2교-상부_죽림1교-상부_주요자재집계표(5-2)-0604_2008-FC황토포장" xfId="3704"/>
    <cellStyle name="_산출근거(광양)_죽림2교-상부_죽림1교-상부_주요자재집계표(5-2)-0604_2010-SGR황토포장 일위대가" xfId="3705"/>
    <cellStyle name="_산출근거(광양)_죽림2교-상부_죽림1교-상부_주요자재집계표_2008-FC황토포장" xfId="3706"/>
    <cellStyle name="_산출근거(광양)_죽림2교-상부_죽림1교-상부_주요자재집계표_2010-SGR황토포장 일위대가" xfId="3707"/>
    <cellStyle name="_산출근거(광양)_죽림2교-상부-1" xfId="3720"/>
    <cellStyle name="_산출근거(광양)_죽림2교-상부-1_2008-FC황토포장" xfId="3721"/>
    <cellStyle name="_산출근거(광양)_죽림2교-상부-1_2010-SGR황토포장 일위대가" xfId="3722"/>
    <cellStyle name="_산출근거(광양)_죽림2교-상부-1_Book2" xfId="3774"/>
    <cellStyle name="_산출근거(광양)_죽림2교-상부-1_Book2_2008-FC황토포장" xfId="3775"/>
    <cellStyle name="_산출근거(광양)_죽림2교-상부-1_Book2_2010-SGR황토포장 일위대가" xfId="3776"/>
    <cellStyle name="_산출근거(광양)_죽림2교-상부-1_x주요자재집계표" xfId="3777"/>
    <cellStyle name="_산출근거(광양)_죽림2교-상부-1_x주요자재집계표_2008-FC황토포장" xfId="3778"/>
    <cellStyle name="_산출근거(광양)_죽림2교-상부-1_x주요자재집계표_2010-SGR황토포장 일위대가" xfId="3779"/>
    <cellStyle name="_산출근거(광양)_죽림2교-상부-1_구조물주요자재(3공구)" xfId="3723"/>
    <cellStyle name="_산출근거(광양)_죽림2교-상부-1_구조물주요자재(3공구)_2008-FC황토포장" xfId="3724"/>
    <cellStyle name="_산출근거(광양)_죽림2교-상부-1_구조물주요자재(3공구)_2010-SGR황토포장 일위대가" xfId="3725"/>
    <cellStyle name="_산출근거(광양)_죽림2교-상부-1_구조물주요자재(3공구)_Book2" xfId="3732"/>
    <cellStyle name="_산출근거(광양)_죽림2교-상부-1_구조물주요자재(3공구)_Book2_2008-FC황토포장" xfId="3733"/>
    <cellStyle name="_산출근거(광양)_죽림2교-상부-1_구조물주요자재(3공구)_Book2_2010-SGR황토포장 일위대가" xfId="3734"/>
    <cellStyle name="_산출근거(광양)_죽림2교-상부-1_구조물주요자재(3공구)_x주요자재집계표" xfId="3735"/>
    <cellStyle name="_산출근거(광양)_죽림2교-상부-1_구조물주요자재(3공구)_x주요자재집계표_2008-FC황토포장" xfId="3736"/>
    <cellStyle name="_산출근거(광양)_죽림2교-상부-1_구조물주요자재(3공구)_x주요자재집계표_2010-SGR황토포장 일위대가" xfId="3737"/>
    <cellStyle name="_산출근거(광양)_죽림2교-상부-1_구조물주요자재(3공구)_주요자재집계표" xfId="3726"/>
    <cellStyle name="_산출근거(광양)_죽림2교-상부-1_구조물주요자재(3공구)_주요자재집계표(5-2)-0604" xfId="3727"/>
    <cellStyle name="_산출근거(광양)_죽림2교-상부-1_구조물주요자재(3공구)_주요자재집계표(5-2)-0604_2008-FC황토포장" xfId="3728"/>
    <cellStyle name="_산출근거(광양)_죽림2교-상부-1_구조물주요자재(3공구)_주요자재집계표(5-2)-0604_2010-SGR황토포장 일위대가" xfId="3729"/>
    <cellStyle name="_산출근거(광양)_죽림2교-상부-1_구조물주요자재(3공구)_주요자재집계표_2008-FC황토포장" xfId="3730"/>
    <cellStyle name="_산출근거(광양)_죽림2교-상부-1_구조물주요자재(3공구)_주요자재집계표_2010-SGR황토포장 일위대가" xfId="3731"/>
    <cellStyle name="_산출근거(광양)_죽림2교-상부-1_주요자재집계표" xfId="3738"/>
    <cellStyle name="_산출근거(광양)_죽림2교-상부-1_주요자재집계표(5-2)-0604" xfId="3739"/>
    <cellStyle name="_산출근거(광양)_죽림2교-상부-1_주요자재집계표(5-2)-0604_2008-FC황토포장" xfId="3740"/>
    <cellStyle name="_산출근거(광양)_죽림2교-상부-1_주요자재집계표(5-2)-0604_2010-SGR황토포장 일위대가" xfId="3741"/>
    <cellStyle name="_산출근거(광양)_죽림2교-상부-1_주요자재집계표_2008-FC황토포장" xfId="3742"/>
    <cellStyle name="_산출근거(광양)_죽림2교-상부-1_주요자재집계표_2010-SGR황토포장 일위대가" xfId="3743"/>
    <cellStyle name="_산출근거(광양)_죽림2교-상부-1_죽림1교-상부" xfId="3744"/>
    <cellStyle name="_산출근거(광양)_죽림2교-상부-1_죽림1교-상부_2008-FC황토포장" xfId="3745"/>
    <cellStyle name="_산출근거(광양)_죽림2교-상부-1_죽림1교-상부_2010-SGR황토포장 일위대가" xfId="3746"/>
    <cellStyle name="_산출근거(광양)_죽림2교-상부-1_죽림1교-상부_Book2" xfId="3768"/>
    <cellStyle name="_산출근거(광양)_죽림2교-상부-1_죽림1교-상부_Book2_2008-FC황토포장" xfId="3769"/>
    <cellStyle name="_산출근거(광양)_죽림2교-상부-1_죽림1교-상부_Book2_2010-SGR황토포장 일위대가" xfId="3770"/>
    <cellStyle name="_산출근거(광양)_죽림2교-상부-1_죽림1교-상부_x주요자재집계표" xfId="3771"/>
    <cellStyle name="_산출근거(광양)_죽림2교-상부-1_죽림1교-상부_x주요자재집계표_2008-FC황토포장" xfId="3772"/>
    <cellStyle name="_산출근거(광양)_죽림2교-상부-1_죽림1교-상부_x주요자재집계표_2010-SGR황토포장 일위대가" xfId="3773"/>
    <cellStyle name="_산출근거(광양)_죽림2교-상부-1_죽림1교-상부_구조물주요자재(3공구)" xfId="3747"/>
    <cellStyle name="_산출근거(광양)_죽림2교-상부-1_죽림1교-상부_구조물주요자재(3공구)_2008-FC황토포장" xfId="3748"/>
    <cellStyle name="_산출근거(광양)_죽림2교-상부-1_죽림1교-상부_구조물주요자재(3공구)_2010-SGR황토포장 일위대가" xfId="3749"/>
    <cellStyle name="_산출근거(광양)_죽림2교-상부-1_죽림1교-상부_구조물주요자재(3공구)_Book2" xfId="3756"/>
    <cellStyle name="_산출근거(광양)_죽림2교-상부-1_죽림1교-상부_구조물주요자재(3공구)_Book2_2008-FC황토포장" xfId="3757"/>
    <cellStyle name="_산출근거(광양)_죽림2교-상부-1_죽림1교-상부_구조물주요자재(3공구)_Book2_2010-SGR황토포장 일위대가" xfId="3758"/>
    <cellStyle name="_산출근거(광양)_죽림2교-상부-1_죽림1교-상부_구조물주요자재(3공구)_x주요자재집계표" xfId="3759"/>
    <cellStyle name="_산출근거(광양)_죽림2교-상부-1_죽림1교-상부_구조물주요자재(3공구)_x주요자재집계표_2008-FC황토포장" xfId="3760"/>
    <cellStyle name="_산출근거(광양)_죽림2교-상부-1_죽림1교-상부_구조물주요자재(3공구)_x주요자재집계표_2010-SGR황토포장 일위대가" xfId="3761"/>
    <cellStyle name="_산출근거(광양)_죽림2교-상부-1_죽림1교-상부_구조물주요자재(3공구)_주요자재집계표" xfId="3750"/>
    <cellStyle name="_산출근거(광양)_죽림2교-상부-1_죽림1교-상부_구조물주요자재(3공구)_주요자재집계표(5-2)-0604" xfId="3751"/>
    <cellStyle name="_산출근거(광양)_죽림2교-상부-1_죽림1교-상부_구조물주요자재(3공구)_주요자재집계표(5-2)-0604_2008-FC황토포장" xfId="3752"/>
    <cellStyle name="_산출근거(광양)_죽림2교-상부-1_죽림1교-상부_구조물주요자재(3공구)_주요자재집계표(5-2)-0604_2010-SGR황토포장 일위대가" xfId="3753"/>
    <cellStyle name="_산출근거(광양)_죽림2교-상부-1_죽림1교-상부_구조물주요자재(3공구)_주요자재집계표_2008-FC황토포장" xfId="3754"/>
    <cellStyle name="_산출근거(광양)_죽림2교-상부-1_죽림1교-상부_구조물주요자재(3공구)_주요자재집계표_2010-SGR황토포장 일위대가" xfId="3755"/>
    <cellStyle name="_산출근거(광양)_죽림2교-상부-1_죽림1교-상부_주요자재집계표" xfId="3762"/>
    <cellStyle name="_산출근거(광양)_죽림2교-상부-1_죽림1교-상부_주요자재집계표(5-2)-0604" xfId="3763"/>
    <cellStyle name="_산출근거(광양)_죽림2교-상부-1_죽림1교-상부_주요자재집계표(5-2)-0604_2008-FC황토포장" xfId="3764"/>
    <cellStyle name="_산출근거(광양)_죽림2교-상부-1_죽림1교-상부_주요자재집계표(5-2)-0604_2010-SGR황토포장 일위대가" xfId="3765"/>
    <cellStyle name="_산출근거(광양)_죽림2교-상부-1_죽림1교-상부_주요자재집계표_2008-FC황토포장" xfId="3766"/>
    <cellStyle name="_산출근거(광양)_죽림2교-상부-1_죽림1교-상부_주요자재집계표_2010-SGR황토포장 일위대가" xfId="3767"/>
    <cellStyle name="_산출근거(목포)" xfId="3786"/>
    <cellStyle name="_산출근거(목포)_2008-FC황토포장" xfId="3787"/>
    <cellStyle name="_산출근거(목포)_2010-SGR황토포장 일위대가" xfId="3788"/>
    <cellStyle name="_산출근거(목포)_Book2" xfId="3969"/>
    <cellStyle name="_산출근거(목포)_Book2_2008-FC황토포장" xfId="3970"/>
    <cellStyle name="_산출근거(목포)_Book2_2010-SGR황토포장 일위대가" xfId="3971"/>
    <cellStyle name="_산출근거(목포)_x주요자재집계표" xfId="3972"/>
    <cellStyle name="_산출근거(목포)_x주요자재집계표_2008-FC황토포장" xfId="3973"/>
    <cellStyle name="_산출근거(목포)_x주요자재집계표_2010-SGR황토포장 일위대가" xfId="3974"/>
    <cellStyle name="_산출근거(목포)_교량별총괄집계(신리5교)" xfId="3789"/>
    <cellStyle name="_산출근거(목포)_교량별총괄집계(신리5교)_2008-FC황토포장" xfId="3790"/>
    <cellStyle name="_산출근거(목포)_교량별총괄집계(신리5교)_2010-SGR황토포장 일위대가" xfId="3791"/>
    <cellStyle name="_산출근거(목포)_구조물주요자재(3공구)" xfId="3792"/>
    <cellStyle name="_산출근거(목포)_구조물주요자재(3공구)_2008-FC황토포장" xfId="3793"/>
    <cellStyle name="_산출근거(목포)_구조물주요자재(3공구)_2010-SGR황토포장 일위대가" xfId="3794"/>
    <cellStyle name="_산출근거(목포)_구조물주요자재(3공구)_Book2" xfId="3801"/>
    <cellStyle name="_산출근거(목포)_구조물주요자재(3공구)_Book2_2008-FC황토포장" xfId="3802"/>
    <cellStyle name="_산출근거(목포)_구조물주요자재(3공구)_Book2_2010-SGR황토포장 일위대가" xfId="3803"/>
    <cellStyle name="_산출근거(목포)_구조물주요자재(3공구)_x주요자재집계표" xfId="3804"/>
    <cellStyle name="_산출근거(목포)_구조물주요자재(3공구)_x주요자재집계표_2008-FC황토포장" xfId="3805"/>
    <cellStyle name="_산출근거(목포)_구조물주요자재(3공구)_x주요자재집계표_2010-SGR황토포장 일위대가" xfId="3806"/>
    <cellStyle name="_산출근거(목포)_구조물주요자재(3공구)_주요자재집계표" xfId="3795"/>
    <cellStyle name="_산출근거(목포)_구조물주요자재(3공구)_주요자재집계표(5-2)-0604" xfId="3796"/>
    <cellStyle name="_산출근거(목포)_구조물주요자재(3공구)_주요자재집계표(5-2)-0604_2008-FC황토포장" xfId="3797"/>
    <cellStyle name="_산출근거(목포)_구조물주요자재(3공구)_주요자재집계표(5-2)-0604_2010-SGR황토포장 일위대가" xfId="3798"/>
    <cellStyle name="_산출근거(목포)_구조물주요자재(3공구)_주요자재집계표_2008-FC황토포장" xfId="3799"/>
    <cellStyle name="_산출근거(목포)_구조물주요자재(3공구)_주요자재집계표_2010-SGR황토포장 일위대가" xfId="3800"/>
    <cellStyle name="_산출근거(목포)_신리5교 상부" xfId="3807"/>
    <cellStyle name="_산출근거(목포)_신리5교 상부_2008-FC황토포장" xfId="3808"/>
    <cellStyle name="_산출근거(목포)_신리5교 상부_2010-SGR황토포장 일위대가" xfId="3809"/>
    <cellStyle name="_산출근거(목포)_신리6교 상부" xfId="3810"/>
    <cellStyle name="_산출근거(목포)_신리6교 상부_2008-FC황토포장" xfId="3811"/>
    <cellStyle name="_산출근거(목포)_신리6교 상부_2010-SGR황토포장 일위대가" xfId="3812"/>
    <cellStyle name="_산출근거(목포)_주요자재집계표" xfId="3813"/>
    <cellStyle name="_산출근거(목포)_주요자재집계표(5-2)-0604" xfId="3814"/>
    <cellStyle name="_산출근거(목포)_주요자재집계표(5-2)-0604_2008-FC황토포장" xfId="3815"/>
    <cellStyle name="_산출근거(목포)_주요자재집계표(5-2)-0604_2010-SGR황토포장 일위대가" xfId="3816"/>
    <cellStyle name="_산출근거(목포)_주요자재집계표_2008-FC황토포장" xfId="3817"/>
    <cellStyle name="_산출근거(목포)_주요자재집계표_2010-SGR황토포장 일위대가" xfId="3818"/>
    <cellStyle name="_산출근거(목포)_죽림1교-상부" xfId="3819"/>
    <cellStyle name="_산출근거(목포)_죽림1교-상부_2008-FC황토포장" xfId="3820"/>
    <cellStyle name="_산출근거(목포)_죽림1교-상부_2010-SGR황토포장 일위대가" xfId="3821"/>
    <cellStyle name="_산출근거(목포)_죽림1교-상부_Book2" xfId="3843"/>
    <cellStyle name="_산출근거(목포)_죽림1교-상부_Book2_2008-FC황토포장" xfId="3844"/>
    <cellStyle name="_산출근거(목포)_죽림1교-상부_Book2_2010-SGR황토포장 일위대가" xfId="3845"/>
    <cellStyle name="_산출근거(목포)_죽림1교-상부_x주요자재집계표" xfId="3846"/>
    <cellStyle name="_산출근거(목포)_죽림1교-상부_x주요자재집계표_2008-FC황토포장" xfId="3847"/>
    <cellStyle name="_산출근거(목포)_죽림1교-상부_x주요자재집계표_2010-SGR황토포장 일위대가" xfId="3848"/>
    <cellStyle name="_산출근거(목포)_죽림1교-상부_구조물주요자재(3공구)" xfId="3822"/>
    <cellStyle name="_산출근거(목포)_죽림1교-상부_구조물주요자재(3공구)_2008-FC황토포장" xfId="3823"/>
    <cellStyle name="_산출근거(목포)_죽림1교-상부_구조물주요자재(3공구)_2010-SGR황토포장 일위대가" xfId="3824"/>
    <cellStyle name="_산출근거(목포)_죽림1교-상부_구조물주요자재(3공구)_Book2" xfId="3831"/>
    <cellStyle name="_산출근거(목포)_죽림1교-상부_구조물주요자재(3공구)_Book2_2008-FC황토포장" xfId="3832"/>
    <cellStyle name="_산출근거(목포)_죽림1교-상부_구조물주요자재(3공구)_Book2_2010-SGR황토포장 일위대가" xfId="3833"/>
    <cellStyle name="_산출근거(목포)_죽림1교-상부_구조물주요자재(3공구)_x주요자재집계표" xfId="3834"/>
    <cellStyle name="_산출근거(목포)_죽림1교-상부_구조물주요자재(3공구)_x주요자재집계표_2008-FC황토포장" xfId="3835"/>
    <cellStyle name="_산출근거(목포)_죽림1교-상부_구조물주요자재(3공구)_x주요자재집계표_2010-SGR황토포장 일위대가" xfId="3836"/>
    <cellStyle name="_산출근거(목포)_죽림1교-상부_구조물주요자재(3공구)_주요자재집계표" xfId="3825"/>
    <cellStyle name="_산출근거(목포)_죽림1교-상부_구조물주요자재(3공구)_주요자재집계표(5-2)-0604" xfId="3826"/>
    <cellStyle name="_산출근거(목포)_죽림1교-상부_구조물주요자재(3공구)_주요자재집계표(5-2)-0604_2008-FC황토포장" xfId="3827"/>
    <cellStyle name="_산출근거(목포)_죽림1교-상부_구조물주요자재(3공구)_주요자재집계표(5-2)-0604_2010-SGR황토포장 일위대가" xfId="3828"/>
    <cellStyle name="_산출근거(목포)_죽림1교-상부_구조물주요자재(3공구)_주요자재집계표_2008-FC황토포장" xfId="3829"/>
    <cellStyle name="_산출근거(목포)_죽림1교-상부_구조물주요자재(3공구)_주요자재집계표_2010-SGR황토포장 일위대가" xfId="3830"/>
    <cellStyle name="_산출근거(목포)_죽림1교-상부_주요자재집계표" xfId="3837"/>
    <cellStyle name="_산출근거(목포)_죽림1교-상부_주요자재집계표(5-2)-0604" xfId="3838"/>
    <cellStyle name="_산출근거(목포)_죽림1교-상부_주요자재집계표(5-2)-0604_2008-FC황토포장" xfId="3839"/>
    <cellStyle name="_산출근거(목포)_죽림1교-상부_주요자재집계표(5-2)-0604_2010-SGR황토포장 일위대가" xfId="3840"/>
    <cellStyle name="_산출근거(목포)_죽림1교-상부_주요자재집계표_2008-FC황토포장" xfId="3841"/>
    <cellStyle name="_산출근거(목포)_죽림1교-상부_주요자재집계표_2010-SGR황토포장 일위대가" xfId="3842"/>
    <cellStyle name="_산출근거(목포)_죽림2교-상부" xfId="3849"/>
    <cellStyle name="_산출근거(목포)_죽림2교-상부_2008-FC황토포장" xfId="3850"/>
    <cellStyle name="_산출근거(목포)_죽림2교-상부_2010-SGR황토포장 일위대가" xfId="3851"/>
    <cellStyle name="_산출근거(목포)_죽림2교-상부_Book2" xfId="3903"/>
    <cellStyle name="_산출근거(목포)_죽림2교-상부_Book2_2008-FC황토포장" xfId="3904"/>
    <cellStyle name="_산출근거(목포)_죽림2교-상부_Book2_2010-SGR황토포장 일위대가" xfId="3905"/>
    <cellStyle name="_산출근거(목포)_죽림2교-상부_x주요자재집계표" xfId="3906"/>
    <cellStyle name="_산출근거(목포)_죽림2교-상부_x주요자재집계표_2008-FC황토포장" xfId="3907"/>
    <cellStyle name="_산출근거(목포)_죽림2교-상부_x주요자재집계표_2010-SGR황토포장 일위대가" xfId="3908"/>
    <cellStyle name="_산출근거(목포)_죽림2교-상부_구조물주요자재(3공구)" xfId="3852"/>
    <cellStyle name="_산출근거(목포)_죽림2교-상부_구조물주요자재(3공구)_2008-FC황토포장" xfId="3853"/>
    <cellStyle name="_산출근거(목포)_죽림2교-상부_구조물주요자재(3공구)_2010-SGR황토포장 일위대가" xfId="3854"/>
    <cellStyle name="_산출근거(목포)_죽림2교-상부_구조물주요자재(3공구)_Book2" xfId="3861"/>
    <cellStyle name="_산출근거(목포)_죽림2교-상부_구조물주요자재(3공구)_Book2_2008-FC황토포장" xfId="3862"/>
    <cellStyle name="_산출근거(목포)_죽림2교-상부_구조물주요자재(3공구)_Book2_2010-SGR황토포장 일위대가" xfId="3863"/>
    <cellStyle name="_산출근거(목포)_죽림2교-상부_구조물주요자재(3공구)_x주요자재집계표" xfId="3864"/>
    <cellStyle name="_산출근거(목포)_죽림2교-상부_구조물주요자재(3공구)_x주요자재집계표_2008-FC황토포장" xfId="3865"/>
    <cellStyle name="_산출근거(목포)_죽림2교-상부_구조물주요자재(3공구)_x주요자재집계표_2010-SGR황토포장 일위대가" xfId="3866"/>
    <cellStyle name="_산출근거(목포)_죽림2교-상부_구조물주요자재(3공구)_주요자재집계표" xfId="3855"/>
    <cellStyle name="_산출근거(목포)_죽림2교-상부_구조물주요자재(3공구)_주요자재집계표(5-2)-0604" xfId="3856"/>
    <cellStyle name="_산출근거(목포)_죽림2교-상부_구조물주요자재(3공구)_주요자재집계표(5-2)-0604_2008-FC황토포장" xfId="3857"/>
    <cellStyle name="_산출근거(목포)_죽림2교-상부_구조물주요자재(3공구)_주요자재집계표(5-2)-0604_2010-SGR황토포장 일위대가" xfId="3858"/>
    <cellStyle name="_산출근거(목포)_죽림2교-상부_구조물주요자재(3공구)_주요자재집계표_2008-FC황토포장" xfId="3859"/>
    <cellStyle name="_산출근거(목포)_죽림2교-상부_구조물주요자재(3공구)_주요자재집계표_2010-SGR황토포장 일위대가" xfId="3860"/>
    <cellStyle name="_산출근거(목포)_죽림2교-상부_주요자재집계표" xfId="3867"/>
    <cellStyle name="_산출근거(목포)_죽림2교-상부_주요자재집계표(5-2)-0604" xfId="3868"/>
    <cellStyle name="_산출근거(목포)_죽림2교-상부_주요자재집계표(5-2)-0604_2008-FC황토포장" xfId="3869"/>
    <cellStyle name="_산출근거(목포)_죽림2교-상부_주요자재집계표(5-2)-0604_2010-SGR황토포장 일위대가" xfId="3870"/>
    <cellStyle name="_산출근거(목포)_죽림2교-상부_주요자재집계표_2008-FC황토포장" xfId="3871"/>
    <cellStyle name="_산출근거(목포)_죽림2교-상부_주요자재집계표_2010-SGR황토포장 일위대가" xfId="3872"/>
    <cellStyle name="_산출근거(목포)_죽림2교-상부_죽림1교-상부" xfId="3873"/>
    <cellStyle name="_산출근거(목포)_죽림2교-상부_죽림1교-상부_2008-FC황토포장" xfId="3874"/>
    <cellStyle name="_산출근거(목포)_죽림2교-상부_죽림1교-상부_2010-SGR황토포장 일위대가" xfId="3875"/>
    <cellStyle name="_산출근거(목포)_죽림2교-상부_죽림1교-상부_Book2" xfId="3897"/>
    <cellStyle name="_산출근거(목포)_죽림2교-상부_죽림1교-상부_Book2_2008-FC황토포장" xfId="3898"/>
    <cellStyle name="_산출근거(목포)_죽림2교-상부_죽림1교-상부_Book2_2010-SGR황토포장 일위대가" xfId="3899"/>
    <cellStyle name="_산출근거(목포)_죽림2교-상부_죽림1교-상부_x주요자재집계표" xfId="3900"/>
    <cellStyle name="_산출근거(목포)_죽림2교-상부_죽림1교-상부_x주요자재집계표_2008-FC황토포장" xfId="3901"/>
    <cellStyle name="_산출근거(목포)_죽림2교-상부_죽림1교-상부_x주요자재집계표_2010-SGR황토포장 일위대가" xfId="3902"/>
    <cellStyle name="_산출근거(목포)_죽림2교-상부_죽림1교-상부_구조물주요자재(3공구)" xfId="3876"/>
    <cellStyle name="_산출근거(목포)_죽림2교-상부_죽림1교-상부_구조물주요자재(3공구)_2008-FC황토포장" xfId="3877"/>
    <cellStyle name="_산출근거(목포)_죽림2교-상부_죽림1교-상부_구조물주요자재(3공구)_2010-SGR황토포장 일위대가" xfId="3878"/>
    <cellStyle name="_산출근거(목포)_죽림2교-상부_죽림1교-상부_구조물주요자재(3공구)_Book2" xfId="3885"/>
    <cellStyle name="_산출근거(목포)_죽림2교-상부_죽림1교-상부_구조물주요자재(3공구)_Book2_2008-FC황토포장" xfId="3886"/>
    <cellStyle name="_산출근거(목포)_죽림2교-상부_죽림1교-상부_구조물주요자재(3공구)_Book2_2010-SGR황토포장 일위대가" xfId="3887"/>
    <cellStyle name="_산출근거(목포)_죽림2교-상부_죽림1교-상부_구조물주요자재(3공구)_x주요자재집계표" xfId="3888"/>
    <cellStyle name="_산출근거(목포)_죽림2교-상부_죽림1교-상부_구조물주요자재(3공구)_x주요자재집계표_2008-FC황토포장" xfId="3889"/>
    <cellStyle name="_산출근거(목포)_죽림2교-상부_죽림1교-상부_구조물주요자재(3공구)_x주요자재집계표_2010-SGR황토포장 일위대가" xfId="3890"/>
    <cellStyle name="_산출근거(목포)_죽림2교-상부_죽림1교-상부_구조물주요자재(3공구)_주요자재집계표" xfId="3879"/>
    <cellStyle name="_산출근거(목포)_죽림2교-상부_죽림1교-상부_구조물주요자재(3공구)_주요자재집계표(5-2)-0604" xfId="3880"/>
    <cellStyle name="_산출근거(목포)_죽림2교-상부_죽림1교-상부_구조물주요자재(3공구)_주요자재집계표(5-2)-0604_2008-FC황토포장" xfId="3881"/>
    <cellStyle name="_산출근거(목포)_죽림2교-상부_죽림1교-상부_구조물주요자재(3공구)_주요자재집계표(5-2)-0604_2010-SGR황토포장 일위대가" xfId="3882"/>
    <cellStyle name="_산출근거(목포)_죽림2교-상부_죽림1교-상부_구조물주요자재(3공구)_주요자재집계표_2008-FC황토포장" xfId="3883"/>
    <cellStyle name="_산출근거(목포)_죽림2교-상부_죽림1교-상부_구조물주요자재(3공구)_주요자재집계표_2010-SGR황토포장 일위대가" xfId="3884"/>
    <cellStyle name="_산출근거(목포)_죽림2교-상부_죽림1교-상부_주요자재집계표" xfId="3891"/>
    <cellStyle name="_산출근거(목포)_죽림2교-상부_죽림1교-상부_주요자재집계표(5-2)-0604" xfId="3892"/>
    <cellStyle name="_산출근거(목포)_죽림2교-상부_죽림1교-상부_주요자재집계표(5-2)-0604_2008-FC황토포장" xfId="3893"/>
    <cellStyle name="_산출근거(목포)_죽림2교-상부_죽림1교-상부_주요자재집계표(5-2)-0604_2010-SGR황토포장 일위대가" xfId="3894"/>
    <cellStyle name="_산출근거(목포)_죽림2교-상부_죽림1교-상부_주요자재집계표_2008-FC황토포장" xfId="3895"/>
    <cellStyle name="_산출근거(목포)_죽림2교-상부_죽림1교-상부_주요자재집계표_2010-SGR황토포장 일위대가" xfId="3896"/>
    <cellStyle name="_산출근거(목포)_죽림2교-상부-1" xfId="3909"/>
    <cellStyle name="_산출근거(목포)_죽림2교-상부-1_2008-FC황토포장" xfId="3910"/>
    <cellStyle name="_산출근거(목포)_죽림2교-상부-1_2010-SGR황토포장 일위대가" xfId="3911"/>
    <cellStyle name="_산출근거(목포)_죽림2교-상부-1_Book2" xfId="3963"/>
    <cellStyle name="_산출근거(목포)_죽림2교-상부-1_Book2_2008-FC황토포장" xfId="3964"/>
    <cellStyle name="_산출근거(목포)_죽림2교-상부-1_Book2_2010-SGR황토포장 일위대가" xfId="3965"/>
    <cellStyle name="_산출근거(목포)_죽림2교-상부-1_x주요자재집계표" xfId="3966"/>
    <cellStyle name="_산출근거(목포)_죽림2교-상부-1_x주요자재집계표_2008-FC황토포장" xfId="3967"/>
    <cellStyle name="_산출근거(목포)_죽림2교-상부-1_x주요자재집계표_2010-SGR황토포장 일위대가" xfId="3968"/>
    <cellStyle name="_산출근거(목포)_죽림2교-상부-1_구조물주요자재(3공구)" xfId="3912"/>
    <cellStyle name="_산출근거(목포)_죽림2교-상부-1_구조물주요자재(3공구)_2008-FC황토포장" xfId="3913"/>
    <cellStyle name="_산출근거(목포)_죽림2교-상부-1_구조물주요자재(3공구)_2010-SGR황토포장 일위대가" xfId="3914"/>
    <cellStyle name="_산출근거(목포)_죽림2교-상부-1_구조물주요자재(3공구)_Book2" xfId="3921"/>
    <cellStyle name="_산출근거(목포)_죽림2교-상부-1_구조물주요자재(3공구)_Book2_2008-FC황토포장" xfId="3922"/>
    <cellStyle name="_산출근거(목포)_죽림2교-상부-1_구조물주요자재(3공구)_Book2_2010-SGR황토포장 일위대가" xfId="3923"/>
    <cellStyle name="_산출근거(목포)_죽림2교-상부-1_구조물주요자재(3공구)_x주요자재집계표" xfId="3924"/>
    <cellStyle name="_산출근거(목포)_죽림2교-상부-1_구조물주요자재(3공구)_x주요자재집계표_2008-FC황토포장" xfId="3925"/>
    <cellStyle name="_산출근거(목포)_죽림2교-상부-1_구조물주요자재(3공구)_x주요자재집계표_2010-SGR황토포장 일위대가" xfId="3926"/>
    <cellStyle name="_산출근거(목포)_죽림2교-상부-1_구조물주요자재(3공구)_주요자재집계표" xfId="3915"/>
    <cellStyle name="_산출근거(목포)_죽림2교-상부-1_구조물주요자재(3공구)_주요자재집계표(5-2)-0604" xfId="3916"/>
    <cellStyle name="_산출근거(목포)_죽림2교-상부-1_구조물주요자재(3공구)_주요자재집계표(5-2)-0604_2008-FC황토포장" xfId="3917"/>
    <cellStyle name="_산출근거(목포)_죽림2교-상부-1_구조물주요자재(3공구)_주요자재집계표(5-2)-0604_2010-SGR황토포장 일위대가" xfId="3918"/>
    <cellStyle name="_산출근거(목포)_죽림2교-상부-1_구조물주요자재(3공구)_주요자재집계표_2008-FC황토포장" xfId="3919"/>
    <cellStyle name="_산출근거(목포)_죽림2교-상부-1_구조물주요자재(3공구)_주요자재집계표_2010-SGR황토포장 일위대가" xfId="3920"/>
    <cellStyle name="_산출근거(목포)_죽림2교-상부-1_주요자재집계표" xfId="3927"/>
    <cellStyle name="_산출근거(목포)_죽림2교-상부-1_주요자재집계표(5-2)-0604" xfId="3928"/>
    <cellStyle name="_산출근거(목포)_죽림2교-상부-1_주요자재집계표(5-2)-0604_2008-FC황토포장" xfId="3929"/>
    <cellStyle name="_산출근거(목포)_죽림2교-상부-1_주요자재집계표(5-2)-0604_2010-SGR황토포장 일위대가" xfId="3930"/>
    <cellStyle name="_산출근거(목포)_죽림2교-상부-1_주요자재집계표_2008-FC황토포장" xfId="3931"/>
    <cellStyle name="_산출근거(목포)_죽림2교-상부-1_주요자재집계표_2010-SGR황토포장 일위대가" xfId="3932"/>
    <cellStyle name="_산출근거(목포)_죽림2교-상부-1_죽림1교-상부" xfId="3933"/>
    <cellStyle name="_산출근거(목포)_죽림2교-상부-1_죽림1교-상부_2008-FC황토포장" xfId="3934"/>
    <cellStyle name="_산출근거(목포)_죽림2교-상부-1_죽림1교-상부_2010-SGR황토포장 일위대가" xfId="3935"/>
    <cellStyle name="_산출근거(목포)_죽림2교-상부-1_죽림1교-상부_Book2" xfId="3957"/>
    <cellStyle name="_산출근거(목포)_죽림2교-상부-1_죽림1교-상부_Book2_2008-FC황토포장" xfId="3958"/>
    <cellStyle name="_산출근거(목포)_죽림2교-상부-1_죽림1교-상부_Book2_2010-SGR황토포장 일위대가" xfId="3959"/>
    <cellStyle name="_산출근거(목포)_죽림2교-상부-1_죽림1교-상부_x주요자재집계표" xfId="3960"/>
    <cellStyle name="_산출근거(목포)_죽림2교-상부-1_죽림1교-상부_x주요자재집계표_2008-FC황토포장" xfId="3961"/>
    <cellStyle name="_산출근거(목포)_죽림2교-상부-1_죽림1교-상부_x주요자재집계표_2010-SGR황토포장 일위대가" xfId="3962"/>
    <cellStyle name="_산출근거(목포)_죽림2교-상부-1_죽림1교-상부_구조물주요자재(3공구)" xfId="3936"/>
    <cellStyle name="_산출근거(목포)_죽림2교-상부-1_죽림1교-상부_구조물주요자재(3공구)_2008-FC황토포장" xfId="3937"/>
    <cellStyle name="_산출근거(목포)_죽림2교-상부-1_죽림1교-상부_구조물주요자재(3공구)_2010-SGR황토포장 일위대가" xfId="3938"/>
    <cellStyle name="_산출근거(목포)_죽림2교-상부-1_죽림1교-상부_구조물주요자재(3공구)_Book2" xfId="3945"/>
    <cellStyle name="_산출근거(목포)_죽림2교-상부-1_죽림1교-상부_구조물주요자재(3공구)_Book2_2008-FC황토포장" xfId="3946"/>
    <cellStyle name="_산출근거(목포)_죽림2교-상부-1_죽림1교-상부_구조물주요자재(3공구)_Book2_2010-SGR황토포장 일위대가" xfId="3947"/>
    <cellStyle name="_산출근거(목포)_죽림2교-상부-1_죽림1교-상부_구조물주요자재(3공구)_x주요자재집계표" xfId="3948"/>
    <cellStyle name="_산출근거(목포)_죽림2교-상부-1_죽림1교-상부_구조물주요자재(3공구)_x주요자재집계표_2008-FC황토포장" xfId="3949"/>
    <cellStyle name="_산출근거(목포)_죽림2교-상부-1_죽림1교-상부_구조물주요자재(3공구)_x주요자재집계표_2010-SGR황토포장 일위대가" xfId="3950"/>
    <cellStyle name="_산출근거(목포)_죽림2교-상부-1_죽림1교-상부_구조물주요자재(3공구)_주요자재집계표" xfId="3939"/>
    <cellStyle name="_산출근거(목포)_죽림2교-상부-1_죽림1교-상부_구조물주요자재(3공구)_주요자재집계표(5-2)-0604" xfId="3940"/>
    <cellStyle name="_산출근거(목포)_죽림2교-상부-1_죽림1교-상부_구조물주요자재(3공구)_주요자재집계표(5-2)-0604_2008-FC황토포장" xfId="3941"/>
    <cellStyle name="_산출근거(목포)_죽림2교-상부-1_죽림1교-상부_구조물주요자재(3공구)_주요자재집계표(5-2)-0604_2010-SGR황토포장 일위대가" xfId="3942"/>
    <cellStyle name="_산출근거(목포)_죽림2교-상부-1_죽림1교-상부_구조물주요자재(3공구)_주요자재집계표_2008-FC황토포장" xfId="3943"/>
    <cellStyle name="_산출근거(목포)_죽림2교-상부-1_죽림1교-상부_구조물주요자재(3공구)_주요자재집계표_2010-SGR황토포장 일위대가" xfId="3944"/>
    <cellStyle name="_산출근거(목포)_죽림2교-상부-1_죽림1교-상부_주요자재집계표" xfId="3951"/>
    <cellStyle name="_산출근거(목포)_죽림2교-상부-1_죽림1교-상부_주요자재집계표(5-2)-0604" xfId="3952"/>
    <cellStyle name="_산출근거(목포)_죽림2교-상부-1_죽림1교-상부_주요자재집계표(5-2)-0604_2008-FC황토포장" xfId="3953"/>
    <cellStyle name="_산출근거(목포)_죽림2교-상부-1_죽림1교-상부_주요자재집계표(5-2)-0604_2010-SGR황토포장 일위대가" xfId="3954"/>
    <cellStyle name="_산출근거(목포)_죽림2교-상부-1_죽림1교-상부_주요자재집계표_2008-FC황토포장" xfId="3955"/>
    <cellStyle name="_산출근거(목포)_죽림2교-상부-1_죽림1교-상부_주요자재집계표_2010-SGR황토포장 일위대가" xfId="3956"/>
    <cellStyle name="_산출근거_금촌월롱_견적" xfId="8050"/>
    <cellStyle name="_산출근거_풍덕천_견적" xfId="8049"/>
    <cellStyle name="_삼성-실정보고내역-5월-감리수정" xfId="3975"/>
    <cellStyle name="_삼탄천외1개교내역(186백만원)" xfId="18896"/>
    <cellStyle name="_삼탄천외1개교내역(186백만원)_설계예산서(대광교외)최종수정" xfId="18897"/>
    <cellStyle name="_삼탄천외1개교내역(186백만원)_신양수설변내역서" xfId="18898"/>
    <cellStyle name="_삼탄천외1개교내역(186백만원)_신양수설변내역서_설계예산서(대광교외)최종수정" xfId="18899"/>
    <cellStyle name="_상리~사천간국도4차로공사내역" xfId="10540"/>
    <cellStyle name="_상수(1100mm이설)" xfId="26146"/>
    <cellStyle name="_상수도공" xfId="18900"/>
    <cellStyle name="_상수도매달기 및 접륜공사(환기구#1)FCR01" xfId="18901"/>
    <cellStyle name="_상수도실정보고" xfId="15088"/>
    <cellStyle name="_상수도인입비" xfId="16715"/>
    <cellStyle name="_상수분기" xfId="26147"/>
    <cellStyle name="_상수신구접합" xfId="26148"/>
    <cellStyle name="_상이군경회-2006년(배수지단가)" xfId="18902"/>
    <cellStyle name="_상하수도 범용도입 설계내역서2.0" xfId="18903"/>
    <cellStyle name="_상현동-내역" xfId="3976"/>
    <cellStyle name="_새들초등학교(동성)" xfId="10541"/>
    <cellStyle name="_새주소도로명판(보완)" xfId="18904"/>
    <cellStyle name="_새주소웹서버" xfId="18905"/>
    <cellStyle name="_샛담소하천" xfId="15089"/>
    <cellStyle name="_생명의나무 자투땅조경" xfId="18906"/>
    <cellStyle name="_서울 지하철 7호선 연장 내역서" xfId="18907"/>
    <cellStyle name="_서울과학관의장" xfId="451"/>
    <cellStyle name="_서울대학교사범대교육정보관(에스와이비작업수정)" xfId="18908"/>
    <cellStyle name="_서울대학교사범대교육정보관(에스와이비작업완료)" xfId="18909"/>
    <cellStyle name="_서울도림초등학교(신한디스켓)" xfId="18910"/>
    <cellStyle name="_서울여대(20020516)" xfId="18911"/>
    <cellStyle name="_서울여대(20020516)_설계서(갑지)0223" xfId="18912"/>
    <cellStyle name="_서울여대(20020516)_설계예산서및단가산출서" xfId="18913"/>
    <cellStyle name="_서울여대(20020516)_진입램프최종" xfId="18914"/>
    <cellStyle name="_서울여대(20020516)_진입램프최종엑셀" xfId="18915"/>
    <cellStyle name="_서울염경초등학교하도급작업(천호작업)" xfId="18916"/>
    <cellStyle name="_서울화일초(덕동)" xfId="10542"/>
    <cellStyle name="_서창초" xfId="18917"/>
    <cellStyle name="_서후-평은(투찰)" xfId="18918"/>
    <cellStyle name="_석 축A" xfId="18919"/>
    <cellStyle name="_석수고" xfId="10543"/>
    <cellStyle name="_석은희지압보도" xfId="3977"/>
    <cellStyle name="_석은희지압보도_내역서-최종0223" xfId="3978"/>
    <cellStyle name="_석은희지압보도_내역서-최종0223_예정공정표및설계설명서" xfId="3979"/>
    <cellStyle name="_석은희지압보도_내역서-최종0223_예정공정표및설계설명서_(마전)예정공정표및설계설명서" xfId="3980"/>
    <cellStyle name="_석은희지압보도_내역서-최종0223_예정공정표및설계설명서_(명덕)예정공정표및설계설명서" xfId="3981"/>
    <cellStyle name="_석은희지압보도_내역서-최종0223_예정공정표및설계설명서_0305-불당마을내역" xfId="3982"/>
    <cellStyle name="_석은희지압보도_내역서-최종0223_예정공정표및설계설명서_1.설계 예산서" xfId="3983"/>
    <cellStyle name="_석은희지압보도_내역서-최종0223_예정공정표및설계설명서_설계서-1" xfId="3984"/>
    <cellStyle name="_석은희지압보도_내역서-최종0223_진해자은수량산출서(단지내)" xfId="10209"/>
    <cellStyle name="_석은희지압보도_내역서-최종0223_진해자은수량산출서(단지내)_진해자은수량산출서(도시기반)0621" xfId="10210"/>
    <cellStyle name="_석은희지압보도_내역서-최종0223_진해자은수량산출서(단지내)_취합" xfId="18920"/>
    <cellStyle name="_석은희지압보도_내역서-최종0223_철거 및 이설수량산출-학교숲" xfId="3985"/>
    <cellStyle name="_석은희지압보도_예정공정표및설계설명서" xfId="3986"/>
    <cellStyle name="_석은희지압보도_예정공정표및설계설명서_(마전)예정공정표및설계설명서" xfId="3987"/>
    <cellStyle name="_석은희지압보도_예정공정표및설계설명서_(명덕)예정공정표및설계설명서" xfId="3988"/>
    <cellStyle name="_석은희지압보도_예정공정표및설계설명서_0305-불당마을내역" xfId="3989"/>
    <cellStyle name="_석은희지압보도_예정공정표및설계설명서_1.설계 예산서" xfId="3990"/>
    <cellStyle name="_석은희지압보도_예정공정표및설계설명서_설계서-1" xfId="3991"/>
    <cellStyle name="_석은희지압보도_진해자은수량산출서(단지내)" xfId="10211"/>
    <cellStyle name="_석은희지압보도_진해자은수량산출서(단지내)_진해자은수량산출서(도시기반)0621" xfId="10212"/>
    <cellStyle name="_석은희지압보도_진해자은수량산출서(단지내)_취합" xfId="18921"/>
    <cellStyle name="_석은희지압보도_철거 및 이설수량산출-학교숲" xfId="3992"/>
    <cellStyle name="_석축부위법면보호" xfId="26149"/>
    <cellStyle name="_선릉로 확포장계획실정보고" xfId="18922"/>
    <cellStyle name="_선시공분" xfId="26150"/>
    <cellStyle name="_선시공분_3차설계변경11.20(2공원타절)" xfId="26151"/>
    <cellStyle name="_선시공분_coirnet" xfId="26152"/>
    <cellStyle name="_선시공분_자연석반입(11.29최종)" xfId="26153"/>
    <cellStyle name="_선인고체육관기성내역(2회)" xfId="18923"/>
    <cellStyle name="_선정(1)" xfId="452"/>
    <cellStyle name="_선정(1)_선정안(삼산)" xfId="453"/>
    <cellStyle name="_선정(1)_선정안(삼산)_캐노피 견적서" xfId="454"/>
    <cellStyle name="_선정(1)_추풍령" xfId="455"/>
    <cellStyle name="_선정(1)_추풍령_캐노피 견적서" xfId="456"/>
    <cellStyle name="_선정(1)_추풍령-1" xfId="457"/>
    <cellStyle name="_선정(1)_추풍령-1_캐노피 견적서" xfId="458"/>
    <cellStyle name="_선정(1)_캐노피 견적서" xfId="459"/>
    <cellStyle name="_선정(2)" xfId="460"/>
    <cellStyle name="_선정(2)_선정안(삼산)" xfId="461"/>
    <cellStyle name="_선정(2)_선정안(삼산)_캐노피 견적서" xfId="462"/>
    <cellStyle name="_선정(2)_추풍령" xfId="463"/>
    <cellStyle name="_선정(2)_추풍령_캐노피 견적서" xfId="464"/>
    <cellStyle name="_선정(2)_추풍령-1" xfId="465"/>
    <cellStyle name="_선정(2)_추풍령-1_캐노피 견적서" xfId="466"/>
    <cellStyle name="_선정(2)_캐노피 견적서" xfId="467"/>
    <cellStyle name="_선정(3)" xfId="468"/>
    <cellStyle name="_선정(3)_선정안(삼산)" xfId="469"/>
    <cellStyle name="_선정(3)_선정안(삼산)_캐노피 견적서" xfId="470"/>
    <cellStyle name="_선정(3)_추풍령" xfId="471"/>
    <cellStyle name="_선정(3)_추풍령_캐노피 견적서" xfId="472"/>
    <cellStyle name="_선정(3)_추풍령-1" xfId="473"/>
    <cellStyle name="_선정(3)_추풍령-1_캐노피 견적서" xfId="474"/>
    <cellStyle name="_선정(3)_캐노피 견적서" xfId="475"/>
    <cellStyle name="_선정(4)" xfId="476"/>
    <cellStyle name="_선정(4)_선정안(삼산)" xfId="477"/>
    <cellStyle name="_선정(4)_선정안(삼산)_캐노피 견적서" xfId="478"/>
    <cellStyle name="_선정(4)_추풍령" xfId="479"/>
    <cellStyle name="_선정(4)_추풍령_캐노피 견적서" xfId="480"/>
    <cellStyle name="_선정(4)_추풍령-1" xfId="481"/>
    <cellStyle name="_선정(4)_추풍령-1_캐노피 견적서" xfId="482"/>
    <cellStyle name="_선정(4)_캐노피 견적서" xfId="483"/>
    <cellStyle name="_선정(5)" xfId="484"/>
    <cellStyle name="_선정(5)_선정안(삼산)" xfId="485"/>
    <cellStyle name="_선정(5)_선정안(삼산)_캐노피 견적서" xfId="486"/>
    <cellStyle name="_선정(5)_추풍령" xfId="487"/>
    <cellStyle name="_선정(5)_추풍령_캐노피 견적서" xfId="488"/>
    <cellStyle name="_선정(5)_추풍령-1" xfId="489"/>
    <cellStyle name="_선정(5)_추풍령-1_캐노피 견적서" xfId="490"/>
    <cellStyle name="_선정(5)_캐노피 견적서" xfId="491"/>
    <cellStyle name="_설계기초자료-2005상반기" xfId="18924"/>
    <cellStyle name="_설계기초자료-2006상반" xfId="18925"/>
    <cellStyle name="_설계기초자료-2006상반기(수정분)" xfId="18926"/>
    <cellStyle name="_설계기초자료및산출근거(288호)-2006상반기노임적용" xfId="18927"/>
    <cellStyle name="_설계내역(전기)" xfId="18928"/>
    <cellStyle name="_설계내역서" xfId="18929"/>
    <cellStyle name="_설계내역서(도곡교)-정해구-20060424" xfId="18930"/>
    <cellStyle name="_설계내역서(월곡동두산)" xfId="18931"/>
    <cellStyle name="_설계내역서_6.만리가압장-이대-설계내역서" xfId="18932"/>
    <cellStyle name="_설계내역서_설계서(갑지)0223" xfId="18933"/>
    <cellStyle name="_설계내역서_설계예산서및단가산출서" xfId="18934"/>
    <cellStyle name="_설계내역서_진입램프최종" xfId="18935"/>
    <cellStyle name="_설계내역서_진입램프최종엑셀" xfId="18936"/>
    <cellStyle name="_설계내역서0312" xfId="3993"/>
    <cellStyle name="_설계내역서-우장산배수지(2005)" xfId="18937"/>
    <cellStyle name="_설계내역서-월계배수지(2005)-3월28일" xfId="18938"/>
    <cellStyle name="_설계변경" xfId="10544"/>
    <cellStyle name="_설계변경(본부심사조정)" xfId="18939"/>
    <cellStyle name="_설계변경(재경)" xfId="10992"/>
    <cellStyle name="_설계변경-rev1" xfId="18940"/>
    <cellStyle name="_설계변경내역" xfId="18941"/>
    <cellStyle name="_설계변경내역서" xfId="18942"/>
    <cellStyle name="_설계변경요청서(FCR)" xfId="18943"/>
    <cellStyle name="_설계서" xfId="3994"/>
    <cellStyle name="_설계서(옥각리)" xfId="15090"/>
    <cellStyle name="_설계서(월곡20블록 본부 설계심사요청-'03.8.4일)" xfId="18944"/>
    <cellStyle name="_설계서_대비표" xfId="10993"/>
    <cellStyle name="_설계서_대비표(대대표)" xfId="10994"/>
    <cellStyle name="_설계서_대비표(대대표)_설계변경(재경)" xfId="10995"/>
    <cellStyle name="_설계서_대비표(대대표)_자금청구서예제(3월)" xfId="10996"/>
    <cellStyle name="_설계서_대비표(대대표)_자금청구서예제(3월)_6월자금청구수정분" xfId="10997"/>
    <cellStyle name="_설계서_대비표(대대표)_자금청구서예제(3월)_6월자금청구수정분_설계변경(재경)" xfId="10998"/>
    <cellStyle name="_설계서_대비표(대대표)_자금청구서예제(3월)_설계변경(재경)" xfId="10999"/>
    <cellStyle name="_설계서_대비표(대표)" xfId="11000"/>
    <cellStyle name="_설계서_대비표(대표)_설계변경(재경)" xfId="11001"/>
    <cellStyle name="_설계서_대비표(대표)_자금청구서예제(3월)" xfId="11002"/>
    <cellStyle name="_설계서_대비표(대표)_자금청구서예제(3월)_6월자금청구수정분" xfId="11003"/>
    <cellStyle name="_설계서_대비표(대표)_자금청구서예제(3월)_6월자금청구수정분_설계변경(재경)" xfId="11004"/>
    <cellStyle name="_설계서_대비표(대표)_자금청구서예제(3월)_설계변경(재경)" xfId="11005"/>
    <cellStyle name="_설계서_대비표(총대표)" xfId="11006"/>
    <cellStyle name="_설계서_대비표(총대표)_설계변경(재경)" xfId="11007"/>
    <cellStyle name="_설계서_대비표(총대표)_자금청구서예제(3월)" xfId="11008"/>
    <cellStyle name="_설계서_대비표(총대표)_자금청구서예제(3월)_6월자금청구수정분" xfId="11009"/>
    <cellStyle name="_설계서_대비표(총대표)_자금청구서예제(3월)_6월자금청구수정분_설계변경(재경)" xfId="11010"/>
    <cellStyle name="_설계서_대비표(총대표)_자금청구서예제(3월)_설계변경(재경)" xfId="11011"/>
    <cellStyle name="_설계서_대비표(최종대표)" xfId="11012"/>
    <cellStyle name="_설계서_대비표(최종대표)_설계변경(재경)" xfId="11013"/>
    <cellStyle name="_설계서_대비표(최종대표)_자금청구서예제(3월)" xfId="11014"/>
    <cellStyle name="_설계서_대비표(최종대표)_자금청구서예제(3월)_6월자금청구수정분" xfId="11015"/>
    <cellStyle name="_설계서_대비표(최종대표)_자금청구서예제(3월)_6월자금청구수정분_설계변경(재경)" xfId="11016"/>
    <cellStyle name="_설계서_대비표(최종대표)_자금청구서예제(3월)_설계변경(재경)" xfId="11017"/>
    <cellStyle name="_설계서_대비표(최후대표)" xfId="11018"/>
    <cellStyle name="_설계서_대비표(최후대표)_설계변경(재경)" xfId="11019"/>
    <cellStyle name="_설계서_대비표(최후대표)_자금청구서예제(3월)" xfId="11020"/>
    <cellStyle name="_설계서_대비표(최후대표)_자금청구서예제(3월)_6월자금청구수정분" xfId="11021"/>
    <cellStyle name="_설계서_대비표(최후대표)_자금청구서예제(3월)_6월자금청구수정분_설계변경(재경)" xfId="11022"/>
    <cellStyle name="_설계서_대비표(최후대표)_자금청구서예제(3월)_설계변경(재경)" xfId="11023"/>
    <cellStyle name="_설계서_대비표_설계변경(재경)" xfId="11024"/>
    <cellStyle name="_설계서_대비표_자금청구서예제(3월)" xfId="11025"/>
    <cellStyle name="_설계서_대비표_자금청구서예제(3월)_6월자금청구수정분" xfId="11026"/>
    <cellStyle name="_설계서_대비표_자금청구서예제(3월)_6월자금청구수정분_설계변경(재경)" xfId="11027"/>
    <cellStyle name="_설계서_대비표_자금청구서예제(3월)_설계변경(재경)" xfId="11028"/>
    <cellStyle name="_설계서_설계변경(재경)" xfId="11029"/>
    <cellStyle name="_설계서_자금청구서예제(3월)" xfId="11030"/>
    <cellStyle name="_설계서_자금청구서예제(3월)_6월자금청구수정분" xfId="11031"/>
    <cellStyle name="_설계서_자금청구서예제(3월)_6월자금청구수정분_설계변경(재경)" xfId="11032"/>
    <cellStyle name="_설계서_자금청구서예제(3월)_설계변경(재경)" xfId="11033"/>
    <cellStyle name="_설계서-신정공원" xfId="3995"/>
    <cellStyle name="_설계설명서" xfId="10545"/>
    <cellStyle name="_설계원가 및 손익계산서(극장)" xfId="18945"/>
    <cellStyle name="_설계원가 및 손익계산서(극장)_설계서(갑지)0223" xfId="18946"/>
    <cellStyle name="_설계원가 및 손익계산서(극장)_설계예산서및단가산출서" xfId="18947"/>
    <cellStyle name="_설계원가 및 손익계산서(극장)_진입램프최종" xfId="18948"/>
    <cellStyle name="_설계원가 및 손익계산서(극장)_진입램프최종엑셀" xfId="18949"/>
    <cellStyle name="_설계원가 및 손익계산서(백화점)" xfId="18950"/>
    <cellStyle name="_설계원가 및 손익계산서(백화점)_설계서(갑지)0223" xfId="18951"/>
    <cellStyle name="_설계원가 및 손익계산서(백화점)_설계예산서및단가산출서" xfId="18952"/>
    <cellStyle name="_설계원가 및 손익계산서(백화점)_진입램프최종" xfId="18953"/>
    <cellStyle name="_설계원가 및 손익계산서(백화점)_진입램프최종엑셀" xfId="18954"/>
    <cellStyle name="_설계원가 및 손익계산서(이광환)" xfId="18955"/>
    <cellStyle name="_설계원가 및 손익계산서(이광환)_설계서(갑지)0223" xfId="18956"/>
    <cellStyle name="_설계원가 및 손익계산서(이광환)_설계예산서및단가산출서" xfId="18957"/>
    <cellStyle name="_설계원가 및 손익계산서(이광환)_진입램프최종" xfId="18958"/>
    <cellStyle name="_설계원가 및 손익계산서(이광환)_진입램프최종엑셀" xfId="18959"/>
    <cellStyle name="_설계추정2(토목)대림" xfId="18960"/>
    <cellStyle name="_설변최종내역(030627)" xfId="492"/>
    <cellStyle name="_설봉공원내 느티나무식재공사도급내역서" xfId="10213"/>
    <cellStyle name="_설비(1218)" xfId="18961"/>
    <cellStyle name="_성남 일상감사" xfId="26154"/>
    <cellStyle name="_성남도촌기타1차수량(1006)" xfId="18962"/>
    <cellStyle name="_성남동물놀이장갑지(원가계산)" xfId="8048"/>
    <cellStyle name="_성남보행자도로 설계서" xfId="3996"/>
    <cellStyle name="_성남시 3D설계" xfId="18963"/>
    <cellStyle name="_성남시SW개발내역서" xfId="18964"/>
    <cellStyle name="_성남시SW개발내역서(V1(1).1)" xfId="18965"/>
    <cellStyle name="_성남시SW개발내역서_1215" xfId="18966"/>
    <cellStyle name="_성덕초,명진초,신길(토목)" xfId="10546"/>
    <cellStyle name="_성산배수지건설공사(덕동)" xfId="18967"/>
    <cellStyle name="_소나무 보호관리 공사(06년)(1)" xfId="18968"/>
    <cellStyle name="_소운반 설계변경요청" xfId="18969"/>
    <cellStyle name="_소운반 설계변경요청3" xfId="18970"/>
    <cellStyle name="_소차700" xfId="26155"/>
    <cellStyle name="_소화전이설" xfId="18971"/>
    <cellStyle name="_송도신도시1-2공구(투찰)" xfId="8047"/>
    <cellStyle name="_송도신도시1-2공구(투찰)_간접비" xfId="8046"/>
    <cellStyle name="_송도신도시1-2공구(투찰)_간접비_강원실행내역(1028)" xfId="8045"/>
    <cellStyle name="_송도신도시1-2공구(투찰)_간접비_도급내역" xfId="8044"/>
    <cellStyle name="_송도신도시1-2공구(투찰)_간접비_복사본 강원견적보고" xfId="8043"/>
    <cellStyle name="_송도신도시1-2공구(투찰)_간접비_청계천_본실행(10.28)" xfId="8042"/>
    <cellStyle name="_송도신도시1-2공구(투찰)_강원실행내역(1028)" xfId="8041"/>
    <cellStyle name="_송도신도시1-2공구(투찰)_도급내역" xfId="8040"/>
    <cellStyle name="_송도신도시1-2공구(투찰)_복사본 강원견적보고" xfId="8039"/>
    <cellStyle name="_송도신도시1-2공구(투찰)_삼안분견적" xfId="8038"/>
    <cellStyle name="_송도신도시1-2공구(투찰)_삼안분견적_강원실행내역(1028)" xfId="8037"/>
    <cellStyle name="_송도신도시1-2공구(투찰)_삼안분견적_도급내역" xfId="8036"/>
    <cellStyle name="_송도신도시1-2공구(투찰)_삼안분견적_복사본 강원견적보고" xfId="8035"/>
    <cellStyle name="_송도신도시1-2공구(투찰)_삼안분견적_청계천_본실행(10.28)" xfId="8034"/>
    <cellStyle name="_송도신도시1-2공구(투찰)_청계천_본실행(10.28)" xfId="8033"/>
    <cellStyle name="_송산고(백산하도급포함)" xfId="10547"/>
    <cellStyle name="_송학하수품의(설계넣고)" xfId="18972"/>
    <cellStyle name="_송현실행내역" xfId="26156"/>
    <cellStyle name="_수 량 연화.내감" xfId="15091"/>
    <cellStyle name="_수 량 연화.내감_금산제수량(전체최종)" xfId="18973"/>
    <cellStyle name="_수공(성남)설계" xfId="18974"/>
    <cellStyle name="_수공(성남)설계_삼탄천외1개교내역(186백만원)" xfId="18975"/>
    <cellStyle name="_수공(성남)설계_삼탄천외1개교내역(186백만원)_설계예산서(대광교외)최종수정" xfId="18976"/>
    <cellStyle name="_수공(성남)설계_삼탄천외1개교내역(186백만원)_신양수설변내역서" xfId="18977"/>
    <cellStyle name="_수공(성남)설계_삼탄천외1개교내역(186백만원)_신양수설변내역서_설계예산서(대광교외)최종수정" xfId="18978"/>
    <cellStyle name="_수공(성남)설계_설계예산서(대광교외)최종수정" xfId="18979"/>
    <cellStyle name="_수공(성남)설계_신양수설변내역서" xfId="18980"/>
    <cellStyle name="_수공(성남)설계_신양수설변내역서_설계예산서(대광교외)최종수정" xfId="18981"/>
    <cellStyle name="_수공(성남)설계_원동천교(상)외-수량수정" xfId="18982"/>
    <cellStyle name="_수공(성남)설계_인천계양 까치마을 태화,한진아파트 공사내역서(제출용1)" xfId="18983"/>
    <cellStyle name="_수공(성남)설계_인천계양 까치마을 태화,한진아파트 공사내역서(제출용1)_계양구 도두리마을 동남 아파트 하자보수공사비산출서(자오)" xfId="18984"/>
    <cellStyle name="_수공(성남)설계_인천계양 까치마을 태화,한진아파트 공사내역서(제출용1)_계양구 도두리마을 동남 아파트 하자보수공사비산출서(자오)_삼탄천외1개교내역(186백만원)" xfId="18985"/>
    <cellStyle name="_수공(성남)설계_인천계양 까치마을 태화,한진아파트 공사내역서(제출용1)_계양구 도두리마을 동남 아파트 하자보수공사비산출서(자오)_삼탄천외1개교내역(186백만원)_설계예산서(대광교외)최종수정" xfId="18986"/>
    <cellStyle name="_수공(성남)설계_인천계양 까치마을 태화,한진아파트 공사내역서(제출용1)_계양구 도두리마을 동남 아파트 하자보수공사비산출서(자오)_삼탄천외1개교내역(186백만원)_신양수설변내역서" xfId="18987"/>
    <cellStyle name="_수공(성남)설계_인천계양 까치마을 태화,한진아파트 공사내역서(제출용1)_계양구 도두리마을 동남 아파트 하자보수공사비산출서(자오)_삼탄천외1개교내역(186백만원)_신양수설변내역서_설계예산서(대광교외)최종수정" xfId="18988"/>
    <cellStyle name="_수공(성남)설계_인천계양 까치마을 태화,한진아파트 공사내역서(제출용1)_계양구 도두리마을 동남 아파트 하자보수공사비산출서(자오)_설계예산서(대광교외)최종수정" xfId="18989"/>
    <cellStyle name="_수공(성남)설계_인천계양 까치마을 태화,한진아파트 공사내역서(제출용1)_계양구 도두리마을 동남 아파트 하자보수공사비산출서(자오)_신양수설변내역서" xfId="18990"/>
    <cellStyle name="_수공(성남)설계_인천계양 까치마을 태화,한진아파트 공사내역서(제출용1)_계양구 도두리마을 동남 아파트 하자보수공사비산출서(자오)_신양수설변내역서_설계예산서(대광교외)최종수정" xfId="18991"/>
    <cellStyle name="_수공(성남)설계_인천계양 까치마을 태화,한진아파트 공사내역서(제출용1)_계양구 도두리마을 동남 아파트 하자보수공사비산출서(자오)_원동천교(상)외-수량수정" xfId="18992"/>
    <cellStyle name="_수공(성남)설계_인천계양 까치마을 태화,한진아파트 공사내역서(제출용1)_구로동구일우성아파트 하자보수공사비산출서(1)" xfId="18993"/>
    <cellStyle name="_수공(성남)설계_인천계양 까치마을 태화,한진아파트 공사내역서(제출용1)_구로동구일우성아파트 하자보수공사비산출서(1)_삼탄천외1개교내역(186백만원)" xfId="18994"/>
    <cellStyle name="_수공(성남)설계_인천계양 까치마을 태화,한진아파트 공사내역서(제출용1)_구로동구일우성아파트 하자보수공사비산출서(1)_삼탄천외1개교내역(186백만원)_설계예산서(대광교외)최종수정" xfId="18995"/>
    <cellStyle name="_수공(성남)설계_인천계양 까치마을 태화,한진아파트 공사내역서(제출용1)_구로동구일우성아파트 하자보수공사비산출서(1)_삼탄천외1개교내역(186백만원)_신양수설변내역서" xfId="18996"/>
    <cellStyle name="_수공(성남)설계_인천계양 까치마을 태화,한진아파트 공사내역서(제출용1)_구로동구일우성아파트 하자보수공사비산출서(1)_삼탄천외1개교내역(186백만원)_신양수설변내역서_설계예산서(대광교외)최종수정" xfId="18997"/>
    <cellStyle name="_수공(성남)설계_인천계양 까치마을 태화,한진아파트 공사내역서(제출용1)_구로동구일우성아파트 하자보수공사비산출서(1)_설계예산서(대광교외)최종수정" xfId="18998"/>
    <cellStyle name="_수공(성남)설계_인천계양 까치마을 태화,한진아파트 공사내역서(제출용1)_구로동구일우성아파트 하자보수공사비산출서(1)_신양수설변내역서" xfId="18999"/>
    <cellStyle name="_수공(성남)설계_인천계양 까치마을 태화,한진아파트 공사내역서(제출용1)_구로동구일우성아파트 하자보수공사비산출서(1)_신양수설변내역서_설계예산서(대광교외)최종수정" xfId="19000"/>
    <cellStyle name="_수공(성남)설계_인천계양 까치마을 태화,한진아파트 공사내역서(제출용1)_구로동구일우성아파트 하자보수공사비산출서(1)_원동천교(상)외-수량수정" xfId="19001"/>
    <cellStyle name="_수공(성남)설계_인천계양 까치마을 태화,한진아파트 공사내역서(제출용1)_동남 아파트" xfId="19002"/>
    <cellStyle name="_수공(성남)설계_인천계양 까치마을 태화,한진아파트 공사내역서(제출용1)_동남 아파트_삼탄천외1개교내역(186백만원)" xfId="19003"/>
    <cellStyle name="_수공(성남)설계_인천계양 까치마을 태화,한진아파트 공사내역서(제출용1)_동남 아파트_삼탄천외1개교내역(186백만원)_설계예산서(대광교외)최종수정" xfId="19004"/>
    <cellStyle name="_수공(성남)설계_인천계양 까치마을 태화,한진아파트 공사내역서(제출용1)_동남 아파트_삼탄천외1개교내역(186백만원)_신양수설변내역서" xfId="19005"/>
    <cellStyle name="_수공(성남)설계_인천계양 까치마을 태화,한진아파트 공사내역서(제출용1)_동남 아파트_삼탄천외1개교내역(186백만원)_신양수설변내역서_설계예산서(대광교외)최종수정" xfId="19006"/>
    <cellStyle name="_수공(성남)설계_인천계양 까치마을 태화,한진아파트 공사내역서(제출용1)_동남 아파트_설계예산서(대광교외)최종수정" xfId="19007"/>
    <cellStyle name="_수공(성남)설계_인천계양 까치마을 태화,한진아파트 공사내역서(제출용1)_동남 아파트_신양수설변내역서" xfId="19008"/>
    <cellStyle name="_수공(성남)설계_인천계양 까치마을 태화,한진아파트 공사내역서(제출용1)_동남 아파트_신양수설변내역서_설계예산서(대광교외)최종수정" xfId="19009"/>
    <cellStyle name="_수공(성남)설계_인천계양 까치마을 태화,한진아파트 공사내역서(제출용1)_동남 아파트_원동천교(상)외-수량수정" xfId="19010"/>
    <cellStyle name="_수공(성남)설계_인천계양 까치마을 태화,한진아파트 공사내역서(제출용1)_삼탄천외1개교내역(186백만원)" xfId="19011"/>
    <cellStyle name="_수공(성남)설계_인천계양 까치마을 태화,한진아파트 공사내역서(제출용1)_삼탄천외1개교내역(186백만원)_설계예산서(대광교외)최종수정" xfId="19012"/>
    <cellStyle name="_수공(성남)설계_인천계양 까치마을 태화,한진아파트 공사내역서(제출용1)_삼탄천외1개교내역(186백만원)_신양수설변내역서" xfId="19013"/>
    <cellStyle name="_수공(성남)설계_인천계양 까치마을 태화,한진아파트 공사내역서(제출용1)_삼탄천외1개교내역(186백만원)_신양수설변내역서_설계예산서(대광교외)최종수정" xfId="19014"/>
    <cellStyle name="_수공(성남)설계_인천계양 까치마을 태화,한진아파트 공사내역서(제출용1)_설계예산서(대광교외)최종수정" xfId="19015"/>
    <cellStyle name="_수공(성남)설계_인천계양 까치마을 태화,한진아파트 공사내역서(제출용1)_신양수설변내역서" xfId="19016"/>
    <cellStyle name="_수공(성남)설계_인천계양 까치마을 태화,한진아파트 공사내역서(제출용1)_신양수설변내역서_설계예산서(대광교외)최종수정" xfId="19017"/>
    <cellStyle name="_수공(성남)설계_인천계양 까치마을 태화,한진아파트 공사내역서(제출용1)_원동천교(상)외-수량수정" xfId="19018"/>
    <cellStyle name="_수공(성남)설계_인천계양 까치마을 태화,한진아파트 공사내역서(제출용1)_인천계양 까치마을 태화,한진아파트 공사내역서9.12(제출용)" xfId="19019"/>
    <cellStyle name="_수공(성남)설계_인천계양 까치마을 태화,한진아파트 공사내역서(제출용1)_인천계양 까치마을 태화,한진아파트 공사내역서9.12(제출용)_삼탄천외1개교내역(186백만원)" xfId="19020"/>
    <cellStyle name="_수공(성남)설계_인천계양 까치마을 태화,한진아파트 공사내역서(제출용1)_인천계양 까치마을 태화,한진아파트 공사내역서9.12(제출용)_삼탄천외1개교내역(186백만원)_설계예산서(대광교외)최종수정" xfId="19021"/>
    <cellStyle name="_수공(성남)설계_인천계양 까치마을 태화,한진아파트 공사내역서(제출용1)_인천계양 까치마을 태화,한진아파트 공사내역서9.12(제출용)_삼탄천외1개교내역(186백만원)_신양수설변내역서" xfId="19022"/>
    <cellStyle name="_수공(성남)설계_인천계양 까치마을 태화,한진아파트 공사내역서(제출용1)_인천계양 까치마을 태화,한진아파트 공사내역서9.12(제출용)_삼탄천외1개교내역(186백만원)_신양수설변내역서_설계예산서(대광교외)최종수정" xfId="19023"/>
    <cellStyle name="_수공(성남)설계_인천계양 까치마을 태화,한진아파트 공사내역서(제출용1)_인천계양 까치마을 태화,한진아파트 공사내역서9.12(제출용)_설계예산서(대광교외)최종수정" xfId="19024"/>
    <cellStyle name="_수공(성남)설계_인천계양 까치마을 태화,한진아파트 공사내역서(제출용1)_인천계양 까치마을 태화,한진아파트 공사내역서9.12(제출용)_신양수설변내역서" xfId="19025"/>
    <cellStyle name="_수공(성남)설계_인천계양 까치마을 태화,한진아파트 공사내역서(제출용1)_인천계양 까치마을 태화,한진아파트 공사내역서9.12(제출용)_신양수설변내역서_설계예산서(대광교외)최종수정" xfId="19026"/>
    <cellStyle name="_수공(성남)설계_인천계양 까치마을 태화,한진아파트 공사내역서(제출용1)_인천계양 까치마을 태화,한진아파트 공사내역서9.12(제출용)_원동천교(상)외-수량수정" xfId="19027"/>
    <cellStyle name="_수공(성남)설계_인천계양 까치마을 태화,한진아파트 공사내역서(제출용1)_인천계양 까치마을 태화,한진아파트 공사내역서9.12(제출용)_인천계양 까치마을 태화,한진아파트 공사내역서9.12(제출용)" xfId="19028"/>
    <cellStyle name="_수공(성남)설계_인천계양 까치마을 태화,한진아파트 공사내역서(제출용1)_인천계양 까치마을 태화,한진아파트 공사내역서9.12(제출용)_인천계양 까치마을 태화,한진아파트 공사내역서9.12(제출용)_계양구 도두리마을 동남 아파트 하자보수공사비산출서(자오)" xfId="19029"/>
    <cellStyle name="_수공(성남)설계_인천계양 까치마을 태화,한진아파트 공사내역서(제출용1)_인천계양 까치마을 태화,한진아파트 공사내역서9.12(제출용)_인천계양 까치마을 태화,한진아파트 공사내역서9.12(제출용)_계양구 도두리마을 동남 아파트 하자보수공사비산출서(자오)_삼탄천외1개교내역(186백만원)" xfId="19030"/>
    <cellStyle name="_수공(성남)설계_인천계양 까치마을 태화,한진아파트 공사내역서(제출용1)_인천계양 까치마을 태화,한진아파트 공사내역서9.12(제출용)_인천계양 까치마을 태화,한진아파트 공사내역서9.12(제출용)_계양구 도두리마을 동남 아파트 하자보수공사비산출서(자오)_삼탄천외1개교내역(186백만원)_설계예산서(대광교외)최종수정" xfId="19031"/>
    <cellStyle name="_수공(성남)설계_인천계양 까치마을 태화,한진아파트 공사내역서(제출용1)_인천계양 까치마을 태화,한진아파트 공사내역서9.12(제출용)_인천계양 까치마을 태화,한진아파트 공사내역서9.12(제출용)_계양구 도두리마을 동남 아파트 하자보수공사비산출서(자오)_삼탄천외1개교내역(186백만원)_신양수설변내역서" xfId="19032"/>
    <cellStyle name="_수공(성남)설계_인천계양 까치마을 태화,한진아파트 공사내역서(제출용1)_인천계양 까치마을 태화,한진아파트 공사내역서9.12(제출용)_인천계양 까치마을 태화,한진아파트 공사내역서9.12(제출용)_계양구 도두리마을 동남 아파트 하자보수공사비산출서(자오)_삼탄천외1개교내역(186백만원)_신양수설변내역서_설계예산서(대광교외)최종수정" xfId="19033"/>
    <cellStyle name="_수공(성남)설계_인천계양 까치마을 태화,한진아파트 공사내역서(제출용1)_인천계양 까치마을 태화,한진아파트 공사내역서9.12(제출용)_인천계양 까치마을 태화,한진아파트 공사내역서9.12(제출용)_계양구 도두리마을 동남 아파트 하자보수공사비산출서(자오)_설계예산서(대광교외)최종수정" xfId="19034"/>
    <cellStyle name="_수공(성남)설계_인천계양 까치마을 태화,한진아파트 공사내역서(제출용1)_인천계양 까치마을 태화,한진아파트 공사내역서9.12(제출용)_인천계양 까치마을 태화,한진아파트 공사내역서9.12(제출용)_계양구 도두리마을 동남 아파트 하자보수공사비산출서(자오)_신양수설변내역서" xfId="19035"/>
    <cellStyle name="_수공(성남)설계_인천계양 까치마을 태화,한진아파트 공사내역서(제출용1)_인천계양 까치마을 태화,한진아파트 공사내역서9.12(제출용)_인천계양 까치마을 태화,한진아파트 공사내역서9.12(제출용)_계양구 도두리마을 동남 아파트 하자보수공사비산출서(자오)_신양수설변내역서_설계예산서(대광교외)최종수정" xfId="19036"/>
    <cellStyle name="_수공(성남)설계_인천계양 까치마을 태화,한진아파트 공사내역서(제출용1)_인천계양 까치마을 태화,한진아파트 공사내역서9.12(제출용)_인천계양 까치마을 태화,한진아파트 공사내역서9.12(제출용)_계양구 도두리마을 동남 아파트 하자보수공사비산출서(자오)_원동천교(상)외-수량수정" xfId="19037"/>
    <cellStyle name="_수공(성남)설계_인천계양 까치마을 태화,한진아파트 공사내역서(제출용1)_인천계양 까치마을 태화,한진아파트 공사내역서9.12(제출용)_인천계양 까치마을 태화,한진아파트 공사내역서9.12(제출용)_구로동구일우성아파트 하자보수공사비산출서(1)" xfId="19038"/>
    <cellStyle name="_수공(성남)설계_인천계양 까치마을 태화,한진아파트 공사내역서(제출용1)_인천계양 까치마을 태화,한진아파트 공사내역서9.12(제출용)_인천계양 까치마을 태화,한진아파트 공사내역서9.12(제출용)_구로동구일우성아파트 하자보수공사비산출서(1)_삼탄천외1개교내역(186백만원)" xfId="19039"/>
    <cellStyle name="_수공(성남)설계_인천계양 까치마을 태화,한진아파트 공사내역서(제출용1)_인천계양 까치마을 태화,한진아파트 공사내역서9.12(제출용)_인천계양 까치마을 태화,한진아파트 공사내역서9.12(제출용)_구로동구일우성아파트 하자보수공사비산출서(1)_삼탄천외1개교내역(186백만원)_설계예산서(대광교외)최종수정" xfId="19040"/>
    <cellStyle name="_수공(성남)설계_인천계양 까치마을 태화,한진아파트 공사내역서(제출용1)_인천계양 까치마을 태화,한진아파트 공사내역서9.12(제출용)_인천계양 까치마을 태화,한진아파트 공사내역서9.12(제출용)_구로동구일우성아파트 하자보수공사비산출서(1)_삼탄천외1개교내역(186백만원)_신양수설변내역서" xfId="19041"/>
    <cellStyle name="_수공(성남)설계_인천계양 까치마을 태화,한진아파트 공사내역서(제출용1)_인천계양 까치마을 태화,한진아파트 공사내역서9.12(제출용)_인천계양 까치마을 태화,한진아파트 공사내역서9.12(제출용)_구로동구일우성아파트 하자보수공사비산출서(1)_삼탄천외1개교내역(186백만원)_신양수설변내역서_설계예산서(대광교외)최종수정" xfId="19042"/>
    <cellStyle name="_수공(성남)설계_인천계양 까치마을 태화,한진아파트 공사내역서(제출용1)_인천계양 까치마을 태화,한진아파트 공사내역서9.12(제출용)_인천계양 까치마을 태화,한진아파트 공사내역서9.12(제출용)_구로동구일우성아파트 하자보수공사비산출서(1)_설계예산서(대광교외)최종수정" xfId="19043"/>
    <cellStyle name="_수공(성남)설계_인천계양 까치마을 태화,한진아파트 공사내역서(제출용1)_인천계양 까치마을 태화,한진아파트 공사내역서9.12(제출용)_인천계양 까치마을 태화,한진아파트 공사내역서9.12(제출용)_구로동구일우성아파트 하자보수공사비산출서(1)_신양수설변내역서" xfId="19044"/>
    <cellStyle name="_수공(성남)설계_인천계양 까치마을 태화,한진아파트 공사내역서(제출용1)_인천계양 까치마을 태화,한진아파트 공사내역서9.12(제출용)_인천계양 까치마을 태화,한진아파트 공사내역서9.12(제출용)_구로동구일우성아파트 하자보수공사비산출서(1)_신양수설변내역서_설계예산서(대광교외)최종수정" xfId="19045"/>
    <cellStyle name="_수공(성남)설계_인천계양 까치마을 태화,한진아파트 공사내역서(제출용1)_인천계양 까치마을 태화,한진아파트 공사내역서9.12(제출용)_인천계양 까치마을 태화,한진아파트 공사내역서9.12(제출용)_구로동구일우성아파트 하자보수공사비산출서(1)_원동천교(상)외-수량수정" xfId="19046"/>
    <cellStyle name="_수공(성남)설계_인천계양 까치마을 태화,한진아파트 공사내역서(제출용1)_인천계양 까치마을 태화,한진아파트 공사내역서9.12(제출용)_인천계양 까치마을 태화,한진아파트 공사내역서9.12(제출용)_동남 아파트" xfId="19047"/>
    <cellStyle name="_수공(성남)설계_인천계양 까치마을 태화,한진아파트 공사내역서(제출용1)_인천계양 까치마을 태화,한진아파트 공사내역서9.12(제출용)_인천계양 까치마을 태화,한진아파트 공사내역서9.12(제출용)_동남 아파트_삼탄천외1개교내역(186백만원)" xfId="19048"/>
    <cellStyle name="_수공(성남)설계_인천계양 까치마을 태화,한진아파트 공사내역서(제출용1)_인천계양 까치마을 태화,한진아파트 공사내역서9.12(제출용)_인천계양 까치마을 태화,한진아파트 공사내역서9.12(제출용)_동남 아파트_삼탄천외1개교내역(186백만원)_설계예산서(대광교외)최종수정" xfId="19049"/>
    <cellStyle name="_수공(성남)설계_인천계양 까치마을 태화,한진아파트 공사내역서(제출용1)_인천계양 까치마을 태화,한진아파트 공사내역서9.12(제출용)_인천계양 까치마을 태화,한진아파트 공사내역서9.12(제출용)_동남 아파트_삼탄천외1개교내역(186백만원)_신양수설변내역서" xfId="19050"/>
    <cellStyle name="_수공(성남)설계_인천계양 까치마을 태화,한진아파트 공사내역서(제출용1)_인천계양 까치마을 태화,한진아파트 공사내역서9.12(제출용)_인천계양 까치마을 태화,한진아파트 공사내역서9.12(제출용)_동남 아파트_삼탄천외1개교내역(186백만원)_신양수설변내역서_설계예산서(대광교외)최종수정" xfId="19051"/>
    <cellStyle name="_수공(성남)설계_인천계양 까치마을 태화,한진아파트 공사내역서(제출용1)_인천계양 까치마을 태화,한진아파트 공사내역서9.12(제출용)_인천계양 까치마을 태화,한진아파트 공사내역서9.12(제출용)_동남 아파트_설계예산서(대광교외)최종수정" xfId="19052"/>
    <cellStyle name="_수공(성남)설계_인천계양 까치마을 태화,한진아파트 공사내역서(제출용1)_인천계양 까치마을 태화,한진아파트 공사내역서9.12(제출용)_인천계양 까치마을 태화,한진아파트 공사내역서9.12(제출용)_동남 아파트_신양수설변내역서" xfId="19053"/>
    <cellStyle name="_수공(성남)설계_인천계양 까치마을 태화,한진아파트 공사내역서(제출용1)_인천계양 까치마을 태화,한진아파트 공사내역서9.12(제출용)_인천계양 까치마을 태화,한진아파트 공사내역서9.12(제출용)_동남 아파트_신양수설변내역서_설계예산서(대광교외)최종수정" xfId="19054"/>
    <cellStyle name="_수공(성남)설계_인천계양 까치마을 태화,한진아파트 공사내역서(제출용1)_인천계양 까치마을 태화,한진아파트 공사내역서9.12(제출용)_인천계양 까치마을 태화,한진아파트 공사내역서9.12(제출용)_동남 아파트_원동천교(상)외-수량수정" xfId="19055"/>
    <cellStyle name="_수공(성남)설계_인천계양 까치마을 태화,한진아파트 공사내역서(제출용1)_인천계양 까치마을 태화,한진아파트 공사내역서9.12(제출용)_인천계양 까치마을 태화,한진아파트 공사내역서9.12(제출용)_삼탄천외1개교내역(186백만원)" xfId="19056"/>
    <cellStyle name="_수공(성남)설계_인천계양 까치마을 태화,한진아파트 공사내역서(제출용1)_인천계양 까치마을 태화,한진아파트 공사내역서9.12(제출용)_인천계양 까치마을 태화,한진아파트 공사내역서9.12(제출용)_삼탄천외1개교내역(186백만원)_설계예산서(대광교외)최종수정" xfId="19057"/>
    <cellStyle name="_수공(성남)설계_인천계양 까치마을 태화,한진아파트 공사내역서(제출용1)_인천계양 까치마을 태화,한진아파트 공사내역서9.12(제출용)_인천계양 까치마을 태화,한진아파트 공사내역서9.12(제출용)_삼탄천외1개교내역(186백만원)_신양수설변내역서" xfId="19058"/>
    <cellStyle name="_수공(성남)설계_인천계양 까치마을 태화,한진아파트 공사내역서(제출용1)_인천계양 까치마을 태화,한진아파트 공사내역서9.12(제출용)_인천계양 까치마을 태화,한진아파트 공사내역서9.12(제출용)_삼탄천외1개교내역(186백만원)_신양수설변내역서_설계예산서(대광교외)최종수정" xfId="19059"/>
    <cellStyle name="_수공(성남)설계_인천계양 까치마을 태화,한진아파트 공사내역서(제출용1)_인천계양 까치마을 태화,한진아파트 공사내역서9.12(제출용)_인천계양 까치마을 태화,한진아파트 공사내역서9.12(제출용)_설계예산서(대광교외)최종수정" xfId="19060"/>
    <cellStyle name="_수공(성남)설계_인천계양 까치마을 태화,한진아파트 공사내역서(제출용1)_인천계양 까치마을 태화,한진아파트 공사내역서9.12(제출용)_인천계양 까치마을 태화,한진아파트 공사내역서9.12(제출용)_신양수설변내역서" xfId="19061"/>
    <cellStyle name="_수공(성남)설계_인천계양 까치마을 태화,한진아파트 공사내역서(제출용1)_인천계양 까치마을 태화,한진아파트 공사내역서9.12(제출용)_인천계양 까치마을 태화,한진아파트 공사내역서9.12(제출용)_신양수설변내역서_설계예산서(대광교외)최종수정" xfId="19062"/>
    <cellStyle name="_수공(성남)설계_인천계양 까치마을 태화,한진아파트 공사내역서(제출용1)_인천계양 까치마을 태화,한진아파트 공사내역서9.12(제출용)_인천계양 까치마을 태화,한진아파트 공사내역서9.12(제출용)_원동천교(상)외-수량수정" xfId="19063"/>
    <cellStyle name="_수공(성남)설계_인천계양 까치마을 태화,한진아파트 공사내역서9.12(제출용)" xfId="19064"/>
    <cellStyle name="_수공(성남)설계_인천계양 까치마을 태화,한진아파트 공사내역서9.12(제출용)_계양구 도두리마을 동남 아파트 하자보수공사비산출서(자오)" xfId="19065"/>
    <cellStyle name="_수공(성남)설계_인천계양 까치마을 태화,한진아파트 공사내역서9.12(제출용)_계양구 도두리마을 동남 아파트 하자보수공사비산출서(자오)_삼탄천외1개교내역(186백만원)" xfId="19066"/>
    <cellStyle name="_수공(성남)설계_인천계양 까치마을 태화,한진아파트 공사내역서9.12(제출용)_계양구 도두리마을 동남 아파트 하자보수공사비산출서(자오)_삼탄천외1개교내역(186백만원)_설계예산서(대광교외)최종수정" xfId="19067"/>
    <cellStyle name="_수공(성남)설계_인천계양 까치마을 태화,한진아파트 공사내역서9.12(제출용)_계양구 도두리마을 동남 아파트 하자보수공사비산출서(자오)_삼탄천외1개교내역(186백만원)_신양수설변내역서" xfId="19068"/>
    <cellStyle name="_수공(성남)설계_인천계양 까치마을 태화,한진아파트 공사내역서9.12(제출용)_계양구 도두리마을 동남 아파트 하자보수공사비산출서(자오)_삼탄천외1개교내역(186백만원)_신양수설변내역서_설계예산서(대광교외)최종수정" xfId="19069"/>
    <cellStyle name="_수공(성남)설계_인천계양 까치마을 태화,한진아파트 공사내역서9.12(제출용)_계양구 도두리마을 동남 아파트 하자보수공사비산출서(자오)_설계예산서(대광교외)최종수정" xfId="19070"/>
    <cellStyle name="_수공(성남)설계_인천계양 까치마을 태화,한진아파트 공사내역서9.12(제출용)_계양구 도두리마을 동남 아파트 하자보수공사비산출서(자오)_신양수설변내역서" xfId="19071"/>
    <cellStyle name="_수공(성남)설계_인천계양 까치마을 태화,한진아파트 공사내역서9.12(제출용)_계양구 도두리마을 동남 아파트 하자보수공사비산출서(자오)_신양수설변내역서_설계예산서(대광교외)최종수정" xfId="19072"/>
    <cellStyle name="_수공(성남)설계_인천계양 까치마을 태화,한진아파트 공사내역서9.12(제출용)_계양구 도두리마을 동남 아파트 하자보수공사비산출서(자오)_원동천교(상)외-수량수정" xfId="19073"/>
    <cellStyle name="_수공(성남)설계_인천계양 까치마을 태화,한진아파트 공사내역서9.12(제출용)_구로동구일우성아파트 하자보수공사비산출서(1)" xfId="19074"/>
    <cellStyle name="_수공(성남)설계_인천계양 까치마을 태화,한진아파트 공사내역서9.12(제출용)_구로동구일우성아파트 하자보수공사비산출서(1)_삼탄천외1개교내역(186백만원)" xfId="19075"/>
    <cellStyle name="_수공(성남)설계_인천계양 까치마을 태화,한진아파트 공사내역서9.12(제출용)_구로동구일우성아파트 하자보수공사비산출서(1)_삼탄천외1개교내역(186백만원)_설계예산서(대광교외)최종수정" xfId="19076"/>
    <cellStyle name="_수공(성남)설계_인천계양 까치마을 태화,한진아파트 공사내역서9.12(제출용)_구로동구일우성아파트 하자보수공사비산출서(1)_삼탄천외1개교내역(186백만원)_신양수설변내역서" xfId="19077"/>
    <cellStyle name="_수공(성남)설계_인천계양 까치마을 태화,한진아파트 공사내역서9.12(제출용)_구로동구일우성아파트 하자보수공사비산출서(1)_삼탄천외1개교내역(186백만원)_신양수설변내역서_설계예산서(대광교외)최종수정" xfId="19078"/>
    <cellStyle name="_수공(성남)설계_인천계양 까치마을 태화,한진아파트 공사내역서9.12(제출용)_구로동구일우성아파트 하자보수공사비산출서(1)_설계예산서(대광교외)최종수정" xfId="19079"/>
    <cellStyle name="_수공(성남)설계_인천계양 까치마을 태화,한진아파트 공사내역서9.12(제출용)_구로동구일우성아파트 하자보수공사비산출서(1)_신양수설변내역서" xfId="19080"/>
    <cellStyle name="_수공(성남)설계_인천계양 까치마을 태화,한진아파트 공사내역서9.12(제출용)_구로동구일우성아파트 하자보수공사비산출서(1)_신양수설변내역서_설계예산서(대광교외)최종수정" xfId="19081"/>
    <cellStyle name="_수공(성남)설계_인천계양 까치마을 태화,한진아파트 공사내역서9.12(제출용)_구로동구일우성아파트 하자보수공사비산출서(1)_원동천교(상)외-수량수정" xfId="19082"/>
    <cellStyle name="_수공(성남)설계_인천계양 까치마을 태화,한진아파트 공사내역서9.12(제출용)_동남 아파트" xfId="19083"/>
    <cellStyle name="_수공(성남)설계_인천계양 까치마을 태화,한진아파트 공사내역서9.12(제출용)_동남 아파트_삼탄천외1개교내역(186백만원)" xfId="19084"/>
    <cellStyle name="_수공(성남)설계_인천계양 까치마을 태화,한진아파트 공사내역서9.12(제출용)_동남 아파트_삼탄천외1개교내역(186백만원)_설계예산서(대광교외)최종수정" xfId="19085"/>
    <cellStyle name="_수공(성남)설계_인천계양 까치마을 태화,한진아파트 공사내역서9.12(제출용)_동남 아파트_삼탄천외1개교내역(186백만원)_신양수설변내역서" xfId="19086"/>
    <cellStyle name="_수공(성남)설계_인천계양 까치마을 태화,한진아파트 공사내역서9.12(제출용)_동남 아파트_삼탄천외1개교내역(186백만원)_신양수설변내역서_설계예산서(대광교외)최종수정" xfId="19087"/>
    <cellStyle name="_수공(성남)설계_인천계양 까치마을 태화,한진아파트 공사내역서9.12(제출용)_동남 아파트_설계예산서(대광교외)최종수정" xfId="19088"/>
    <cellStyle name="_수공(성남)설계_인천계양 까치마을 태화,한진아파트 공사내역서9.12(제출용)_동남 아파트_신양수설변내역서" xfId="19089"/>
    <cellStyle name="_수공(성남)설계_인천계양 까치마을 태화,한진아파트 공사내역서9.12(제출용)_동남 아파트_신양수설변내역서_설계예산서(대광교외)최종수정" xfId="19090"/>
    <cellStyle name="_수공(성남)설계_인천계양 까치마을 태화,한진아파트 공사내역서9.12(제출용)_동남 아파트_원동천교(상)외-수량수정" xfId="19091"/>
    <cellStyle name="_수공(성남)설계_인천계양 까치마을 태화,한진아파트 공사내역서9.12(제출용)_삼탄천외1개교내역(186백만원)" xfId="19092"/>
    <cellStyle name="_수공(성남)설계_인천계양 까치마을 태화,한진아파트 공사내역서9.12(제출용)_삼탄천외1개교내역(186백만원)_설계예산서(대광교외)최종수정" xfId="19093"/>
    <cellStyle name="_수공(성남)설계_인천계양 까치마을 태화,한진아파트 공사내역서9.12(제출용)_삼탄천외1개교내역(186백만원)_신양수설변내역서" xfId="19094"/>
    <cellStyle name="_수공(성남)설계_인천계양 까치마을 태화,한진아파트 공사내역서9.12(제출용)_삼탄천외1개교내역(186백만원)_신양수설변내역서_설계예산서(대광교외)최종수정" xfId="19095"/>
    <cellStyle name="_수공(성남)설계_인천계양 까치마을 태화,한진아파트 공사내역서9.12(제출용)_설계예산서(대광교외)최종수정" xfId="19096"/>
    <cellStyle name="_수공(성남)설계_인천계양 까치마을 태화,한진아파트 공사내역서9.12(제출용)_신양수설변내역서" xfId="19097"/>
    <cellStyle name="_수공(성남)설계_인천계양 까치마을 태화,한진아파트 공사내역서9.12(제출용)_신양수설변내역서_설계예산서(대광교외)최종수정" xfId="19098"/>
    <cellStyle name="_수공(성남)설계_인천계양 까치마을 태화,한진아파트 공사내역서9.12(제출용)_원동천교(상)외-수량수정" xfId="19099"/>
    <cellStyle name="_수공(성남)설계_인천계양 까치마을 태화,한진아파트 공사내역서9.12(제출용)_인천계양 까치마을 태화,한진아파트 공사내역서9.12(제출용)" xfId="19100"/>
    <cellStyle name="_수공(성남)설계_인천계양 까치마을 태화,한진아파트 공사내역서9.12(제출용)_인천계양 까치마을 태화,한진아파트 공사내역서9.12(제출용)_삼탄천외1개교내역(186백만원)" xfId="19101"/>
    <cellStyle name="_수공(성남)설계_인천계양 까치마을 태화,한진아파트 공사내역서9.12(제출용)_인천계양 까치마을 태화,한진아파트 공사내역서9.12(제출용)_삼탄천외1개교내역(186백만원)_설계예산서(대광교외)최종수정" xfId="19102"/>
    <cellStyle name="_수공(성남)설계_인천계양 까치마을 태화,한진아파트 공사내역서9.12(제출용)_인천계양 까치마을 태화,한진아파트 공사내역서9.12(제출용)_삼탄천외1개교내역(186백만원)_신양수설변내역서" xfId="19103"/>
    <cellStyle name="_수공(성남)설계_인천계양 까치마을 태화,한진아파트 공사내역서9.12(제출용)_인천계양 까치마을 태화,한진아파트 공사내역서9.12(제출용)_삼탄천외1개교내역(186백만원)_신양수설변내역서_설계예산서(대광교외)최종수정" xfId="19104"/>
    <cellStyle name="_수공(성남)설계_인천계양 까치마을 태화,한진아파트 공사내역서9.12(제출용)_인천계양 까치마을 태화,한진아파트 공사내역서9.12(제출용)_설계예산서(대광교외)최종수정" xfId="19105"/>
    <cellStyle name="_수공(성남)설계_인천계양 까치마을 태화,한진아파트 공사내역서9.12(제출용)_인천계양 까치마을 태화,한진아파트 공사내역서9.12(제출용)_신양수설변내역서" xfId="19106"/>
    <cellStyle name="_수공(성남)설계_인천계양 까치마을 태화,한진아파트 공사내역서9.12(제출용)_인천계양 까치마을 태화,한진아파트 공사내역서9.12(제출용)_신양수설변내역서_설계예산서(대광교외)최종수정" xfId="19107"/>
    <cellStyle name="_수공(성남)설계_인천계양 까치마을 태화,한진아파트 공사내역서9.12(제출용)_인천계양 까치마을 태화,한진아파트 공사내역서9.12(제출용)_원동천교(상)외-수량수정" xfId="19108"/>
    <cellStyle name="_수공(성남)설계_인천계양 까치마을 태화,한진아파트 공사내역서9.12(제출용)_인천계양 까치마을 태화,한진아파트 공사내역서9.12(제출용)_인천계양 까치마을 태화,한진아파트 공사내역서9.12(제출용)" xfId="19109"/>
    <cellStyle name="_수공(성남)설계_인천계양 까치마을 태화,한진아파트 공사내역서9.12(제출용)_인천계양 까치마을 태화,한진아파트 공사내역서9.12(제출용)_인천계양 까치마을 태화,한진아파트 공사내역서9.12(제출용)_계양구 도두리마을 동남 아파트 하자보수공사비산출서(자오)" xfId="19110"/>
    <cellStyle name="_수공(성남)설계_인천계양 까치마을 태화,한진아파트 공사내역서9.12(제출용)_인천계양 까치마을 태화,한진아파트 공사내역서9.12(제출용)_인천계양 까치마을 태화,한진아파트 공사내역서9.12(제출용)_계양구 도두리마을 동남 아파트 하자보수공사비산출서(자오)_삼탄천외1개교내역(186백만원)" xfId="19111"/>
    <cellStyle name="_수공(성남)설계_인천계양 까치마을 태화,한진아파트 공사내역서9.12(제출용)_인천계양 까치마을 태화,한진아파트 공사내역서9.12(제출용)_인천계양 까치마을 태화,한진아파트 공사내역서9.12(제출용)_계양구 도두리마을 동남 아파트 하자보수공사비산출서(자오)_삼탄천외1개교내역(186백만원)_설계예산서(대광교외)최종수정" xfId="19112"/>
    <cellStyle name="_수공(성남)설계_인천계양 까치마을 태화,한진아파트 공사내역서9.12(제출용)_인천계양 까치마을 태화,한진아파트 공사내역서9.12(제출용)_인천계양 까치마을 태화,한진아파트 공사내역서9.12(제출용)_계양구 도두리마을 동남 아파트 하자보수공사비산출서(자오)_삼탄천외1개교내역(186백만원)_신양수설변내역서" xfId="19113"/>
    <cellStyle name="_수공(성남)설계_인천계양 까치마을 태화,한진아파트 공사내역서9.12(제출용)_인천계양 까치마을 태화,한진아파트 공사내역서9.12(제출용)_인천계양 까치마을 태화,한진아파트 공사내역서9.12(제출용)_계양구 도두리마을 동남 아파트 하자보수공사비산출서(자오)_삼탄천외1개교내역(186백만원)_신양수설변내역서_설계예산서(대광교외)최종수정" xfId="19114"/>
    <cellStyle name="_수공(성남)설계_인천계양 까치마을 태화,한진아파트 공사내역서9.12(제출용)_인천계양 까치마을 태화,한진아파트 공사내역서9.12(제출용)_인천계양 까치마을 태화,한진아파트 공사내역서9.12(제출용)_계양구 도두리마을 동남 아파트 하자보수공사비산출서(자오)_설계예산서(대광교외)최종수정" xfId="19115"/>
    <cellStyle name="_수공(성남)설계_인천계양 까치마을 태화,한진아파트 공사내역서9.12(제출용)_인천계양 까치마을 태화,한진아파트 공사내역서9.12(제출용)_인천계양 까치마을 태화,한진아파트 공사내역서9.12(제출용)_계양구 도두리마을 동남 아파트 하자보수공사비산출서(자오)_신양수설변내역서" xfId="19116"/>
    <cellStyle name="_수공(성남)설계_인천계양 까치마을 태화,한진아파트 공사내역서9.12(제출용)_인천계양 까치마을 태화,한진아파트 공사내역서9.12(제출용)_인천계양 까치마을 태화,한진아파트 공사내역서9.12(제출용)_계양구 도두리마을 동남 아파트 하자보수공사비산출서(자오)_신양수설변내역서_설계예산서(대광교외)최종수정" xfId="19117"/>
    <cellStyle name="_수공(성남)설계_인천계양 까치마을 태화,한진아파트 공사내역서9.12(제출용)_인천계양 까치마을 태화,한진아파트 공사내역서9.12(제출용)_인천계양 까치마을 태화,한진아파트 공사내역서9.12(제출용)_계양구 도두리마을 동남 아파트 하자보수공사비산출서(자오)_원동천교(상)외-수량수정" xfId="19118"/>
    <cellStyle name="_수공(성남)설계_인천계양 까치마을 태화,한진아파트 공사내역서9.12(제출용)_인천계양 까치마을 태화,한진아파트 공사내역서9.12(제출용)_인천계양 까치마을 태화,한진아파트 공사내역서9.12(제출용)_구로동구일우성아파트 하자보수공사비산출서(1)" xfId="19119"/>
    <cellStyle name="_수공(성남)설계_인천계양 까치마을 태화,한진아파트 공사내역서9.12(제출용)_인천계양 까치마을 태화,한진아파트 공사내역서9.12(제출용)_인천계양 까치마을 태화,한진아파트 공사내역서9.12(제출용)_구로동구일우성아파트 하자보수공사비산출서(1)_삼탄천외1개교내역(186백만원)" xfId="19120"/>
    <cellStyle name="_수공(성남)설계_인천계양 까치마을 태화,한진아파트 공사내역서9.12(제출용)_인천계양 까치마을 태화,한진아파트 공사내역서9.12(제출용)_인천계양 까치마을 태화,한진아파트 공사내역서9.12(제출용)_구로동구일우성아파트 하자보수공사비산출서(1)_삼탄천외1개교내역(186백만원)_설계예산서(대광교외)최종수정" xfId="19121"/>
    <cellStyle name="_수공(성남)설계_인천계양 까치마을 태화,한진아파트 공사내역서9.12(제출용)_인천계양 까치마을 태화,한진아파트 공사내역서9.12(제출용)_인천계양 까치마을 태화,한진아파트 공사내역서9.12(제출용)_구로동구일우성아파트 하자보수공사비산출서(1)_삼탄천외1개교내역(186백만원)_신양수설변내역서" xfId="19122"/>
    <cellStyle name="_수공(성남)설계_인천계양 까치마을 태화,한진아파트 공사내역서9.12(제출용)_인천계양 까치마을 태화,한진아파트 공사내역서9.12(제출용)_인천계양 까치마을 태화,한진아파트 공사내역서9.12(제출용)_구로동구일우성아파트 하자보수공사비산출서(1)_삼탄천외1개교내역(186백만원)_신양수설변내역서_설계예산서(대광교외)최종수정" xfId="19123"/>
    <cellStyle name="_수공(성남)설계_인천계양 까치마을 태화,한진아파트 공사내역서9.12(제출용)_인천계양 까치마을 태화,한진아파트 공사내역서9.12(제출용)_인천계양 까치마을 태화,한진아파트 공사내역서9.12(제출용)_구로동구일우성아파트 하자보수공사비산출서(1)_설계예산서(대광교외)최종수정" xfId="19124"/>
    <cellStyle name="_수공(성남)설계_인천계양 까치마을 태화,한진아파트 공사내역서9.12(제출용)_인천계양 까치마을 태화,한진아파트 공사내역서9.12(제출용)_인천계양 까치마을 태화,한진아파트 공사내역서9.12(제출용)_구로동구일우성아파트 하자보수공사비산출서(1)_신양수설변내역서" xfId="19125"/>
    <cellStyle name="_수공(성남)설계_인천계양 까치마을 태화,한진아파트 공사내역서9.12(제출용)_인천계양 까치마을 태화,한진아파트 공사내역서9.12(제출용)_인천계양 까치마을 태화,한진아파트 공사내역서9.12(제출용)_구로동구일우성아파트 하자보수공사비산출서(1)_신양수설변내역서_설계예산서(대광교외)최종수정" xfId="19126"/>
    <cellStyle name="_수공(성남)설계_인천계양 까치마을 태화,한진아파트 공사내역서9.12(제출용)_인천계양 까치마을 태화,한진아파트 공사내역서9.12(제출용)_인천계양 까치마을 태화,한진아파트 공사내역서9.12(제출용)_구로동구일우성아파트 하자보수공사비산출서(1)_원동천교(상)외-수량수정" xfId="19127"/>
    <cellStyle name="_수공(성남)설계_인천계양 까치마을 태화,한진아파트 공사내역서9.12(제출용)_인천계양 까치마을 태화,한진아파트 공사내역서9.12(제출용)_인천계양 까치마을 태화,한진아파트 공사내역서9.12(제출용)_동남 아파트" xfId="19128"/>
    <cellStyle name="_수공(성남)설계_인천계양 까치마을 태화,한진아파트 공사내역서9.12(제출용)_인천계양 까치마을 태화,한진아파트 공사내역서9.12(제출용)_인천계양 까치마을 태화,한진아파트 공사내역서9.12(제출용)_동남 아파트_삼탄천외1개교내역(186백만원)" xfId="19129"/>
    <cellStyle name="_수공(성남)설계_인천계양 까치마을 태화,한진아파트 공사내역서9.12(제출용)_인천계양 까치마을 태화,한진아파트 공사내역서9.12(제출용)_인천계양 까치마을 태화,한진아파트 공사내역서9.12(제출용)_동남 아파트_삼탄천외1개교내역(186백만원)_설계예산서(대광교외)최종수정" xfId="19130"/>
    <cellStyle name="_수공(성남)설계_인천계양 까치마을 태화,한진아파트 공사내역서9.12(제출용)_인천계양 까치마을 태화,한진아파트 공사내역서9.12(제출용)_인천계양 까치마을 태화,한진아파트 공사내역서9.12(제출용)_동남 아파트_삼탄천외1개교내역(186백만원)_신양수설변내역서" xfId="19131"/>
    <cellStyle name="_수공(성남)설계_인천계양 까치마을 태화,한진아파트 공사내역서9.12(제출용)_인천계양 까치마을 태화,한진아파트 공사내역서9.12(제출용)_인천계양 까치마을 태화,한진아파트 공사내역서9.12(제출용)_동남 아파트_삼탄천외1개교내역(186백만원)_신양수설변내역서_설계예산서(대광교외)최종수정" xfId="19132"/>
    <cellStyle name="_수공(성남)설계_인천계양 까치마을 태화,한진아파트 공사내역서9.12(제출용)_인천계양 까치마을 태화,한진아파트 공사내역서9.12(제출용)_인천계양 까치마을 태화,한진아파트 공사내역서9.12(제출용)_동남 아파트_설계예산서(대광교외)최종수정" xfId="19133"/>
    <cellStyle name="_수공(성남)설계_인천계양 까치마을 태화,한진아파트 공사내역서9.12(제출용)_인천계양 까치마을 태화,한진아파트 공사내역서9.12(제출용)_인천계양 까치마을 태화,한진아파트 공사내역서9.12(제출용)_동남 아파트_신양수설변내역서" xfId="19134"/>
    <cellStyle name="_수공(성남)설계_인천계양 까치마을 태화,한진아파트 공사내역서9.12(제출용)_인천계양 까치마을 태화,한진아파트 공사내역서9.12(제출용)_인천계양 까치마을 태화,한진아파트 공사내역서9.12(제출용)_동남 아파트_신양수설변내역서_설계예산서(대광교외)최종수정" xfId="19135"/>
    <cellStyle name="_수공(성남)설계_인천계양 까치마을 태화,한진아파트 공사내역서9.12(제출용)_인천계양 까치마을 태화,한진아파트 공사내역서9.12(제출용)_인천계양 까치마을 태화,한진아파트 공사내역서9.12(제출용)_동남 아파트_원동천교(상)외-수량수정" xfId="19136"/>
    <cellStyle name="_수공(성남)설계_인천계양 까치마을 태화,한진아파트 공사내역서9.12(제출용)_인천계양 까치마을 태화,한진아파트 공사내역서9.12(제출용)_인천계양 까치마을 태화,한진아파트 공사내역서9.12(제출용)_삼탄천외1개교내역(186백만원)" xfId="19137"/>
    <cellStyle name="_수공(성남)설계_인천계양 까치마을 태화,한진아파트 공사내역서9.12(제출용)_인천계양 까치마을 태화,한진아파트 공사내역서9.12(제출용)_인천계양 까치마을 태화,한진아파트 공사내역서9.12(제출용)_삼탄천외1개교내역(186백만원)_설계예산서(대광교외)최종수정" xfId="19138"/>
    <cellStyle name="_수공(성남)설계_인천계양 까치마을 태화,한진아파트 공사내역서9.12(제출용)_인천계양 까치마을 태화,한진아파트 공사내역서9.12(제출용)_인천계양 까치마을 태화,한진아파트 공사내역서9.12(제출용)_삼탄천외1개교내역(186백만원)_신양수설변내역서" xfId="19139"/>
    <cellStyle name="_수공(성남)설계_인천계양 까치마을 태화,한진아파트 공사내역서9.12(제출용)_인천계양 까치마을 태화,한진아파트 공사내역서9.12(제출용)_인천계양 까치마을 태화,한진아파트 공사내역서9.12(제출용)_삼탄천외1개교내역(186백만원)_신양수설변내역서_설계예산서(대광교외)최종수정" xfId="19140"/>
    <cellStyle name="_수공(성남)설계_인천계양 까치마을 태화,한진아파트 공사내역서9.12(제출용)_인천계양 까치마을 태화,한진아파트 공사내역서9.12(제출용)_인천계양 까치마을 태화,한진아파트 공사내역서9.12(제출용)_설계예산서(대광교외)최종수정" xfId="19141"/>
    <cellStyle name="_수공(성남)설계_인천계양 까치마을 태화,한진아파트 공사내역서9.12(제출용)_인천계양 까치마을 태화,한진아파트 공사내역서9.12(제출용)_인천계양 까치마을 태화,한진아파트 공사내역서9.12(제출용)_신양수설변내역서" xfId="19142"/>
    <cellStyle name="_수공(성남)설계_인천계양 까치마을 태화,한진아파트 공사내역서9.12(제출용)_인천계양 까치마을 태화,한진아파트 공사내역서9.12(제출용)_인천계양 까치마을 태화,한진아파트 공사내역서9.12(제출용)_신양수설변내역서_설계예산서(대광교외)최종수정" xfId="19143"/>
    <cellStyle name="_수공(성남)설계_인천계양 까치마을 태화,한진아파트 공사내역서9.12(제출용)_인천계양 까치마을 태화,한진아파트 공사내역서9.12(제출용)_인천계양 까치마을 태화,한진아파트 공사내역서9.12(제출용)_원동천교(상)외-수량수정" xfId="19144"/>
    <cellStyle name="_수도권매립지" xfId="19145"/>
    <cellStyle name="_수도권매립지하도급(명도)" xfId="19146"/>
    <cellStyle name="_수량" xfId="493"/>
    <cellStyle name="_수량 2" xfId="16529"/>
    <cellStyle name="_수량 3" xfId="16563"/>
    <cellStyle name="_수량 산출서" xfId="15092"/>
    <cellStyle name="_수량(0.6x0.6x0.8)" xfId="15093"/>
    <cellStyle name="_수량(관부설단량)" xfId="15094"/>
    <cellStyle name="_수량(남성하수도)" xfId="494"/>
    <cellStyle name="_수량(삼가리도로부)" xfId="495"/>
    <cellStyle name="_수량(성안동00아파트)" xfId="15095"/>
    <cellStyle name="_수량(어암리1공구)" xfId="496"/>
    <cellStyle name="_수량(오두교3안)(09_08)" xfId="19147"/>
    <cellStyle name="_수량(옥계)-금회분(0)" xfId="497"/>
    <cellStyle name="_수량(지화마을)" xfId="15096"/>
    <cellStyle name="_수량_1" xfId="19148"/>
    <cellStyle name="_수량_1_b접합정공기이토" xfId="19149"/>
    <cellStyle name="_수량_1_c접합정공기이토" xfId="19150"/>
    <cellStyle name="_수량_1_d접합정공기이토" xfId="19151"/>
    <cellStyle name="_수량_1_총괄수량(배수B)" xfId="19152"/>
    <cellStyle name="_수량_2" xfId="19153"/>
    <cellStyle name="_수량1" xfId="16555"/>
    <cellStyle name="_수량1_1" xfId="19154"/>
    <cellStyle name="_수량1_1_b접합정공기이토" xfId="19155"/>
    <cellStyle name="_수량1_1_c접합정공기이토" xfId="19156"/>
    <cellStyle name="_수량1_1_d접합정공기이토" xfId="19157"/>
    <cellStyle name="_수량1_1_총괄수량(배수B)" xfId="19158"/>
    <cellStyle name="_수량2" xfId="19159"/>
    <cellStyle name="_수량2_1" xfId="19160"/>
    <cellStyle name="_수량2_1_b접합정공기이토" xfId="19161"/>
    <cellStyle name="_수량2_1_c접합정공기이토" xfId="19162"/>
    <cellStyle name="_수량2_1_d접합정공기이토" xfId="19163"/>
    <cellStyle name="_수량2_1_총괄수량(배수B)" xfId="19164"/>
    <cellStyle name="_수량last" xfId="19165"/>
    <cellStyle name="_수량last_1" xfId="19166"/>
    <cellStyle name="_수량last_2" xfId="19167"/>
    <cellStyle name="_수량금회 연화.내감" xfId="19168"/>
    <cellStyle name="_수량금회 연화.내감_금산제수량(전체최종)" xfId="19169"/>
    <cellStyle name="_수량산출 구눌하수도" xfId="15097"/>
    <cellStyle name="_수량산출 구눌하수도_금산제수량(전체최종)" xfId="19170"/>
    <cellStyle name="_수량산출 음지하천" xfId="19171"/>
    <cellStyle name="_수량산출 음지하천_금산제수량(전체최종)" xfId="19172"/>
    <cellStyle name="_수량산출(식재-포장-관로)0605" xfId="8032"/>
    <cellStyle name="_수량산출(총체2회) 차선도색" xfId="19173"/>
    <cellStyle name="_수량산출-0925-2" xfId="19174"/>
    <cellStyle name="_수량산출-0927" xfId="19175"/>
    <cellStyle name="_수량산출근거양식" xfId="19176"/>
    <cellStyle name="_수량산출서" xfId="498"/>
    <cellStyle name="_수량산출서 2" xfId="16581"/>
    <cellStyle name="_수량산출서 3" xfId="16531"/>
    <cellStyle name="_수량산출서(040719)" xfId="8031"/>
    <cellStyle name="_수량산출서(040719)_1공구단위수량산출(식재-포장-관로)" xfId="8030"/>
    <cellStyle name="_수량산출서(040719)_1공구단위수량산출(식재-포장-관로)_수량산출(식재-포장-관로)0605" xfId="8029"/>
    <cellStyle name="_수량산출서(040719)_1공구단위수량산출(식재-포장-관로)1" xfId="8028"/>
    <cellStyle name="_수량산출서(040719)_1공구단위수량산출(식재-포장-관로)1_수량산출(식재-포장-관로)0605" xfId="8027"/>
    <cellStyle name="_수량산출서(농소중학교)" xfId="15098"/>
    <cellStyle name="_수량산출서(사연리)" xfId="15099"/>
    <cellStyle name="_수량산출서(양지마을)C-LINE제외" xfId="15100"/>
    <cellStyle name="_수량산출서(지화마을,표층)" xfId="15101"/>
    <cellStyle name="_수량산출서(총체2회)" xfId="19177"/>
    <cellStyle name="_수량산출서_갈산3녹지 리모델링공사-수량산출및수목중량" xfId="8026"/>
    <cellStyle name="_수량산출서_도로유지관리보수공사(1구역-2011.01.01)" xfId="19178"/>
    <cellStyle name="_수량산출서_설계예산서(녹지조성지관리)" xfId="10214"/>
    <cellStyle name="_수량산출서_폐기물내역서" xfId="8025"/>
    <cellStyle name="_수량산출서1차" xfId="15102"/>
    <cellStyle name="_수량산출서-용인중" xfId="3997"/>
    <cellStyle name="_수량산출용지" xfId="19179"/>
    <cellStyle name="_수량산출-폐공수량및식재이식-0929(2)" xfId="19180"/>
    <cellStyle name="_수량산출-폐공수량및식재이식-1013(2)" xfId="19181"/>
    <cellStyle name="_수량제목" xfId="3998"/>
    <cellStyle name="_수량제목_내역서" xfId="3999"/>
    <cellStyle name="_수량표(아주포함)" xfId="499"/>
    <cellStyle name="_수목보호틀수량산출서" xfId="15103"/>
    <cellStyle name="_수성구청내역서" xfId="19182"/>
    <cellStyle name="_수성구청내역서_수성구청내역서" xfId="19183"/>
    <cellStyle name="_수원천경관조성공사 변경" xfId="19184"/>
    <cellStyle name="_수정갑지" xfId="10548"/>
    <cellStyle name="_수진1동제3놀이터 방음벽설치및시설물보수공사" xfId="26157"/>
    <cellStyle name="_순성토운반" xfId="26158"/>
    <cellStyle name="_순성토운반_1차1회기성" xfId="26159"/>
    <cellStyle name="_순성토운반_1차1회설변내역" xfId="26160"/>
    <cellStyle name="_순성토운반_2차1회설변내역" xfId="26161"/>
    <cellStyle name="_순성토운반_설계예산서" xfId="26162"/>
    <cellStyle name="_순성토운반_설계예산서 1차" xfId="26163"/>
    <cellStyle name="_순성토운반_예정공정표" xfId="26164"/>
    <cellStyle name="_순성토운반_전체2회설변내역" xfId="26165"/>
    <cellStyle name="_순성토운반_전체계약" xfId="26166"/>
    <cellStyle name="_순성토운반_철근(사급)" xfId="26167"/>
    <cellStyle name="_순창~운암(4공구) 도로 확장공사 (2003.12 단가 원본)" xfId="19185"/>
    <cellStyle name="_순창~운암(4공구) 도로 확장공사 (2003.12 단가 원본)_설계서(갑지)0223" xfId="19186"/>
    <cellStyle name="_순창~운암(4공구) 도로 확장공사 (2003.12 단가 원본)_설계예산서및단가산출서" xfId="19187"/>
    <cellStyle name="_순창~운암(4공구) 도로 확장공사 (2003.12 단가 원본)_진입램프최종" xfId="19188"/>
    <cellStyle name="_순창~운암(4공구) 도로 확장공사 (2003.12 단가 원본)_진입램프최종엑셀" xfId="19189"/>
    <cellStyle name="_순창운암전기내역서" xfId="500"/>
    <cellStyle name="_순창운암전기내역서_가산2빗물-발주용-시설물토목화" xfId="501"/>
    <cellStyle name="_숭실대학교 걷고싶은 거리 녹화사업" xfId="502"/>
    <cellStyle name="_승본도로수량(금회분)" xfId="19190"/>
    <cellStyle name="_승본도로수량산출" xfId="19191"/>
    <cellStyle name="_시공계획(토목)" xfId="19192"/>
    <cellStyle name="_시설 언더패스 견적-40202" xfId="19193"/>
    <cellStyle name="_시설 언더패스 견적-40202_설계서(갑지)0223" xfId="19194"/>
    <cellStyle name="_시설 언더패스 견적-40202_설계예산서및단가산출서" xfId="19195"/>
    <cellStyle name="_시설 언더패스 견적-40202_진입램프최종" xfId="19196"/>
    <cellStyle name="_시설 언더패스 견적-40202_진입램프최종엑셀" xfId="19197"/>
    <cellStyle name="_시설 언더패스 견적-40204" xfId="19198"/>
    <cellStyle name="_시설 언더패스 견적-40204_설계서(갑지)0223" xfId="19199"/>
    <cellStyle name="_시설 언더패스 견적-40204_설계예산서및단가산출서" xfId="19200"/>
    <cellStyle name="_시설 언더패스 견적-40204_진입램프최종" xfId="19201"/>
    <cellStyle name="_시설 언더패스 견적-40204_진입램프최종엑셀" xfId="19202"/>
    <cellStyle name="_시설 언더패스 견적-40225" xfId="19203"/>
    <cellStyle name="_시설 언더패스 견적-40225_설계서(갑지)0223" xfId="19204"/>
    <cellStyle name="_시설 언더패스 견적-40225_설계예산서및단가산출서" xfId="19205"/>
    <cellStyle name="_시설 언더패스 견적-40225_진입램프최종" xfId="19206"/>
    <cellStyle name="_시설 언더패스 견적-40225_진입램프최종엑셀" xfId="19207"/>
    <cellStyle name="_시스템개발산출양식_2003" xfId="19208"/>
    <cellStyle name="_신갈수지-부대" xfId="11034"/>
    <cellStyle name="_신갈수지-부대_설계변경(재경)" xfId="11035"/>
    <cellStyle name="_신갈수지-부대_자금청구서예제(3월)" xfId="11036"/>
    <cellStyle name="_신갈수지-부대_자금청구서예제(3월)_6월자금청구수정분" xfId="11037"/>
    <cellStyle name="_신갈수지-부대_자금청구서예제(3월)_6월자금청구수정분_설계변경(재경)" xfId="11038"/>
    <cellStyle name="_신갈수지-부대_자금청구서예제(3월)_설계변경(재경)" xfId="11039"/>
    <cellStyle name="_신곡육교계산서(고령방향)" xfId="15104"/>
    <cellStyle name="_신곡육교계산서(고령방향)_01-자재및수량집계(수산교)" xfId="15105"/>
    <cellStyle name="_신곡육교계산서(고령방향)_Wd3(방호벽)" xfId="15106"/>
    <cellStyle name="_신곡육교계산서(고령방향)_Wd3(방호벽)_01-자재및수량집계(수산교)" xfId="15107"/>
    <cellStyle name="_신곡육교계산서(고령방향)_Wd3(방호벽+중분대없음)" xfId="15108"/>
    <cellStyle name="_신곡육교계산서(고령방향)_Wd3(방호벽+중분대없음)_01-자재및수량집계(수산교)" xfId="15109"/>
    <cellStyle name="_신곡육교계산서(고령방향)_Wd3(보도+연석+난간)" xfId="15110"/>
    <cellStyle name="_신곡육교계산서(고령방향)_Wd3(보도+연석+난간)_01-자재및수량집계(수산교)" xfId="15111"/>
    <cellStyle name="_신기육교계산서" xfId="15112"/>
    <cellStyle name="_신기육교계산서_01-자재및수량집계(수산교)" xfId="15113"/>
    <cellStyle name="_신기육교계산서_Wd3(방호벽)" xfId="15114"/>
    <cellStyle name="_신기육교계산서_Wd3(방호벽)_01-자재및수량집계(수산교)" xfId="15115"/>
    <cellStyle name="_신기육교계산서_Wd3(방호벽+중분대없음)" xfId="15116"/>
    <cellStyle name="_신기육교계산서_Wd3(방호벽+중분대없음)_01-자재및수량집계(수산교)" xfId="15117"/>
    <cellStyle name="_신기육교계산서_Wd3(보도+연석+난간)" xfId="15118"/>
    <cellStyle name="_신기육교계산서_Wd3(보도+연석+난간)_01-자재및수량집계(수산교)" xfId="15119"/>
    <cellStyle name="_신당천수량 변경(전체)" xfId="19209"/>
    <cellStyle name="_신리1교-상부" xfId="4000"/>
    <cellStyle name="_신리1교-상부_2008-FC황토포장" xfId="4001"/>
    <cellStyle name="_신리1교-상부_2010-SGR황토포장 일위대가" xfId="4002"/>
    <cellStyle name="_신리1교-상부_Book2" xfId="4024"/>
    <cellStyle name="_신리1교-상부_Book2_2008-FC황토포장" xfId="4025"/>
    <cellStyle name="_신리1교-상부_Book2_2010-SGR황토포장 일위대가" xfId="4026"/>
    <cellStyle name="_신리1교-상부_x주요자재집계표" xfId="4027"/>
    <cellStyle name="_신리1교-상부_x주요자재집계표_2008-FC황토포장" xfId="4028"/>
    <cellStyle name="_신리1교-상부_x주요자재집계표_2010-SGR황토포장 일위대가" xfId="4029"/>
    <cellStyle name="_신리1교-상부_구조물주요자재(3공구)" xfId="4003"/>
    <cellStyle name="_신리1교-상부_구조물주요자재(3공구)_2008-FC황토포장" xfId="4004"/>
    <cellStyle name="_신리1교-상부_구조물주요자재(3공구)_2010-SGR황토포장 일위대가" xfId="4005"/>
    <cellStyle name="_신리1교-상부_구조물주요자재(3공구)_Book2" xfId="4012"/>
    <cellStyle name="_신리1교-상부_구조물주요자재(3공구)_Book2_2008-FC황토포장" xfId="4013"/>
    <cellStyle name="_신리1교-상부_구조물주요자재(3공구)_Book2_2010-SGR황토포장 일위대가" xfId="4014"/>
    <cellStyle name="_신리1교-상부_구조물주요자재(3공구)_x주요자재집계표" xfId="4015"/>
    <cellStyle name="_신리1교-상부_구조물주요자재(3공구)_x주요자재집계표_2008-FC황토포장" xfId="4016"/>
    <cellStyle name="_신리1교-상부_구조물주요자재(3공구)_x주요자재집계표_2010-SGR황토포장 일위대가" xfId="4017"/>
    <cellStyle name="_신리1교-상부_구조물주요자재(3공구)_주요자재집계표" xfId="4006"/>
    <cellStyle name="_신리1교-상부_구조물주요자재(3공구)_주요자재집계표(5-2)-0604" xfId="4007"/>
    <cellStyle name="_신리1교-상부_구조물주요자재(3공구)_주요자재집계표(5-2)-0604_2008-FC황토포장" xfId="4008"/>
    <cellStyle name="_신리1교-상부_구조물주요자재(3공구)_주요자재집계표(5-2)-0604_2010-SGR황토포장 일위대가" xfId="4009"/>
    <cellStyle name="_신리1교-상부_구조물주요자재(3공구)_주요자재집계표_2008-FC황토포장" xfId="4010"/>
    <cellStyle name="_신리1교-상부_구조물주요자재(3공구)_주요자재집계표_2010-SGR황토포장 일위대가" xfId="4011"/>
    <cellStyle name="_신리1교-상부_주요자재집계표" xfId="4018"/>
    <cellStyle name="_신리1교-상부_주요자재집계표(5-2)-0604" xfId="4019"/>
    <cellStyle name="_신리1교-상부_주요자재집계표(5-2)-0604_2008-FC황토포장" xfId="4020"/>
    <cellStyle name="_신리1교-상부_주요자재집계표(5-2)-0604_2010-SGR황토포장 일위대가" xfId="4021"/>
    <cellStyle name="_신리1교-상부_주요자재집계표_2008-FC황토포장" xfId="4022"/>
    <cellStyle name="_신리1교-상부_주요자재집계표_2010-SGR황토포장 일위대가" xfId="4023"/>
    <cellStyle name="_신리5교 상부" xfId="4030"/>
    <cellStyle name="_신리5교 상부_2008-FC황토포장" xfId="4031"/>
    <cellStyle name="_신리5교 상부_2010-SGR황토포장 일위대가" xfId="4032"/>
    <cellStyle name="_신리5교교대" xfId="4033"/>
    <cellStyle name="_신리5교교대토공" xfId="4034"/>
    <cellStyle name="_신리6교 상부" xfId="4035"/>
    <cellStyle name="_신리6교 상부_2008-FC황토포장" xfId="4036"/>
    <cellStyle name="_신리6교 상부_2010-SGR황토포장 일위대가" xfId="4037"/>
    <cellStyle name="_신양수설변내역서" xfId="19210"/>
    <cellStyle name="_신양수설변내역서_설계예산서(대광교외)최종수정" xfId="19211"/>
    <cellStyle name="_신우어린이공원-내역-0224" xfId="4038"/>
    <cellStyle name="_신우어린이공원-내역-0224_등산로정비-0901" xfId="4039"/>
    <cellStyle name="_신우어린이공원-내역-0224_등산로정비-협의용" xfId="4040"/>
    <cellStyle name="_신우어린이공원-내역-0224_매봉-1018-검토" xfId="4041"/>
    <cellStyle name="_신우어린이공원-내역-0224_석성산-설계서-0517" xfId="4042"/>
    <cellStyle name="_신원1교(곡선교)계산서" xfId="15120"/>
    <cellStyle name="_신원1교(곡선교)계산서_01-자재및수량집계(수산교)" xfId="15121"/>
    <cellStyle name="_신원1교(곡선교)계산서_Wd3(방호벽)" xfId="15122"/>
    <cellStyle name="_신원1교(곡선교)계산서_Wd3(방호벽)_01-자재및수량집계(수산교)" xfId="15123"/>
    <cellStyle name="_신원1교(곡선교)계산서_Wd3(방호벽+중분대없음)" xfId="15124"/>
    <cellStyle name="_신원1교(곡선교)계산서_Wd3(방호벽+중분대없음)_01-자재및수량집계(수산교)" xfId="15125"/>
    <cellStyle name="_신원1교(곡선교)계산서_Wd3(보도+연석+난간)" xfId="15126"/>
    <cellStyle name="_신원1교(곡선교)계산서_Wd3(보도+연석+난간)_01-자재및수량집계(수산교)" xfId="15127"/>
    <cellStyle name="_신월5도(3)" xfId="15128"/>
    <cellStyle name="_신월5도(3)_부대공(1)" xfId="15129"/>
    <cellStyle name="_신월5도(3)_부대공(1)_포천시임도구조개량" xfId="15130"/>
    <cellStyle name="_신월5도(3)_부대공-1" xfId="15131"/>
    <cellStyle name="_신월5도(3)_부대공-1_부대공-1" xfId="15132"/>
    <cellStyle name="_신월5도(3)_부대공-1_부대공-1_부대공(1)" xfId="15133"/>
    <cellStyle name="_신월5도(3)_부대공-1_부대공-1_부대공(1)_포천시임도구조개량" xfId="15134"/>
    <cellStyle name="_신월5도(3)_부대공-1_부대공-1_포천시임도구조개량" xfId="15135"/>
    <cellStyle name="_신월5도(3)_부대공-1_포천시임도구조개량" xfId="15136"/>
    <cellStyle name="_신월5도(3)_토공1" xfId="15137"/>
    <cellStyle name="_신월5도(3)_토공1_토공" xfId="15138"/>
    <cellStyle name="_신월5도(3)_토공1_토공_포천시임도구조개량" xfId="15139"/>
    <cellStyle name="_신월5도(3)_토공1_포천시임도구조개량" xfId="15140"/>
    <cellStyle name="_신월5도(3)_포천시임도구조개량" xfId="15141"/>
    <cellStyle name="_신월5도(5)" xfId="15142"/>
    <cellStyle name="_신월5도(5)_부대공(1)" xfId="15143"/>
    <cellStyle name="_신월5도(5)_부대공(1)_포천시임도구조개량" xfId="15144"/>
    <cellStyle name="_신월5도(5)_부대공-1" xfId="15145"/>
    <cellStyle name="_신월5도(5)_부대공-1_부대공-1" xfId="15146"/>
    <cellStyle name="_신월5도(5)_부대공-1_부대공-1_부대공(1)" xfId="15147"/>
    <cellStyle name="_신월5도(5)_부대공-1_부대공-1_부대공(1)_포천시임도구조개량" xfId="15148"/>
    <cellStyle name="_신월5도(5)_부대공-1_부대공-1_포천시임도구조개량" xfId="15149"/>
    <cellStyle name="_신월5도(5)_부대공-1_포천시임도구조개량" xfId="15150"/>
    <cellStyle name="_신월5도(5)_토공1" xfId="15151"/>
    <cellStyle name="_신월5도(5)_토공1_토공" xfId="15152"/>
    <cellStyle name="_신월5도(5)_토공1_토공_포천시임도구조개량" xfId="15153"/>
    <cellStyle name="_신월5도(5)_토공1_포천시임도구조개량" xfId="15154"/>
    <cellStyle name="_신월5도(5)_포천시임도구조개량" xfId="15155"/>
    <cellStyle name="_신정1빗물펌프장(홍성학)" xfId="11040"/>
    <cellStyle name="_신정1빗물펌프장(홍성학)_설계변경(재경)" xfId="11041"/>
    <cellStyle name="_신정1빗물펌프장(홍성학)_자금청구서예제(3월)" xfId="11042"/>
    <cellStyle name="_신정1빗물펌프장(홍성학)_자금청구서예제(3월)_6월자금청구수정분" xfId="11043"/>
    <cellStyle name="_신정1빗물펌프장(홍성학)_자금청구서예제(3월)_6월자금청구수정분_설계변경(재경)" xfId="11044"/>
    <cellStyle name="_신정1빗물펌프장(홍성학)_자금청구서예제(3월)_설계변경(재경)" xfId="11045"/>
    <cellStyle name="_신정5~8 설계예산서" xfId="16716"/>
    <cellStyle name="_신철원2교" xfId="19212"/>
    <cellStyle name="_신탄진선(태림)" xfId="4043"/>
    <cellStyle name="_신태백(가실행)" xfId="11046"/>
    <cellStyle name="_신태백(가실행)_1" xfId="19213"/>
    <cellStyle name="_신태백(가실행)_1_경찰서-터미널간도로(투찰)②" xfId="19214"/>
    <cellStyle name="_신태백(가실행)_1_경찰서-터미널간도로(투찰)②_마현생창(동양고속)" xfId="19215"/>
    <cellStyle name="_신태백(가실행)_1_경찰서-터미널간도로(투찰)②_마현생창(동양고속)_왜관-태평건설" xfId="19216"/>
    <cellStyle name="_신태백(가실행)_1_경찰서-터미널간도로(투찰)②_왜관-태평건설" xfId="19217"/>
    <cellStyle name="_신태백(가실행)_1_마현생창(동양고속)" xfId="19218"/>
    <cellStyle name="_신태백(가실행)_1_마현생창(동양고속)_왜관-태평건설" xfId="19219"/>
    <cellStyle name="_신태백(가실행)_1_봉무지방산업단지도로(투찰)②" xfId="19220"/>
    <cellStyle name="_신태백(가실행)_1_봉무지방산업단지도로(투찰)②_마현생창(동양고속)" xfId="19221"/>
    <cellStyle name="_신태백(가실행)_1_봉무지방산업단지도로(투찰)②_마현생창(동양고속)_왜관-태평건설" xfId="19222"/>
    <cellStyle name="_신태백(가실행)_1_봉무지방산업단지도로(투찰)②_왜관-태평건설" xfId="19223"/>
    <cellStyle name="_신태백(가실행)_1_봉무지방산업단지도로(투찰)②+0.250%" xfId="19224"/>
    <cellStyle name="_신태백(가실행)_1_봉무지방산업단지도로(투찰)②+0.250%_마현생창(동양고속)" xfId="19225"/>
    <cellStyle name="_신태백(가실행)_1_봉무지방산업단지도로(투찰)②+0.250%_마현생창(동양고속)_왜관-태평건설" xfId="19226"/>
    <cellStyle name="_신태백(가실행)_1_봉무지방산업단지도로(투찰)②+0.250%_왜관-태평건설" xfId="19227"/>
    <cellStyle name="_신태백(가실행)_1_왜관-태평건설" xfId="19228"/>
    <cellStyle name="_신태백(가실행)_1_합덕-신례원(2공구)투찰" xfId="19229"/>
    <cellStyle name="_신태백(가실행)_1_합덕-신례원(2공구)투찰_경찰서-터미널간도로(투찰)②" xfId="19230"/>
    <cellStyle name="_신태백(가실행)_1_합덕-신례원(2공구)투찰_경찰서-터미널간도로(투찰)②_마현생창(동양고속)" xfId="19231"/>
    <cellStyle name="_신태백(가실행)_1_합덕-신례원(2공구)투찰_경찰서-터미널간도로(투찰)②_마현생창(동양고속)_왜관-태평건설" xfId="19232"/>
    <cellStyle name="_신태백(가실행)_1_합덕-신례원(2공구)투찰_경찰서-터미널간도로(투찰)②_왜관-태평건설" xfId="19233"/>
    <cellStyle name="_신태백(가실행)_1_합덕-신례원(2공구)투찰_마현생창(동양고속)" xfId="19234"/>
    <cellStyle name="_신태백(가실행)_1_합덕-신례원(2공구)투찰_마현생창(동양고속)_왜관-태평건설" xfId="19235"/>
    <cellStyle name="_신태백(가실행)_1_합덕-신례원(2공구)투찰_봉무지방산업단지도로(투찰)②" xfId="19236"/>
    <cellStyle name="_신태백(가실행)_1_합덕-신례원(2공구)투찰_봉무지방산업단지도로(투찰)②_마현생창(동양고속)" xfId="19237"/>
    <cellStyle name="_신태백(가실행)_1_합덕-신례원(2공구)투찰_봉무지방산업단지도로(투찰)②_마현생창(동양고속)_왜관-태평건설" xfId="19238"/>
    <cellStyle name="_신태백(가실행)_1_합덕-신례원(2공구)투찰_봉무지방산업단지도로(투찰)②_왜관-태평건설" xfId="19239"/>
    <cellStyle name="_신태백(가실행)_1_합덕-신례원(2공구)투찰_봉무지방산업단지도로(투찰)②+0.250%" xfId="19240"/>
    <cellStyle name="_신태백(가실행)_1_합덕-신례원(2공구)투찰_봉무지방산업단지도로(투찰)②+0.250%_마현생창(동양고속)" xfId="19241"/>
    <cellStyle name="_신태백(가실행)_1_합덕-신례원(2공구)투찰_봉무지방산업단지도로(투찰)②+0.250%_마현생창(동양고속)_왜관-태평건설" xfId="19242"/>
    <cellStyle name="_신태백(가실행)_1_합덕-신례원(2공구)투찰_봉무지방산업단지도로(투찰)②+0.250%_왜관-태평건설" xfId="19243"/>
    <cellStyle name="_신태백(가실행)_1_합덕-신례원(2공구)투찰_왜관-태평건설" xfId="19244"/>
    <cellStyle name="_신태백(가실행)_1_합덕-신례원(2공구)투찰_합덕-신례원(2공구)투찰" xfId="19245"/>
    <cellStyle name="_신태백(가실행)_1_합덕-신례원(2공구)투찰_합덕-신례원(2공구)투찰_경찰서-터미널간도로(투찰)②" xfId="19246"/>
    <cellStyle name="_신태백(가실행)_1_합덕-신례원(2공구)투찰_합덕-신례원(2공구)투찰_경찰서-터미널간도로(투찰)②_마현생창(동양고속)" xfId="19247"/>
    <cellStyle name="_신태백(가실행)_1_합덕-신례원(2공구)투찰_합덕-신례원(2공구)투찰_경찰서-터미널간도로(투찰)②_마현생창(동양고속)_왜관-태평건설" xfId="19248"/>
    <cellStyle name="_신태백(가실행)_1_합덕-신례원(2공구)투찰_합덕-신례원(2공구)투찰_경찰서-터미널간도로(투찰)②_왜관-태평건설" xfId="19249"/>
    <cellStyle name="_신태백(가실행)_1_합덕-신례원(2공구)투찰_합덕-신례원(2공구)투찰_마현생창(동양고속)" xfId="19250"/>
    <cellStyle name="_신태백(가실행)_1_합덕-신례원(2공구)투찰_합덕-신례원(2공구)투찰_마현생창(동양고속)_왜관-태평건설" xfId="19251"/>
    <cellStyle name="_신태백(가실행)_1_합덕-신례원(2공구)투찰_합덕-신례원(2공구)투찰_봉무지방산업단지도로(투찰)②" xfId="19252"/>
    <cellStyle name="_신태백(가실행)_1_합덕-신례원(2공구)투찰_합덕-신례원(2공구)투찰_봉무지방산업단지도로(투찰)②_마현생창(동양고속)" xfId="19253"/>
    <cellStyle name="_신태백(가실행)_1_합덕-신례원(2공구)투찰_합덕-신례원(2공구)투찰_봉무지방산업단지도로(투찰)②_마현생창(동양고속)_왜관-태평건설" xfId="19254"/>
    <cellStyle name="_신태백(가실행)_1_합덕-신례원(2공구)투찰_합덕-신례원(2공구)투찰_봉무지방산업단지도로(투찰)②_왜관-태평건설" xfId="19255"/>
    <cellStyle name="_신태백(가실행)_1_합덕-신례원(2공구)투찰_합덕-신례원(2공구)투찰_봉무지방산업단지도로(투찰)②+0.250%" xfId="19256"/>
    <cellStyle name="_신태백(가실행)_1_합덕-신례원(2공구)투찰_합덕-신례원(2공구)투찰_봉무지방산업단지도로(투찰)②+0.250%_마현생창(동양고속)" xfId="19257"/>
    <cellStyle name="_신태백(가실행)_1_합덕-신례원(2공구)투찰_합덕-신례원(2공구)투찰_봉무지방산업단지도로(투찰)②+0.250%_마현생창(동양고속)_왜관-태평건설" xfId="19258"/>
    <cellStyle name="_신태백(가실행)_1_합덕-신례원(2공구)투찰_합덕-신례원(2공구)투찰_봉무지방산업단지도로(투찰)②+0.250%_왜관-태평건설" xfId="19259"/>
    <cellStyle name="_신태백(가실행)_1_합덕-신례원(2공구)투찰_합덕-신례원(2공구)투찰_왜관-태평건설" xfId="19260"/>
    <cellStyle name="_신태백(가실행)_경찰서-터미널간도로(투찰)②" xfId="19261"/>
    <cellStyle name="_신태백(가실행)_경찰서-터미널간도로(투찰)②_마현생창(동양고속)" xfId="19262"/>
    <cellStyle name="_신태백(가실행)_경찰서-터미널간도로(투찰)②_마현생창(동양고속)_왜관-태평건설" xfId="19263"/>
    <cellStyle name="_신태백(가실행)_경찰서-터미널간도로(투찰)②_왜관-태평건설" xfId="19264"/>
    <cellStyle name="_신태백(가실행)_대비표(대표)" xfId="11047"/>
    <cellStyle name="_신태백(가실행)_대비표(대표)_설계변경(재경)" xfId="11048"/>
    <cellStyle name="_신태백(가실행)_대비표(대표)_자금청구서예제(3월)" xfId="11049"/>
    <cellStyle name="_신태백(가실행)_대비표(대표)_자금청구서예제(3월)_6월자금청구수정분" xfId="11050"/>
    <cellStyle name="_신태백(가실행)_대비표(대표)_자금청구서예제(3월)_6월자금청구수정분_설계변경(재경)" xfId="11051"/>
    <cellStyle name="_신태백(가실행)_대비표(대표)_자금청구서예제(3월)_설계변경(재경)" xfId="11052"/>
    <cellStyle name="_신태백(가실행)_대비표(총대표)" xfId="11053"/>
    <cellStyle name="_신태백(가실행)_대비표(총대표)_설계변경(재경)" xfId="11054"/>
    <cellStyle name="_신태백(가실행)_대비표(총대표)_자금청구서예제(3월)" xfId="11055"/>
    <cellStyle name="_신태백(가실행)_대비표(총대표)_자금청구서예제(3월)_6월자금청구수정분" xfId="11056"/>
    <cellStyle name="_신태백(가실행)_대비표(총대표)_자금청구서예제(3월)_6월자금청구수정분_설계변경(재경)" xfId="11057"/>
    <cellStyle name="_신태백(가실행)_대비표(총대표)_자금청구서예제(3월)_설계변경(재경)" xfId="11058"/>
    <cellStyle name="_신태백(가실행)_도덕-고흥도로(투찰)" xfId="19265"/>
    <cellStyle name="_신태백(가실행)_도덕-고흥도로(투찰)_경찰서-터미널간도로(투찰)②" xfId="19266"/>
    <cellStyle name="_신태백(가실행)_도덕-고흥도로(투찰)_경찰서-터미널간도로(투찰)②_마현생창(동양고속)" xfId="19267"/>
    <cellStyle name="_신태백(가실행)_도덕-고흥도로(투찰)_경찰서-터미널간도로(투찰)②_마현생창(동양고속)_왜관-태평건설" xfId="19268"/>
    <cellStyle name="_신태백(가실행)_도덕-고흥도로(투찰)_경찰서-터미널간도로(투찰)②_왜관-태평건설" xfId="19269"/>
    <cellStyle name="_신태백(가실행)_도덕-고흥도로(투찰)_마현생창(동양고속)" xfId="19270"/>
    <cellStyle name="_신태백(가실행)_도덕-고흥도로(투찰)_마현생창(동양고속)_왜관-태평건설" xfId="19271"/>
    <cellStyle name="_신태백(가실행)_도덕-고흥도로(투찰)_봉무지방산업단지도로(투찰)②" xfId="19272"/>
    <cellStyle name="_신태백(가실행)_도덕-고흥도로(투찰)_봉무지방산업단지도로(투찰)②_마현생창(동양고속)" xfId="19273"/>
    <cellStyle name="_신태백(가실행)_도덕-고흥도로(투찰)_봉무지방산업단지도로(투찰)②_마현생창(동양고속)_왜관-태평건설" xfId="19274"/>
    <cellStyle name="_신태백(가실행)_도덕-고흥도로(투찰)_봉무지방산업단지도로(투찰)②_왜관-태평건설" xfId="19275"/>
    <cellStyle name="_신태백(가실행)_도덕-고흥도로(투찰)_봉무지방산업단지도로(투찰)②+0.250%" xfId="19276"/>
    <cellStyle name="_신태백(가실행)_도덕-고흥도로(투찰)_봉무지방산업단지도로(투찰)②+0.250%_마현생창(동양고속)" xfId="19277"/>
    <cellStyle name="_신태백(가실행)_도덕-고흥도로(투찰)_봉무지방산업단지도로(투찰)②+0.250%_마현생창(동양고속)_왜관-태평건설" xfId="19278"/>
    <cellStyle name="_신태백(가실행)_도덕-고흥도로(투찰)_봉무지방산업단지도로(투찰)②+0.250%_왜관-태평건설" xfId="19279"/>
    <cellStyle name="_신태백(가실행)_도덕-고흥도로(투찰)_왜관-태평건설" xfId="19280"/>
    <cellStyle name="_신태백(가실행)_도덕-고흥도로(투찰)_합덕-신례원(2공구)투찰" xfId="19281"/>
    <cellStyle name="_신태백(가실행)_도덕-고흥도로(투찰)_합덕-신례원(2공구)투찰_경찰서-터미널간도로(투찰)②" xfId="19282"/>
    <cellStyle name="_신태백(가실행)_도덕-고흥도로(투찰)_합덕-신례원(2공구)투찰_경찰서-터미널간도로(투찰)②_마현생창(동양고속)" xfId="19283"/>
    <cellStyle name="_신태백(가실행)_도덕-고흥도로(투찰)_합덕-신례원(2공구)투찰_경찰서-터미널간도로(투찰)②_마현생창(동양고속)_왜관-태평건설" xfId="19284"/>
    <cellStyle name="_신태백(가실행)_도덕-고흥도로(투찰)_합덕-신례원(2공구)투찰_경찰서-터미널간도로(투찰)②_왜관-태평건설" xfId="19285"/>
    <cellStyle name="_신태백(가실행)_도덕-고흥도로(투찰)_합덕-신례원(2공구)투찰_마현생창(동양고속)" xfId="19286"/>
    <cellStyle name="_신태백(가실행)_도덕-고흥도로(투찰)_합덕-신례원(2공구)투찰_마현생창(동양고속)_왜관-태평건설" xfId="19287"/>
    <cellStyle name="_신태백(가실행)_도덕-고흥도로(투찰)_합덕-신례원(2공구)투찰_봉무지방산업단지도로(투찰)②" xfId="19288"/>
    <cellStyle name="_신태백(가실행)_도덕-고흥도로(투찰)_합덕-신례원(2공구)투찰_봉무지방산업단지도로(투찰)②_마현생창(동양고속)" xfId="19289"/>
    <cellStyle name="_신태백(가실행)_도덕-고흥도로(투찰)_합덕-신례원(2공구)투찰_봉무지방산업단지도로(투찰)②_마현생창(동양고속)_왜관-태평건설" xfId="19290"/>
    <cellStyle name="_신태백(가실행)_도덕-고흥도로(투찰)_합덕-신례원(2공구)투찰_봉무지방산업단지도로(투찰)②_왜관-태평건설" xfId="19291"/>
    <cellStyle name="_신태백(가실행)_도덕-고흥도로(투찰)_합덕-신례원(2공구)투찰_봉무지방산업단지도로(투찰)②+0.250%" xfId="19292"/>
    <cellStyle name="_신태백(가실행)_도덕-고흥도로(투찰)_합덕-신례원(2공구)투찰_봉무지방산업단지도로(투찰)②+0.250%_마현생창(동양고속)" xfId="19293"/>
    <cellStyle name="_신태백(가실행)_도덕-고흥도로(투찰)_합덕-신례원(2공구)투찰_봉무지방산업단지도로(투찰)②+0.250%_마현생창(동양고속)_왜관-태평건설" xfId="19294"/>
    <cellStyle name="_신태백(가실행)_도덕-고흥도로(투찰)_합덕-신례원(2공구)투찰_봉무지방산업단지도로(투찰)②+0.250%_왜관-태평건설" xfId="19295"/>
    <cellStyle name="_신태백(가실행)_도덕-고흥도로(투찰)_합덕-신례원(2공구)투찰_왜관-태평건설" xfId="19296"/>
    <cellStyle name="_신태백(가실행)_도덕-고흥도로(투찰)_합덕-신례원(2공구)투찰_합덕-신례원(2공구)투찰" xfId="19297"/>
    <cellStyle name="_신태백(가실행)_도덕-고흥도로(투찰)_합덕-신례원(2공구)투찰_합덕-신례원(2공구)투찰_경찰서-터미널간도로(투찰)②" xfId="19298"/>
    <cellStyle name="_신태백(가실행)_도덕-고흥도로(투찰)_합덕-신례원(2공구)투찰_합덕-신례원(2공구)투찰_경찰서-터미널간도로(투찰)②_마현생창(동양고속)" xfId="19299"/>
    <cellStyle name="_신태백(가실행)_도덕-고흥도로(투찰)_합덕-신례원(2공구)투찰_합덕-신례원(2공구)투찰_경찰서-터미널간도로(투찰)②_마현생창(동양고속)_왜관-태평건설" xfId="19300"/>
    <cellStyle name="_신태백(가실행)_도덕-고흥도로(투찰)_합덕-신례원(2공구)투찰_합덕-신례원(2공구)투찰_경찰서-터미널간도로(투찰)②_왜관-태평건설" xfId="19301"/>
    <cellStyle name="_신태백(가실행)_도덕-고흥도로(투찰)_합덕-신례원(2공구)투찰_합덕-신례원(2공구)투찰_마현생창(동양고속)" xfId="19302"/>
    <cellStyle name="_신태백(가실행)_도덕-고흥도로(투찰)_합덕-신례원(2공구)투찰_합덕-신례원(2공구)투찰_마현생창(동양고속)_왜관-태평건설" xfId="19303"/>
    <cellStyle name="_신태백(가실행)_도덕-고흥도로(투찰)_합덕-신례원(2공구)투찰_합덕-신례원(2공구)투찰_봉무지방산업단지도로(투찰)②" xfId="19304"/>
    <cellStyle name="_신태백(가실행)_도덕-고흥도로(투찰)_합덕-신례원(2공구)투찰_합덕-신례원(2공구)투찰_봉무지방산업단지도로(투찰)②_마현생창(동양고속)" xfId="19305"/>
    <cellStyle name="_신태백(가실행)_도덕-고흥도로(투찰)_합덕-신례원(2공구)투찰_합덕-신례원(2공구)투찰_봉무지방산업단지도로(투찰)②_마현생창(동양고속)_왜관-태평건설" xfId="19306"/>
    <cellStyle name="_신태백(가실행)_도덕-고흥도로(투찰)_합덕-신례원(2공구)투찰_합덕-신례원(2공구)투찰_봉무지방산업단지도로(투찰)②_왜관-태평건설" xfId="19307"/>
    <cellStyle name="_신태백(가실행)_도덕-고흥도로(투찰)_합덕-신례원(2공구)투찰_합덕-신례원(2공구)투찰_봉무지방산업단지도로(투찰)②+0.250%" xfId="19308"/>
    <cellStyle name="_신태백(가실행)_도덕-고흥도로(투찰)_합덕-신례원(2공구)투찰_합덕-신례원(2공구)투찰_봉무지방산업단지도로(투찰)②+0.250%_마현생창(동양고속)" xfId="19309"/>
    <cellStyle name="_신태백(가실행)_도덕-고흥도로(투찰)_합덕-신례원(2공구)투찰_합덕-신례원(2공구)투찰_봉무지방산업단지도로(투찰)②+0.250%_마현생창(동양고속)_왜관-태평건설" xfId="19310"/>
    <cellStyle name="_신태백(가실행)_도덕-고흥도로(투찰)_합덕-신례원(2공구)투찰_합덕-신례원(2공구)투찰_봉무지방산업단지도로(투찰)②+0.250%_왜관-태평건설" xfId="19311"/>
    <cellStyle name="_신태백(가실행)_도덕-고흥도로(투찰)_합덕-신례원(2공구)투찰_합덕-신례원(2공구)투찰_왜관-태평건설" xfId="19312"/>
    <cellStyle name="_신태백(가실행)_마현생창(동양고속)" xfId="19313"/>
    <cellStyle name="_신태백(가실행)_마현생창(동양고속)_왜관-태평건설" xfId="19314"/>
    <cellStyle name="_신태백(가실행)_봉무지방산업단지도로(투찰)②" xfId="19315"/>
    <cellStyle name="_신태백(가실행)_봉무지방산업단지도로(투찰)②_마현생창(동양고속)" xfId="19316"/>
    <cellStyle name="_신태백(가실행)_봉무지방산업단지도로(투찰)②_마현생창(동양고속)_왜관-태평건설" xfId="19317"/>
    <cellStyle name="_신태백(가실행)_봉무지방산업단지도로(투찰)②_왜관-태평건설" xfId="19318"/>
    <cellStyle name="_신태백(가실행)_봉무지방산업단지도로(투찰)②+0.250%" xfId="19319"/>
    <cellStyle name="_신태백(가실행)_봉무지방산업단지도로(투찰)②+0.250%_마현생창(동양고속)" xfId="19320"/>
    <cellStyle name="_신태백(가실행)_봉무지방산업단지도로(투찰)②+0.250%_마현생창(동양고속)_왜관-태평건설" xfId="19321"/>
    <cellStyle name="_신태백(가실행)_봉무지방산업단지도로(투찰)②+0.250%_왜관-태평건설" xfId="19322"/>
    <cellStyle name="_신태백(가실행)_설계변경(재경)" xfId="11059"/>
    <cellStyle name="_신태백(가실행)_신정1빗물펌프장(홍성학)" xfId="11060"/>
    <cellStyle name="_신태백(가실행)_신정1빗물펌프장(홍성학)_설계변경(재경)" xfId="11061"/>
    <cellStyle name="_신태백(가실행)_신정1빗물펌프장(홍성학)_자금청구서예제(3월)" xfId="11062"/>
    <cellStyle name="_신태백(가실행)_신정1빗물펌프장(홍성학)_자금청구서예제(3월)_6월자금청구수정분" xfId="11063"/>
    <cellStyle name="_신태백(가실행)_신정1빗물펌프장(홍성학)_자금청구서예제(3월)_6월자금청구수정분_설계변경(재경)" xfId="11064"/>
    <cellStyle name="_신태백(가실행)_신정1빗물펌프장(홍성학)_자금청구서예제(3월)_설계변경(재경)" xfId="11065"/>
    <cellStyle name="_신태백(가실행)_실행기성내역(11월)" xfId="11066"/>
    <cellStyle name="_신태백(가실행)_실행기성내역(11월)_설계변경(재경)" xfId="11067"/>
    <cellStyle name="_신태백(가실행)_실행기성내역(11월)_자금청구서예제(3월)" xfId="11068"/>
    <cellStyle name="_신태백(가실행)_실행기성내역(11월)_자금청구서예제(3월)_6월자금청구수정분" xfId="11069"/>
    <cellStyle name="_신태백(가실행)_실행기성내역(11월)_자금청구서예제(3월)_6월자금청구수정분_설계변경(재경)" xfId="11070"/>
    <cellStyle name="_신태백(가실행)_실행기성내역(11월)_자금청구서예제(3월)_설계변경(재경)" xfId="11071"/>
    <cellStyle name="_신태백(가실행)_안산부대(투찰)⑤" xfId="19323"/>
    <cellStyle name="_신태백(가실행)_안산부대(투찰)⑤_경찰서-터미널간도로(투찰)②" xfId="19324"/>
    <cellStyle name="_신태백(가실행)_안산부대(투찰)⑤_경찰서-터미널간도로(투찰)②_마현생창(동양고속)" xfId="19325"/>
    <cellStyle name="_신태백(가실행)_안산부대(투찰)⑤_경찰서-터미널간도로(투찰)②_마현생창(동양고속)_왜관-태평건설" xfId="19326"/>
    <cellStyle name="_신태백(가실행)_안산부대(투찰)⑤_경찰서-터미널간도로(투찰)②_왜관-태평건설" xfId="19327"/>
    <cellStyle name="_신태백(가실행)_안산부대(투찰)⑤_마현생창(동양고속)" xfId="19328"/>
    <cellStyle name="_신태백(가실행)_안산부대(투찰)⑤_마현생창(동양고속)_왜관-태평건설" xfId="19329"/>
    <cellStyle name="_신태백(가실행)_안산부대(투찰)⑤_봉무지방산업단지도로(투찰)②" xfId="19330"/>
    <cellStyle name="_신태백(가실행)_안산부대(투찰)⑤_봉무지방산업단지도로(투찰)②_마현생창(동양고속)" xfId="19331"/>
    <cellStyle name="_신태백(가실행)_안산부대(투찰)⑤_봉무지방산업단지도로(투찰)②_마현생창(동양고속)_왜관-태평건설" xfId="19332"/>
    <cellStyle name="_신태백(가실행)_안산부대(투찰)⑤_봉무지방산업단지도로(투찰)②_왜관-태평건설" xfId="19333"/>
    <cellStyle name="_신태백(가실행)_안산부대(투찰)⑤_봉무지방산업단지도로(투찰)②+0.250%" xfId="19334"/>
    <cellStyle name="_신태백(가실행)_안산부대(투찰)⑤_봉무지방산업단지도로(투찰)②+0.250%_마현생창(동양고속)" xfId="19335"/>
    <cellStyle name="_신태백(가실행)_안산부대(투찰)⑤_봉무지방산업단지도로(투찰)②+0.250%_마현생창(동양고속)_왜관-태평건설" xfId="19336"/>
    <cellStyle name="_신태백(가실행)_안산부대(투찰)⑤_봉무지방산업단지도로(투찰)②+0.250%_왜관-태평건설" xfId="19337"/>
    <cellStyle name="_신태백(가실행)_안산부대(투찰)⑤_왜관-태평건설" xfId="19338"/>
    <cellStyle name="_신태백(가실행)_안산부대(투찰)⑤_합덕-신례원(2공구)투찰" xfId="19339"/>
    <cellStyle name="_신태백(가실행)_안산부대(투찰)⑤_합덕-신례원(2공구)투찰_경찰서-터미널간도로(투찰)②" xfId="19340"/>
    <cellStyle name="_신태백(가실행)_안산부대(투찰)⑤_합덕-신례원(2공구)투찰_경찰서-터미널간도로(투찰)②_마현생창(동양고속)" xfId="19341"/>
    <cellStyle name="_신태백(가실행)_안산부대(투찰)⑤_합덕-신례원(2공구)투찰_경찰서-터미널간도로(투찰)②_마현생창(동양고속)_왜관-태평건설" xfId="19342"/>
    <cellStyle name="_신태백(가실행)_안산부대(투찰)⑤_합덕-신례원(2공구)투찰_경찰서-터미널간도로(투찰)②_왜관-태평건설" xfId="19343"/>
    <cellStyle name="_신태백(가실행)_안산부대(투찰)⑤_합덕-신례원(2공구)투찰_마현생창(동양고속)" xfId="19344"/>
    <cellStyle name="_신태백(가실행)_안산부대(투찰)⑤_합덕-신례원(2공구)투찰_마현생창(동양고속)_왜관-태평건설" xfId="19345"/>
    <cellStyle name="_신태백(가실행)_안산부대(투찰)⑤_합덕-신례원(2공구)투찰_봉무지방산업단지도로(투찰)②" xfId="19346"/>
    <cellStyle name="_신태백(가실행)_안산부대(투찰)⑤_합덕-신례원(2공구)투찰_봉무지방산업단지도로(투찰)②_마현생창(동양고속)" xfId="19347"/>
    <cellStyle name="_신태백(가실행)_안산부대(투찰)⑤_합덕-신례원(2공구)투찰_봉무지방산업단지도로(투찰)②_마현생창(동양고속)_왜관-태평건설" xfId="19348"/>
    <cellStyle name="_신태백(가실행)_안산부대(투찰)⑤_합덕-신례원(2공구)투찰_봉무지방산업단지도로(투찰)②_왜관-태평건설" xfId="19349"/>
    <cellStyle name="_신태백(가실행)_안산부대(투찰)⑤_합덕-신례원(2공구)투찰_봉무지방산업단지도로(투찰)②+0.250%" xfId="19350"/>
    <cellStyle name="_신태백(가실행)_안산부대(투찰)⑤_합덕-신례원(2공구)투찰_봉무지방산업단지도로(투찰)②+0.250%_마현생창(동양고속)" xfId="19351"/>
    <cellStyle name="_신태백(가실행)_안산부대(투찰)⑤_합덕-신례원(2공구)투찰_봉무지방산업단지도로(투찰)②+0.250%_마현생창(동양고속)_왜관-태평건설" xfId="19352"/>
    <cellStyle name="_신태백(가실행)_안산부대(투찰)⑤_합덕-신례원(2공구)투찰_봉무지방산업단지도로(투찰)②+0.250%_왜관-태평건설" xfId="19353"/>
    <cellStyle name="_신태백(가실행)_안산부대(투찰)⑤_합덕-신례원(2공구)투찰_왜관-태평건설" xfId="19354"/>
    <cellStyle name="_신태백(가실행)_안산부대(투찰)⑤_합덕-신례원(2공구)투찰_합덕-신례원(2공구)투찰" xfId="19355"/>
    <cellStyle name="_신태백(가실행)_안산부대(투찰)⑤_합덕-신례원(2공구)투찰_합덕-신례원(2공구)투찰_경찰서-터미널간도로(투찰)②" xfId="19356"/>
    <cellStyle name="_신태백(가실행)_안산부대(투찰)⑤_합덕-신례원(2공구)투찰_합덕-신례원(2공구)투찰_경찰서-터미널간도로(투찰)②_마현생창(동양고속)" xfId="19357"/>
    <cellStyle name="_신태백(가실행)_안산부대(투찰)⑤_합덕-신례원(2공구)투찰_합덕-신례원(2공구)투찰_경찰서-터미널간도로(투찰)②_마현생창(동양고속)_왜관-태평건설" xfId="19358"/>
    <cellStyle name="_신태백(가실행)_안산부대(투찰)⑤_합덕-신례원(2공구)투찰_합덕-신례원(2공구)투찰_경찰서-터미널간도로(투찰)②_왜관-태평건설" xfId="19359"/>
    <cellStyle name="_신태백(가실행)_안산부대(투찰)⑤_합덕-신례원(2공구)투찰_합덕-신례원(2공구)투찰_마현생창(동양고속)" xfId="19360"/>
    <cellStyle name="_신태백(가실행)_안산부대(투찰)⑤_합덕-신례원(2공구)투찰_합덕-신례원(2공구)투찰_마현생창(동양고속)_왜관-태평건설" xfId="19361"/>
    <cellStyle name="_신태백(가실행)_안산부대(투찰)⑤_합덕-신례원(2공구)투찰_합덕-신례원(2공구)투찰_봉무지방산업단지도로(투찰)②" xfId="19362"/>
    <cellStyle name="_신태백(가실행)_안산부대(투찰)⑤_합덕-신례원(2공구)투찰_합덕-신례원(2공구)투찰_봉무지방산업단지도로(투찰)②_마현생창(동양고속)" xfId="19363"/>
    <cellStyle name="_신태백(가실행)_안산부대(투찰)⑤_합덕-신례원(2공구)투찰_합덕-신례원(2공구)투찰_봉무지방산업단지도로(투찰)②_마현생창(동양고속)_왜관-태평건설" xfId="19364"/>
    <cellStyle name="_신태백(가실행)_안산부대(투찰)⑤_합덕-신례원(2공구)투찰_합덕-신례원(2공구)투찰_봉무지방산업단지도로(투찰)②_왜관-태평건설" xfId="19365"/>
    <cellStyle name="_신태백(가실행)_안산부대(투찰)⑤_합덕-신례원(2공구)투찰_합덕-신례원(2공구)투찰_봉무지방산업단지도로(투찰)②+0.250%" xfId="19366"/>
    <cellStyle name="_신태백(가실행)_안산부대(투찰)⑤_합덕-신례원(2공구)투찰_합덕-신례원(2공구)투찰_봉무지방산업단지도로(투찰)②+0.250%_마현생창(동양고속)" xfId="19367"/>
    <cellStyle name="_신태백(가실행)_안산부대(투찰)⑤_합덕-신례원(2공구)투찰_합덕-신례원(2공구)투찰_봉무지방산업단지도로(투찰)②+0.250%_마현생창(동양고속)_왜관-태평건설" xfId="19368"/>
    <cellStyle name="_신태백(가실행)_안산부대(투찰)⑤_합덕-신례원(2공구)투찰_합덕-신례원(2공구)투찰_봉무지방산업단지도로(투찰)②+0.250%_왜관-태평건설" xfId="19369"/>
    <cellStyle name="_신태백(가실행)_안산부대(투찰)⑤_합덕-신례원(2공구)투찰_합덕-신례원(2공구)투찰_왜관-태평건설" xfId="19370"/>
    <cellStyle name="_신태백(가실행)_양곡부두(투찰)-0.31%" xfId="19371"/>
    <cellStyle name="_신태백(가실행)_양곡부두(투찰)-0.31%_경찰서-터미널간도로(투찰)②" xfId="19372"/>
    <cellStyle name="_신태백(가실행)_양곡부두(투찰)-0.31%_경찰서-터미널간도로(투찰)②_마현생창(동양고속)" xfId="19373"/>
    <cellStyle name="_신태백(가실행)_양곡부두(투찰)-0.31%_경찰서-터미널간도로(투찰)②_마현생창(동양고속)_왜관-태평건설" xfId="19374"/>
    <cellStyle name="_신태백(가실행)_양곡부두(투찰)-0.31%_경찰서-터미널간도로(투찰)②_왜관-태평건설" xfId="19375"/>
    <cellStyle name="_신태백(가실행)_양곡부두(투찰)-0.31%_마현생창(동양고속)" xfId="19376"/>
    <cellStyle name="_신태백(가실행)_양곡부두(투찰)-0.31%_마현생창(동양고속)_왜관-태평건설" xfId="19377"/>
    <cellStyle name="_신태백(가실행)_양곡부두(투찰)-0.31%_봉무지방산업단지도로(투찰)②" xfId="19378"/>
    <cellStyle name="_신태백(가실행)_양곡부두(투찰)-0.31%_봉무지방산업단지도로(투찰)②_마현생창(동양고속)" xfId="19379"/>
    <cellStyle name="_신태백(가실행)_양곡부두(투찰)-0.31%_봉무지방산업단지도로(투찰)②_마현생창(동양고속)_왜관-태평건설" xfId="19380"/>
    <cellStyle name="_신태백(가실행)_양곡부두(투찰)-0.31%_봉무지방산업단지도로(투찰)②_왜관-태평건설" xfId="19381"/>
    <cellStyle name="_신태백(가실행)_양곡부두(투찰)-0.31%_봉무지방산업단지도로(투찰)②+0.250%" xfId="19382"/>
    <cellStyle name="_신태백(가실행)_양곡부두(투찰)-0.31%_봉무지방산업단지도로(투찰)②+0.250%_마현생창(동양고속)" xfId="19383"/>
    <cellStyle name="_신태백(가실행)_양곡부두(투찰)-0.31%_봉무지방산업단지도로(투찰)②+0.250%_마현생창(동양고속)_왜관-태평건설" xfId="19384"/>
    <cellStyle name="_신태백(가실행)_양곡부두(투찰)-0.31%_봉무지방산업단지도로(투찰)②+0.250%_왜관-태평건설" xfId="19385"/>
    <cellStyle name="_신태백(가실행)_양곡부두(투찰)-0.31%_왜관-태평건설" xfId="19386"/>
    <cellStyle name="_신태백(가실행)_양곡부두(투찰)-0.31%_합덕-신례원(2공구)투찰" xfId="19387"/>
    <cellStyle name="_신태백(가실행)_양곡부두(투찰)-0.31%_합덕-신례원(2공구)투찰_경찰서-터미널간도로(투찰)②" xfId="19388"/>
    <cellStyle name="_신태백(가실행)_양곡부두(투찰)-0.31%_합덕-신례원(2공구)투찰_경찰서-터미널간도로(투찰)②_마현생창(동양고속)" xfId="19389"/>
    <cellStyle name="_신태백(가실행)_양곡부두(투찰)-0.31%_합덕-신례원(2공구)투찰_경찰서-터미널간도로(투찰)②_마현생창(동양고속)_왜관-태평건설" xfId="19390"/>
    <cellStyle name="_신태백(가실행)_양곡부두(투찰)-0.31%_합덕-신례원(2공구)투찰_경찰서-터미널간도로(투찰)②_왜관-태평건설" xfId="19391"/>
    <cellStyle name="_신태백(가실행)_양곡부두(투찰)-0.31%_합덕-신례원(2공구)투찰_마현생창(동양고속)" xfId="19392"/>
    <cellStyle name="_신태백(가실행)_양곡부두(투찰)-0.31%_합덕-신례원(2공구)투찰_마현생창(동양고속)_왜관-태평건설" xfId="19393"/>
    <cellStyle name="_신태백(가실행)_양곡부두(투찰)-0.31%_합덕-신례원(2공구)투찰_봉무지방산업단지도로(투찰)②" xfId="19394"/>
    <cellStyle name="_신태백(가실행)_양곡부두(투찰)-0.31%_합덕-신례원(2공구)투찰_봉무지방산업단지도로(투찰)②_마현생창(동양고속)" xfId="19395"/>
    <cellStyle name="_신태백(가실행)_양곡부두(투찰)-0.31%_합덕-신례원(2공구)투찰_봉무지방산업단지도로(투찰)②_마현생창(동양고속)_왜관-태평건설" xfId="19396"/>
    <cellStyle name="_신태백(가실행)_양곡부두(투찰)-0.31%_합덕-신례원(2공구)투찰_봉무지방산업단지도로(투찰)②_왜관-태평건설" xfId="19397"/>
    <cellStyle name="_신태백(가실행)_양곡부두(투찰)-0.31%_합덕-신례원(2공구)투찰_봉무지방산업단지도로(투찰)②+0.250%" xfId="19398"/>
    <cellStyle name="_신태백(가실행)_양곡부두(투찰)-0.31%_합덕-신례원(2공구)투찰_봉무지방산업단지도로(투찰)②+0.250%_마현생창(동양고속)" xfId="19399"/>
    <cellStyle name="_신태백(가실행)_양곡부두(투찰)-0.31%_합덕-신례원(2공구)투찰_봉무지방산업단지도로(투찰)②+0.250%_마현생창(동양고속)_왜관-태평건설" xfId="19400"/>
    <cellStyle name="_신태백(가실행)_양곡부두(투찰)-0.31%_합덕-신례원(2공구)투찰_봉무지방산업단지도로(투찰)②+0.250%_왜관-태평건설" xfId="19401"/>
    <cellStyle name="_신태백(가실행)_양곡부두(투찰)-0.31%_합덕-신례원(2공구)투찰_왜관-태평건설" xfId="19402"/>
    <cellStyle name="_신태백(가실행)_양곡부두(투찰)-0.31%_합덕-신례원(2공구)투찰_합덕-신례원(2공구)투찰" xfId="19403"/>
    <cellStyle name="_신태백(가실행)_양곡부두(투찰)-0.31%_합덕-신례원(2공구)투찰_합덕-신례원(2공구)투찰_경찰서-터미널간도로(투찰)②" xfId="19404"/>
    <cellStyle name="_신태백(가실행)_양곡부두(투찰)-0.31%_합덕-신례원(2공구)투찰_합덕-신례원(2공구)투찰_경찰서-터미널간도로(투찰)②_마현생창(동양고속)" xfId="19405"/>
    <cellStyle name="_신태백(가실행)_양곡부두(투찰)-0.31%_합덕-신례원(2공구)투찰_합덕-신례원(2공구)투찰_경찰서-터미널간도로(투찰)②_마현생창(동양고속)_왜관-태평건설" xfId="19406"/>
    <cellStyle name="_신태백(가실행)_양곡부두(투찰)-0.31%_합덕-신례원(2공구)투찰_합덕-신례원(2공구)투찰_경찰서-터미널간도로(투찰)②_왜관-태평건설" xfId="19407"/>
    <cellStyle name="_신태백(가실행)_양곡부두(투찰)-0.31%_합덕-신례원(2공구)투찰_합덕-신례원(2공구)투찰_마현생창(동양고속)" xfId="19408"/>
    <cellStyle name="_신태백(가실행)_양곡부두(투찰)-0.31%_합덕-신례원(2공구)투찰_합덕-신례원(2공구)투찰_마현생창(동양고속)_왜관-태평건설" xfId="19409"/>
    <cellStyle name="_신태백(가실행)_양곡부두(투찰)-0.31%_합덕-신례원(2공구)투찰_합덕-신례원(2공구)투찰_봉무지방산업단지도로(투찰)②" xfId="19410"/>
    <cellStyle name="_신태백(가실행)_양곡부두(투찰)-0.31%_합덕-신례원(2공구)투찰_합덕-신례원(2공구)투찰_봉무지방산업단지도로(투찰)②_마현생창(동양고속)" xfId="19411"/>
    <cellStyle name="_신태백(가실행)_양곡부두(투찰)-0.31%_합덕-신례원(2공구)투찰_합덕-신례원(2공구)투찰_봉무지방산업단지도로(투찰)②_마현생창(동양고속)_왜관-태평건설" xfId="19412"/>
    <cellStyle name="_신태백(가실행)_양곡부두(투찰)-0.31%_합덕-신례원(2공구)투찰_합덕-신례원(2공구)투찰_봉무지방산업단지도로(투찰)②_왜관-태평건설" xfId="19413"/>
    <cellStyle name="_신태백(가실행)_양곡부두(투찰)-0.31%_합덕-신례원(2공구)투찰_합덕-신례원(2공구)투찰_봉무지방산업단지도로(투찰)②+0.250%" xfId="19414"/>
    <cellStyle name="_신태백(가실행)_양곡부두(투찰)-0.31%_합덕-신례원(2공구)투찰_합덕-신례원(2공구)투찰_봉무지방산업단지도로(투찰)②+0.250%_마현생창(동양고속)" xfId="19415"/>
    <cellStyle name="_신태백(가실행)_양곡부두(투찰)-0.31%_합덕-신례원(2공구)투찰_합덕-신례원(2공구)투찰_봉무지방산업단지도로(투찰)②+0.250%_마현생창(동양고속)_왜관-태평건설" xfId="19416"/>
    <cellStyle name="_신태백(가실행)_양곡부두(투찰)-0.31%_합덕-신례원(2공구)투찰_합덕-신례원(2공구)투찰_봉무지방산업단지도로(투찰)②+0.250%_왜관-태평건설" xfId="19417"/>
    <cellStyle name="_신태백(가실행)_양곡부두(투찰)-0.31%_합덕-신례원(2공구)투찰_합덕-신례원(2공구)투찰_왜관-태평건설" xfId="19418"/>
    <cellStyle name="_신태백(가실행)_왜관-태평건설" xfId="19419"/>
    <cellStyle name="_신태백(가실행)_일성실행" xfId="11072"/>
    <cellStyle name="_신태백(가실행)_일성실행_설계변경(재경)" xfId="11073"/>
    <cellStyle name="_신태백(가실행)_일성실행_자금청구서예제(3월)" xfId="11074"/>
    <cellStyle name="_신태백(가실행)_일성실행_자금청구서예제(3월)_6월자금청구수정분" xfId="11075"/>
    <cellStyle name="_신태백(가실행)_일성실행_자금청구서예제(3월)_6월자금청구수정분_설계변경(재경)" xfId="11076"/>
    <cellStyle name="_신태백(가실행)_일성실행_자금청구서예제(3월)_설계변경(재경)" xfId="11077"/>
    <cellStyle name="_신태백(가실행)_자금청구서예제(3월)" xfId="11078"/>
    <cellStyle name="_신태백(가실행)_자금청구서예제(3월)_6월자금청구수정분" xfId="11079"/>
    <cellStyle name="_신태백(가실행)_자금청구서예제(3월)_6월자금청구수정분_설계변경(재경)" xfId="11080"/>
    <cellStyle name="_신태백(가실행)_자금청구서예제(3월)_설계변경(재경)" xfId="11081"/>
    <cellStyle name="_신태백(가실행)_창원상수도(토목)투찰" xfId="19420"/>
    <cellStyle name="_신태백(가실행)_창원상수도(토목)투찰_경찰서-터미널간도로(투찰)②" xfId="19421"/>
    <cellStyle name="_신태백(가실행)_창원상수도(토목)투찰_경찰서-터미널간도로(투찰)②_마현생창(동양고속)" xfId="19422"/>
    <cellStyle name="_신태백(가실행)_창원상수도(토목)투찰_경찰서-터미널간도로(투찰)②_마현생창(동양고속)_왜관-태평건설" xfId="19423"/>
    <cellStyle name="_신태백(가실행)_창원상수도(토목)투찰_경찰서-터미널간도로(투찰)②_왜관-태평건설" xfId="19424"/>
    <cellStyle name="_신태백(가실행)_창원상수도(토목)투찰_마현생창(동양고속)" xfId="19425"/>
    <cellStyle name="_신태백(가실행)_창원상수도(토목)투찰_마현생창(동양고속)_왜관-태평건설" xfId="19426"/>
    <cellStyle name="_신태백(가실행)_창원상수도(토목)투찰_봉무지방산업단지도로(투찰)②" xfId="19427"/>
    <cellStyle name="_신태백(가실행)_창원상수도(토목)투찰_봉무지방산업단지도로(투찰)②_마현생창(동양고속)" xfId="19428"/>
    <cellStyle name="_신태백(가실행)_창원상수도(토목)투찰_봉무지방산업단지도로(투찰)②_마현생창(동양고속)_왜관-태평건설" xfId="19429"/>
    <cellStyle name="_신태백(가실행)_창원상수도(토목)투찰_봉무지방산업단지도로(투찰)②_왜관-태평건설" xfId="19430"/>
    <cellStyle name="_신태백(가실행)_창원상수도(토목)투찰_봉무지방산업단지도로(투찰)②+0.250%" xfId="19431"/>
    <cellStyle name="_신태백(가실행)_창원상수도(토목)투찰_봉무지방산업단지도로(투찰)②+0.250%_마현생창(동양고속)" xfId="19432"/>
    <cellStyle name="_신태백(가실행)_창원상수도(토목)투찰_봉무지방산업단지도로(투찰)②+0.250%_마현생창(동양고속)_왜관-태평건설" xfId="19433"/>
    <cellStyle name="_신태백(가실행)_창원상수도(토목)투찰_봉무지방산업단지도로(투찰)②+0.250%_왜관-태평건설" xfId="19434"/>
    <cellStyle name="_신태백(가실행)_창원상수도(토목)투찰_왜관-태평건설" xfId="19435"/>
    <cellStyle name="_신태백(가실행)_창원상수도(토목)투찰_합덕-신례원(2공구)투찰" xfId="19436"/>
    <cellStyle name="_신태백(가실행)_창원상수도(토목)투찰_합덕-신례원(2공구)투찰_경찰서-터미널간도로(투찰)②" xfId="19437"/>
    <cellStyle name="_신태백(가실행)_창원상수도(토목)투찰_합덕-신례원(2공구)투찰_경찰서-터미널간도로(투찰)②_마현생창(동양고속)" xfId="19438"/>
    <cellStyle name="_신태백(가실행)_창원상수도(토목)투찰_합덕-신례원(2공구)투찰_경찰서-터미널간도로(투찰)②_마현생창(동양고속)_왜관-태평건설" xfId="19439"/>
    <cellStyle name="_신태백(가실행)_창원상수도(토목)투찰_합덕-신례원(2공구)투찰_경찰서-터미널간도로(투찰)②_왜관-태평건설" xfId="19440"/>
    <cellStyle name="_신태백(가실행)_창원상수도(토목)투찰_합덕-신례원(2공구)투찰_마현생창(동양고속)" xfId="19441"/>
    <cellStyle name="_신태백(가실행)_창원상수도(토목)투찰_합덕-신례원(2공구)투찰_마현생창(동양고속)_왜관-태평건설" xfId="19442"/>
    <cellStyle name="_신태백(가실행)_창원상수도(토목)투찰_합덕-신례원(2공구)투찰_봉무지방산업단지도로(투찰)②" xfId="19443"/>
    <cellStyle name="_신태백(가실행)_창원상수도(토목)투찰_합덕-신례원(2공구)투찰_봉무지방산업단지도로(투찰)②_마현생창(동양고속)" xfId="19444"/>
    <cellStyle name="_신태백(가실행)_창원상수도(토목)투찰_합덕-신례원(2공구)투찰_봉무지방산업단지도로(투찰)②_마현생창(동양고속)_왜관-태평건설" xfId="19445"/>
    <cellStyle name="_신태백(가실행)_창원상수도(토목)투찰_합덕-신례원(2공구)투찰_봉무지방산업단지도로(투찰)②_왜관-태평건설" xfId="19446"/>
    <cellStyle name="_신태백(가실행)_창원상수도(토목)투찰_합덕-신례원(2공구)투찰_봉무지방산업단지도로(투찰)②+0.250%" xfId="19447"/>
    <cellStyle name="_신태백(가실행)_창원상수도(토목)투찰_합덕-신례원(2공구)투찰_봉무지방산업단지도로(투찰)②+0.250%_마현생창(동양고속)" xfId="19448"/>
    <cellStyle name="_신태백(가실행)_창원상수도(토목)투찰_합덕-신례원(2공구)투찰_봉무지방산업단지도로(투찰)②+0.250%_마현생창(동양고속)_왜관-태평건설" xfId="19449"/>
    <cellStyle name="_신태백(가실행)_창원상수도(토목)투찰_합덕-신례원(2공구)투찰_봉무지방산업단지도로(투찰)②+0.250%_왜관-태평건설" xfId="19450"/>
    <cellStyle name="_신태백(가실행)_창원상수도(토목)투찰_합덕-신례원(2공구)투찰_왜관-태평건설" xfId="19451"/>
    <cellStyle name="_신태백(가실행)_창원상수도(토목)투찰_합덕-신례원(2공구)투찰_합덕-신례원(2공구)투찰" xfId="19452"/>
    <cellStyle name="_신태백(가실행)_창원상수도(토목)투찰_합덕-신례원(2공구)투찰_합덕-신례원(2공구)투찰_경찰서-터미널간도로(투찰)②" xfId="19453"/>
    <cellStyle name="_신태백(가실행)_창원상수도(토목)투찰_합덕-신례원(2공구)투찰_합덕-신례원(2공구)투찰_경찰서-터미널간도로(투찰)②_마현생창(동양고속)" xfId="19454"/>
    <cellStyle name="_신태백(가실행)_창원상수도(토목)투찰_합덕-신례원(2공구)투찰_합덕-신례원(2공구)투찰_경찰서-터미널간도로(투찰)②_마현생창(동양고속)_왜관-태평건설" xfId="19455"/>
    <cellStyle name="_신태백(가실행)_창원상수도(토목)투찰_합덕-신례원(2공구)투찰_합덕-신례원(2공구)투찰_경찰서-터미널간도로(투찰)②_왜관-태평건설" xfId="19456"/>
    <cellStyle name="_신태백(가실행)_창원상수도(토목)투찰_합덕-신례원(2공구)투찰_합덕-신례원(2공구)투찰_마현생창(동양고속)" xfId="19457"/>
    <cellStyle name="_신태백(가실행)_창원상수도(토목)투찰_합덕-신례원(2공구)투찰_합덕-신례원(2공구)투찰_마현생창(동양고속)_왜관-태평건설" xfId="19458"/>
    <cellStyle name="_신태백(가실행)_창원상수도(토목)투찰_합덕-신례원(2공구)투찰_합덕-신례원(2공구)투찰_봉무지방산업단지도로(투찰)②" xfId="19459"/>
    <cellStyle name="_신태백(가실행)_창원상수도(토목)투찰_합덕-신례원(2공구)투찰_합덕-신례원(2공구)투찰_봉무지방산업단지도로(투찰)②_마현생창(동양고속)" xfId="19460"/>
    <cellStyle name="_신태백(가실행)_창원상수도(토목)투찰_합덕-신례원(2공구)투찰_합덕-신례원(2공구)투찰_봉무지방산업단지도로(투찰)②_마현생창(동양고속)_왜관-태평건설" xfId="19461"/>
    <cellStyle name="_신태백(가실행)_창원상수도(토목)투찰_합덕-신례원(2공구)투찰_합덕-신례원(2공구)투찰_봉무지방산업단지도로(투찰)②_왜관-태평건설" xfId="19462"/>
    <cellStyle name="_신태백(가실행)_창원상수도(토목)투찰_합덕-신례원(2공구)투찰_합덕-신례원(2공구)투찰_봉무지방산업단지도로(투찰)②+0.250%" xfId="19463"/>
    <cellStyle name="_신태백(가실행)_창원상수도(토목)투찰_합덕-신례원(2공구)투찰_합덕-신례원(2공구)투찰_봉무지방산업단지도로(투찰)②+0.250%_마현생창(동양고속)" xfId="19464"/>
    <cellStyle name="_신태백(가실행)_창원상수도(토목)투찰_합덕-신례원(2공구)투찰_합덕-신례원(2공구)투찰_봉무지방산업단지도로(투찰)②+0.250%_마현생창(동양고속)_왜관-태평건설" xfId="19465"/>
    <cellStyle name="_신태백(가실행)_창원상수도(토목)투찰_합덕-신례원(2공구)투찰_합덕-신례원(2공구)투찰_봉무지방산업단지도로(투찰)②+0.250%_왜관-태평건설" xfId="19466"/>
    <cellStyle name="_신태백(가실행)_창원상수도(토목)투찰_합덕-신례원(2공구)투찰_합덕-신례원(2공구)투찰_왜관-태평건설" xfId="19467"/>
    <cellStyle name="_신태백(가실행)_합덕-신례원(2공구)투찰" xfId="19468"/>
    <cellStyle name="_신태백(가실행)_합덕-신례원(2공구)투찰_경찰서-터미널간도로(투찰)②" xfId="19469"/>
    <cellStyle name="_신태백(가실행)_합덕-신례원(2공구)투찰_경찰서-터미널간도로(투찰)②_마현생창(동양고속)" xfId="19470"/>
    <cellStyle name="_신태백(가실행)_합덕-신례원(2공구)투찰_경찰서-터미널간도로(투찰)②_마현생창(동양고속)_왜관-태평건설" xfId="19471"/>
    <cellStyle name="_신태백(가실행)_합덕-신례원(2공구)투찰_경찰서-터미널간도로(투찰)②_왜관-태평건설" xfId="19472"/>
    <cellStyle name="_신태백(가실행)_합덕-신례원(2공구)투찰_마현생창(동양고속)" xfId="19473"/>
    <cellStyle name="_신태백(가실행)_합덕-신례원(2공구)투찰_마현생창(동양고속)_왜관-태평건설" xfId="19474"/>
    <cellStyle name="_신태백(가실행)_합덕-신례원(2공구)투찰_봉무지방산업단지도로(투찰)②" xfId="19475"/>
    <cellStyle name="_신태백(가실행)_합덕-신례원(2공구)투찰_봉무지방산업단지도로(투찰)②_마현생창(동양고속)" xfId="19476"/>
    <cellStyle name="_신태백(가실행)_합덕-신례원(2공구)투찰_봉무지방산업단지도로(투찰)②_마현생창(동양고속)_왜관-태평건설" xfId="19477"/>
    <cellStyle name="_신태백(가실행)_합덕-신례원(2공구)투찰_봉무지방산업단지도로(투찰)②_왜관-태평건설" xfId="19478"/>
    <cellStyle name="_신태백(가실행)_합덕-신례원(2공구)투찰_봉무지방산업단지도로(투찰)②+0.250%" xfId="19479"/>
    <cellStyle name="_신태백(가실행)_합덕-신례원(2공구)투찰_봉무지방산업단지도로(투찰)②+0.250%_마현생창(동양고속)" xfId="19480"/>
    <cellStyle name="_신태백(가실행)_합덕-신례원(2공구)투찰_봉무지방산업단지도로(투찰)②+0.250%_마현생창(동양고속)_왜관-태평건설" xfId="19481"/>
    <cellStyle name="_신태백(가실행)_합덕-신례원(2공구)투찰_봉무지방산업단지도로(투찰)②+0.250%_왜관-태평건설" xfId="19482"/>
    <cellStyle name="_신태백(가실행)_합덕-신례원(2공구)투찰_왜관-태평건설" xfId="19483"/>
    <cellStyle name="_신태백(가실행)_합덕-신례원(2공구)투찰_합덕-신례원(2공구)투찰" xfId="19484"/>
    <cellStyle name="_신태백(가실행)_합덕-신례원(2공구)투찰_합덕-신례원(2공구)투찰_경찰서-터미널간도로(투찰)②" xfId="19485"/>
    <cellStyle name="_신태백(가실행)_합덕-신례원(2공구)투찰_합덕-신례원(2공구)투찰_경찰서-터미널간도로(투찰)②_마현생창(동양고속)" xfId="19486"/>
    <cellStyle name="_신태백(가실행)_합덕-신례원(2공구)투찰_합덕-신례원(2공구)투찰_경찰서-터미널간도로(투찰)②_마현생창(동양고속)_왜관-태평건설" xfId="19487"/>
    <cellStyle name="_신태백(가실행)_합덕-신례원(2공구)투찰_합덕-신례원(2공구)투찰_경찰서-터미널간도로(투찰)②_왜관-태평건설" xfId="19488"/>
    <cellStyle name="_신태백(가실행)_합덕-신례원(2공구)투찰_합덕-신례원(2공구)투찰_마현생창(동양고속)" xfId="19489"/>
    <cellStyle name="_신태백(가실행)_합덕-신례원(2공구)투찰_합덕-신례원(2공구)투찰_마현생창(동양고속)_왜관-태평건설" xfId="19490"/>
    <cellStyle name="_신태백(가실행)_합덕-신례원(2공구)투찰_합덕-신례원(2공구)투찰_봉무지방산업단지도로(투찰)②" xfId="19491"/>
    <cellStyle name="_신태백(가실행)_합덕-신례원(2공구)투찰_합덕-신례원(2공구)투찰_봉무지방산업단지도로(투찰)②_마현생창(동양고속)" xfId="19492"/>
    <cellStyle name="_신태백(가실행)_합덕-신례원(2공구)투찰_합덕-신례원(2공구)투찰_봉무지방산업단지도로(투찰)②_마현생창(동양고속)_왜관-태평건설" xfId="19493"/>
    <cellStyle name="_신태백(가실행)_합덕-신례원(2공구)투찰_합덕-신례원(2공구)투찰_봉무지방산업단지도로(투찰)②_왜관-태평건설" xfId="19494"/>
    <cellStyle name="_신태백(가실행)_합덕-신례원(2공구)투찰_합덕-신례원(2공구)투찰_봉무지방산업단지도로(투찰)②+0.250%" xfId="19495"/>
    <cellStyle name="_신태백(가실행)_합덕-신례원(2공구)투찰_합덕-신례원(2공구)투찰_봉무지방산업단지도로(투찰)②+0.250%_마현생창(동양고속)" xfId="19496"/>
    <cellStyle name="_신태백(가실행)_합덕-신례원(2공구)투찰_합덕-신례원(2공구)투찰_봉무지방산업단지도로(투찰)②+0.250%_마현생창(동양고속)_왜관-태평건설" xfId="19497"/>
    <cellStyle name="_신태백(가실행)_합덕-신례원(2공구)투찰_합덕-신례원(2공구)투찰_봉무지방산업단지도로(투찰)②+0.250%_왜관-태평건설" xfId="19498"/>
    <cellStyle name="_신태백(가실행)_합덕-신례원(2공구)투찰_합덕-신례원(2공구)투찰_왜관-태평건설" xfId="19499"/>
    <cellStyle name="_신태백(투찰내역)2" xfId="11082"/>
    <cellStyle name="_신호등견적서" xfId="19500"/>
    <cellStyle name="_실정보고(가설방음벽 및 가설EGI )01" xfId="19501"/>
    <cellStyle name="_실정보고-cctv광케이블이설" xfId="19502"/>
    <cellStyle name="_실정보고-신호등이설(TOTAL)학동사거리 조정 real" xfId="19503"/>
    <cellStyle name="_실정보고-표지판 추가건" xfId="19504"/>
    <cellStyle name="_실행기성내역(11월)" xfId="11083"/>
    <cellStyle name="_실행기성내역(11월)_설계변경(재경)" xfId="11084"/>
    <cellStyle name="_실행기성내역(11월)_자금청구서예제(3월)" xfId="11085"/>
    <cellStyle name="_실행기성내역(11월)_자금청구서예제(3월)_6월자금청구수정분" xfId="11086"/>
    <cellStyle name="_실행기성내역(11월)_자금청구서예제(3월)_6월자금청구수정분_설계변경(재경)" xfId="11087"/>
    <cellStyle name="_실행기성내역(11월)_자금청구서예제(3월)_설계변경(재경)" xfId="11088"/>
    <cellStyle name="_실행기성내역(12월 신정)" xfId="11089"/>
    <cellStyle name="_실행기성내역(12월 신정)_설계변경(재경)" xfId="11090"/>
    <cellStyle name="_실행기성내역(12월 신정)_자금청구서예제(3월)" xfId="11091"/>
    <cellStyle name="_실행기성내역(12월 신정)_자금청구서예제(3월)_6월자금청구수정분" xfId="11092"/>
    <cellStyle name="_실행기성내역(12월 신정)_자금청구서예제(3월)_6월자금청구수정분_설계변경(재경)" xfId="11093"/>
    <cellStyle name="_실행기성내역(12월 신정)_자금청구서예제(3월)_설계변경(재경)" xfId="11094"/>
    <cellStyle name="_실행대비표" xfId="16717"/>
    <cellStyle name="_실행대비표_전도금정" xfId="16718"/>
    <cellStyle name="_실행예산(변경)" xfId="8024"/>
    <cellStyle name="_실행예산서" xfId="11095"/>
    <cellStyle name="_실행예산서(문산IC)" xfId="8023"/>
    <cellStyle name="_실행예산서_001공종별기성현황내역수정분" xfId="11096"/>
    <cellStyle name="_실행예산서_001공종별기성현황내역수정분_설계변경(재경)" xfId="11097"/>
    <cellStyle name="_실행예산서_001공종별기성현황내역수정분_자금청구서예제(3월)" xfId="11098"/>
    <cellStyle name="_실행예산서_001공종별기성현황내역수정분_자금청구서예제(3월)_6월자금청구수정분" xfId="11099"/>
    <cellStyle name="_실행예산서_001공종별기성현황내역수정분_자금청구서예제(3월)_6월자금청구수정분_설계변경(재경)" xfId="11100"/>
    <cellStyle name="_실행예산서_001공종별기성현황내역수정분_자금청구서예제(3월)_설계변경(재경)" xfId="11101"/>
    <cellStyle name="_실행예산서_7월공종별기성현황내역" xfId="11102"/>
    <cellStyle name="_실행예산서_7월공종별기성현황내역_설계변경(재경)" xfId="11103"/>
    <cellStyle name="_실행예산서_7월공종별기성현황내역_자금청구서예제(3월)" xfId="11104"/>
    <cellStyle name="_실행예산서_7월공종별기성현황내역_자금청구서예제(3월)_6월자금청구수정분" xfId="11105"/>
    <cellStyle name="_실행예산서_7월공종별기성현황내역_자금청구서예제(3월)_6월자금청구수정분_설계변경(재경)" xfId="11106"/>
    <cellStyle name="_실행예산서_7월공종별기성현황내역_자금청구서예제(3월)_설계변경(재경)" xfId="11107"/>
    <cellStyle name="_실행예산서_공종별기성현황내역" xfId="11108"/>
    <cellStyle name="_실행예산서_공종별기성현황내역_설계변경(재경)" xfId="11109"/>
    <cellStyle name="_실행예산서_공종별기성현황내역_자금청구서예제(3월)" xfId="11110"/>
    <cellStyle name="_실행예산서_공종별기성현황내역_자금청구서예제(3월)_6월자금청구수정분" xfId="11111"/>
    <cellStyle name="_실행예산서_공종별기성현황내역_자금청구서예제(3월)_6월자금청구수정분_설계변경(재경)" xfId="11112"/>
    <cellStyle name="_실행예산서_공종별기성현황내역_자금청구서예제(3월)_설계변경(재경)" xfId="11113"/>
    <cellStyle name="_실행예산서_설계변경(재경)" xfId="11114"/>
    <cellStyle name="_실행예산서_실행예산서" xfId="11115"/>
    <cellStyle name="_실행예산서_실행예산서(본사작성)" xfId="11116"/>
    <cellStyle name="_실행예산서_실행예산서(본사작성)_설계변경(재경)" xfId="11117"/>
    <cellStyle name="_실행예산서_실행예산서(본사작성)_자금청구서예제(3월)" xfId="11118"/>
    <cellStyle name="_실행예산서_실행예산서(본사작성)_자금청구서예제(3월)_6월자금청구수정분" xfId="11119"/>
    <cellStyle name="_실행예산서_실행예산서(본사작성)_자금청구서예제(3월)_6월자금청구수정분_설계변경(재경)" xfId="11120"/>
    <cellStyle name="_실행예산서_실행예산서(본사작성)_자금청구서예제(3월)_설계변경(재경)" xfId="11121"/>
    <cellStyle name="_실행예산서_실행예산서_설계변경(재경)" xfId="11122"/>
    <cellStyle name="_실행예산서_실행예산서_자금청구서예제(3월)" xfId="11123"/>
    <cellStyle name="_실행예산서_실행예산서_자금청구서예제(3월)_6월자금청구수정분" xfId="11124"/>
    <cellStyle name="_실행예산서_실행예산서_자금청구서예제(3월)_6월자금청구수정분_설계변경(재경)" xfId="11125"/>
    <cellStyle name="_실행예산서_실행예산서_자금청구서예제(3월)_설계변경(재경)" xfId="11126"/>
    <cellStyle name="_실행예산서_자금청구서예제(3월)" xfId="11127"/>
    <cellStyle name="_실행예산서_자금청구서예제(3월)_6월자금청구수정분" xfId="11128"/>
    <cellStyle name="_실행예산서_자금청구서예제(3월)_6월자금청구수정분_설계변경(재경)" xfId="11129"/>
    <cellStyle name="_실행예산서_자금청구서예제(3월)_설계변경(재경)" xfId="11130"/>
    <cellStyle name="_실행예산서_주간일보 및 실행 기성내역(양식)" xfId="11131"/>
    <cellStyle name="_실행예산서_주간일보 및 실행 기성내역(양식)_설계변경(재경)" xfId="11132"/>
    <cellStyle name="_실행예산서_주간일보 및 실행 기성내역(양식)_자금청구서예제(3월)" xfId="11133"/>
    <cellStyle name="_실행예산서_주간일보 및 실행 기성내역(양식)_자금청구서예제(3월)_6월자금청구수정분" xfId="11134"/>
    <cellStyle name="_실행예산서_주간일보 및 실행 기성내역(양식)_자금청구서예제(3월)_6월자금청구수정분_설계변경(재경)" xfId="11135"/>
    <cellStyle name="_실행예산서_주간일보 및 실행 기성내역(양식)_자금청구서예제(3월)_설계변경(재경)" xfId="11136"/>
    <cellStyle name="_실행예산서_중계실행기성고내역서(6월)" xfId="11137"/>
    <cellStyle name="_실행예산서_중계실행기성고내역서(6월)_설계변경(재경)" xfId="11138"/>
    <cellStyle name="_실행예산서_중계실행기성고내역서(6월)_자금청구서예제(3월)" xfId="11139"/>
    <cellStyle name="_실행예산서_중계실행기성고내역서(6월)_자금청구서예제(3월)_6월자금청구수정분" xfId="11140"/>
    <cellStyle name="_실행예산서_중계실행기성고내역서(6월)_자금청구서예제(3월)_6월자금청구수정분_설계변경(재경)" xfId="11141"/>
    <cellStyle name="_실행예산서_중계실행기성고내역서(6월)_자금청구서예제(3월)_설계변경(재경)" xfId="11142"/>
    <cellStyle name="_실행예산서_중계실행기성고내역서(6월)_주간일보 및 실행 기성내역(양식)" xfId="11143"/>
    <cellStyle name="_실행예산서_중계실행기성고내역서(6월)_주간일보 및 실행 기성내역(양식)_설계변경(재경)" xfId="11144"/>
    <cellStyle name="_실행예산서_중계실행기성고내역서(6월)_주간일보 및 실행 기성내역(양식)_자금청구서예제(3월)" xfId="11145"/>
    <cellStyle name="_실행예산서_중계실행기성고내역서(6월)_주간일보 및 실행 기성내역(양식)_자금청구서예제(3월)_6월자금청구수정분" xfId="11146"/>
    <cellStyle name="_실행예산서_중계실행기성고내역서(6월)_주간일보 및 실행 기성내역(양식)_자금청구서예제(3월)_6월자금청구수정분_설계변경(재경)" xfId="11147"/>
    <cellStyle name="_실행예산서_중계실행기성고내역서(6월)_주간일보 및 실행 기성내역(양식)_자금청구서예제(3월)_설계변경(재경)" xfId="11148"/>
    <cellStyle name="_아미고터워 리모델링공사(계약,실행내역)9월.3일 " xfId="19505"/>
    <cellStyle name="_아울렛사거리(토공)-3" xfId="19506"/>
    <cellStyle name="_아차산배수지보수공사실시설계-2006" xfId="19507"/>
    <cellStyle name="_아차산배수지보수공사실시설계-20060120" xfId="19508"/>
    <cellStyle name="_안골길포장(승인시행)" xfId="26168"/>
    <cellStyle name="_안동투찰" xfId="26169"/>
    <cellStyle name="_안동투찰_1차1회기성" xfId="26170"/>
    <cellStyle name="_안동투찰_1차1회설변내역" xfId="26171"/>
    <cellStyle name="_안동투찰_2차1회설변내역" xfId="26172"/>
    <cellStyle name="_안동투찰_설계예산서" xfId="26173"/>
    <cellStyle name="_안동투찰_설계예산서 1차" xfId="26174"/>
    <cellStyle name="_안동투찰_예정공정표" xfId="26175"/>
    <cellStyle name="_안동투찰_전체2회설변내역" xfId="26176"/>
    <cellStyle name="_안동투찰_전체계약" xfId="26177"/>
    <cellStyle name="_안동투찰_철근(사급)" xfId="26178"/>
    <cellStyle name="_안산부대(투찰)⑤" xfId="19509"/>
    <cellStyle name="_안산부대(투찰)⑤_경찰서-터미널간도로(투찰)②" xfId="19510"/>
    <cellStyle name="_안산부대(투찰)⑤_경찰서-터미널간도로(투찰)②_마현생창(동양고속)" xfId="19511"/>
    <cellStyle name="_안산부대(투찰)⑤_경찰서-터미널간도로(투찰)②_마현생창(동양고속)_왜관-태평건설" xfId="19512"/>
    <cellStyle name="_안산부대(투찰)⑤_경찰서-터미널간도로(투찰)②_왜관-태평건설" xfId="19513"/>
    <cellStyle name="_안산부대(투찰)⑤_마현생창(동양고속)" xfId="19514"/>
    <cellStyle name="_안산부대(투찰)⑤_마현생창(동양고속)_왜관-태평건설" xfId="19515"/>
    <cellStyle name="_안산부대(투찰)⑤_봉무지방산업단지도로(투찰)②" xfId="19516"/>
    <cellStyle name="_안산부대(투찰)⑤_봉무지방산업단지도로(투찰)②_마현생창(동양고속)" xfId="19517"/>
    <cellStyle name="_안산부대(투찰)⑤_봉무지방산업단지도로(투찰)②_마현생창(동양고속)_왜관-태평건설" xfId="19518"/>
    <cellStyle name="_안산부대(투찰)⑤_봉무지방산업단지도로(투찰)②_왜관-태평건설" xfId="19519"/>
    <cellStyle name="_안산부대(투찰)⑤_봉무지방산업단지도로(투찰)②+0.250%" xfId="19520"/>
    <cellStyle name="_안산부대(투찰)⑤_봉무지방산업단지도로(투찰)②+0.250%_마현생창(동양고속)" xfId="19521"/>
    <cellStyle name="_안산부대(투찰)⑤_봉무지방산업단지도로(투찰)②+0.250%_마현생창(동양고속)_왜관-태평건설" xfId="19522"/>
    <cellStyle name="_안산부대(투찰)⑤_봉무지방산업단지도로(투찰)②+0.250%_왜관-태평건설" xfId="19523"/>
    <cellStyle name="_안산부대(투찰)⑤_왜관-태평건설" xfId="19524"/>
    <cellStyle name="_안산부대(투찰)⑤_합덕-신례원(2공구)투찰" xfId="19525"/>
    <cellStyle name="_안산부대(투찰)⑤_합덕-신례원(2공구)투찰_경찰서-터미널간도로(투찰)②" xfId="19526"/>
    <cellStyle name="_안산부대(투찰)⑤_합덕-신례원(2공구)투찰_경찰서-터미널간도로(투찰)②_마현생창(동양고속)" xfId="19527"/>
    <cellStyle name="_안산부대(투찰)⑤_합덕-신례원(2공구)투찰_경찰서-터미널간도로(투찰)②_마현생창(동양고속)_왜관-태평건설" xfId="19528"/>
    <cellStyle name="_안산부대(투찰)⑤_합덕-신례원(2공구)투찰_경찰서-터미널간도로(투찰)②_왜관-태평건설" xfId="19529"/>
    <cellStyle name="_안산부대(투찰)⑤_합덕-신례원(2공구)투찰_마현생창(동양고속)" xfId="19530"/>
    <cellStyle name="_안산부대(투찰)⑤_합덕-신례원(2공구)투찰_마현생창(동양고속)_왜관-태평건설" xfId="19531"/>
    <cellStyle name="_안산부대(투찰)⑤_합덕-신례원(2공구)투찰_봉무지방산업단지도로(투찰)②" xfId="19532"/>
    <cellStyle name="_안산부대(투찰)⑤_합덕-신례원(2공구)투찰_봉무지방산업단지도로(투찰)②_마현생창(동양고속)" xfId="19533"/>
    <cellStyle name="_안산부대(투찰)⑤_합덕-신례원(2공구)투찰_봉무지방산업단지도로(투찰)②_마현생창(동양고속)_왜관-태평건설" xfId="19534"/>
    <cellStyle name="_안산부대(투찰)⑤_합덕-신례원(2공구)투찰_봉무지방산업단지도로(투찰)②_왜관-태평건설" xfId="19535"/>
    <cellStyle name="_안산부대(투찰)⑤_합덕-신례원(2공구)투찰_봉무지방산업단지도로(투찰)②+0.250%" xfId="19536"/>
    <cellStyle name="_안산부대(투찰)⑤_합덕-신례원(2공구)투찰_봉무지방산업단지도로(투찰)②+0.250%_마현생창(동양고속)" xfId="19537"/>
    <cellStyle name="_안산부대(투찰)⑤_합덕-신례원(2공구)투찰_봉무지방산업단지도로(투찰)②+0.250%_마현생창(동양고속)_왜관-태평건설" xfId="19538"/>
    <cellStyle name="_안산부대(투찰)⑤_합덕-신례원(2공구)투찰_봉무지방산업단지도로(투찰)②+0.250%_왜관-태평건설" xfId="19539"/>
    <cellStyle name="_안산부대(투찰)⑤_합덕-신례원(2공구)투찰_왜관-태평건설" xfId="19540"/>
    <cellStyle name="_안산부대(투찰)⑤_합덕-신례원(2공구)투찰_합덕-신례원(2공구)투찰" xfId="19541"/>
    <cellStyle name="_안산부대(투찰)⑤_합덕-신례원(2공구)투찰_합덕-신례원(2공구)투찰_경찰서-터미널간도로(투찰)②" xfId="19542"/>
    <cellStyle name="_안산부대(투찰)⑤_합덕-신례원(2공구)투찰_합덕-신례원(2공구)투찰_경찰서-터미널간도로(투찰)②_마현생창(동양고속)" xfId="19543"/>
    <cellStyle name="_안산부대(투찰)⑤_합덕-신례원(2공구)투찰_합덕-신례원(2공구)투찰_경찰서-터미널간도로(투찰)②_마현생창(동양고속)_왜관-태평건설" xfId="19544"/>
    <cellStyle name="_안산부대(투찰)⑤_합덕-신례원(2공구)투찰_합덕-신례원(2공구)투찰_경찰서-터미널간도로(투찰)②_왜관-태평건설" xfId="19545"/>
    <cellStyle name="_안산부대(투찰)⑤_합덕-신례원(2공구)투찰_합덕-신례원(2공구)투찰_마현생창(동양고속)" xfId="19546"/>
    <cellStyle name="_안산부대(투찰)⑤_합덕-신례원(2공구)투찰_합덕-신례원(2공구)투찰_마현생창(동양고속)_왜관-태평건설" xfId="19547"/>
    <cellStyle name="_안산부대(투찰)⑤_합덕-신례원(2공구)투찰_합덕-신례원(2공구)투찰_봉무지방산업단지도로(투찰)②" xfId="19548"/>
    <cellStyle name="_안산부대(투찰)⑤_합덕-신례원(2공구)투찰_합덕-신례원(2공구)투찰_봉무지방산업단지도로(투찰)②_마현생창(동양고속)" xfId="19549"/>
    <cellStyle name="_안산부대(투찰)⑤_합덕-신례원(2공구)투찰_합덕-신례원(2공구)투찰_봉무지방산업단지도로(투찰)②_마현생창(동양고속)_왜관-태평건설" xfId="19550"/>
    <cellStyle name="_안산부대(투찰)⑤_합덕-신례원(2공구)투찰_합덕-신례원(2공구)투찰_봉무지방산업단지도로(투찰)②_왜관-태평건설" xfId="19551"/>
    <cellStyle name="_안산부대(투찰)⑤_합덕-신례원(2공구)투찰_합덕-신례원(2공구)투찰_봉무지방산업단지도로(투찰)②+0.250%" xfId="19552"/>
    <cellStyle name="_안산부대(투찰)⑤_합덕-신례원(2공구)투찰_합덕-신례원(2공구)투찰_봉무지방산업단지도로(투찰)②+0.250%_마현생창(동양고속)" xfId="19553"/>
    <cellStyle name="_안산부대(투찰)⑤_합덕-신례원(2공구)투찰_합덕-신례원(2공구)투찰_봉무지방산업단지도로(투찰)②+0.250%_마현생창(동양고속)_왜관-태평건설" xfId="19554"/>
    <cellStyle name="_안산부대(투찰)⑤_합덕-신례원(2공구)투찰_합덕-신례원(2공구)투찰_봉무지방산업단지도로(투찰)②+0.250%_왜관-태평건설" xfId="19555"/>
    <cellStyle name="_안산부대(투찰)⑤_합덕-신례원(2공구)투찰_합덕-신례원(2공구)투찰_왜관-태평건설" xfId="19556"/>
    <cellStyle name="_안전관리비및공과잡비(현장)" xfId="8022"/>
    <cellStyle name="_안전표지판설치공사" xfId="503"/>
    <cellStyle name="_암  거" xfId="19557"/>
    <cellStyle name="_암  거04" xfId="19558"/>
    <cellStyle name="_암거낙차부" xfId="10215"/>
    <cellStyle name="_암거낙차부_(12)PC암거수량산출(성남시)" xfId="10216"/>
    <cellStyle name="_암거낙차부_00.오수공사-1차" xfId="19559"/>
    <cellStyle name="_암거낙차부_00.오수공사-1차_00.오수공사-1차" xfId="19560"/>
    <cellStyle name="_암거낙차부_00.오수공사-1차_00.오수공사-1차_00.오수공사-1차" xfId="19561"/>
    <cellStyle name="_암거낙차부_00.오수공사-1차_00.오수공사-1차_00.오수공사-2차" xfId="19562"/>
    <cellStyle name="_암거낙차부_00.오수공사-1차_00.오수공사-1차_00.지구외-교통처리1차수량" xfId="19563"/>
    <cellStyle name="_암거낙차부_00.오수공사-1차_00.오수공사-1차_00.지구외-교통처리2차수량" xfId="19564"/>
    <cellStyle name="_암거낙차부_00.오수공사-1차_00.오수공사-1차_017울산화봉-오수-2차수량(1)" xfId="19565"/>
    <cellStyle name="_암거낙차부_00.오수공사-1차_00.오수공사-1차_017울산화봉-오수-2차수량(2)" xfId="19566"/>
    <cellStyle name="_암거낙차부_00.오수공사-1차_00.오수공사-1차_018울산화봉-오수-1차수량(2)" xfId="19567"/>
    <cellStyle name="_암거낙차부_00.오수공사-1차_00.오수공사-1차_018울산화봉-오수-2차수량(2)" xfId="19568"/>
    <cellStyle name="_암거낙차부_00.오수공사-1차_00.오수공사-1차_1" xfId="19569"/>
    <cellStyle name="_암거낙차부_00.오수공사-1차_00.오수공사-2차" xfId="19570"/>
    <cellStyle name="_암거낙차부_00.오수공사-1차_00.지구외-교통처리1차수량" xfId="19571"/>
    <cellStyle name="_암거낙차부_00.오수공사-1차_00.지구외-교통처리2차수량" xfId="19572"/>
    <cellStyle name="_암거낙차부_00.오수공사-1차_017울산화봉-오수-2차수량(1)" xfId="19573"/>
    <cellStyle name="_암거낙차부_00.오수공사-1차_017울산화봉-오수-2차수량(2)" xfId="19574"/>
    <cellStyle name="_암거낙차부_00.오수공사-1차_018울산화봉-오수-1차수량(2)" xfId="19575"/>
    <cellStyle name="_암거낙차부_00.오수공사-1차_018울산화봉-오수-2차수량(2)" xfId="19576"/>
    <cellStyle name="_암거낙차부_explore" xfId="19577"/>
    <cellStyle name="_암거낙차부_explore_수량-051223" xfId="19578"/>
    <cellStyle name="_암거낙차부_explore_진북산업단지수량-051227" xfId="19579"/>
    <cellStyle name="_암거낙차부_explore_한림수량-051109" xfId="19580"/>
    <cellStyle name="_암거낙차부_explore_한림수량-1" xfId="19581"/>
    <cellStyle name="_암거낙차부_방음벽철거" xfId="19582"/>
    <cellStyle name="_암거낙차부_수목이식공사(최종)" xfId="19583"/>
    <cellStyle name="_암거낙차부_수목이식공사(최종)_방음벽철거" xfId="19584"/>
    <cellStyle name="_암거낙차부_압쇄수량" xfId="19585"/>
    <cellStyle name="_암거낙차부_압쇄수량_방음벽철거" xfId="19586"/>
    <cellStyle name="_암거낙차부_오수공-광명소하(1차)" xfId="19587"/>
    <cellStyle name="_암거낙차부_오수공-광명소하(2차)" xfId="19588"/>
    <cellStyle name="_암거낙차부_오수공사-1차" xfId="19589"/>
    <cellStyle name="_암거낙차부_오수공사-1차_explore" xfId="19590"/>
    <cellStyle name="_암거낙차부_오수공사-1차_explore_수량-051223" xfId="19591"/>
    <cellStyle name="_암거낙차부_오수공사-1차_explore_진북산업단지수량-051227" xfId="19592"/>
    <cellStyle name="_암거낙차부_오수공사-1차_explore_한림수량-051109" xfId="19593"/>
    <cellStyle name="_암거낙차부_오수공사-1차_explore_한림수량-1" xfId="19594"/>
    <cellStyle name="_암거낙차부_오수공사-1차_방음벽철거" xfId="19595"/>
    <cellStyle name="_암거낙차부_오수공사-1차_수목이식공사(최종)" xfId="19596"/>
    <cellStyle name="_암거낙차부_오수공사-1차_수목이식공사(최종)_방음벽철거" xfId="19597"/>
    <cellStyle name="_암거낙차부_오수공사-1차_압쇄수량" xfId="19598"/>
    <cellStyle name="_암거낙차부_오수공사-1차_압쇄수량_방음벽철거" xfId="19599"/>
    <cellStyle name="_암거낙차부_오수공사-1차_오수공-광명소하(1차)" xfId="19600"/>
    <cellStyle name="_암거낙차부_오수공사-1차_오수공-광명소하(2차)" xfId="19601"/>
    <cellStyle name="_암거낙차부_오수공사-1차_오수공사(단지내)-1차" xfId="19602"/>
    <cellStyle name="_암거낙차부_오수공사-1차_오수공사(단지내)-1차_explore" xfId="19603"/>
    <cellStyle name="_암거낙차부_오수공사-1차_오수공사(단지내)-1차_explore_수량-051223" xfId="19604"/>
    <cellStyle name="_암거낙차부_오수공사-1차_오수공사(단지내)-1차_explore_진북산업단지수량-051227" xfId="19605"/>
    <cellStyle name="_암거낙차부_오수공사-1차_오수공사(단지내)-1차_explore_한림수량-051109" xfId="19606"/>
    <cellStyle name="_암거낙차부_오수공사-1차_오수공사(단지내)-1차_explore_한림수량-1" xfId="19607"/>
    <cellStyle name="_암거낙차부_오수공사-1차_오수공사(단지내)-1차_방음벽철거" xfId="19608"/>
    <cellStyle name="_암거낙차부_오수공사-1차_오수공사(단지내)-1차_수목이식공사(최종)" xfId="19609"/>
    <cellStyle name="_암거낙차부_오수공사-1차_오수공사(단지내)-1차_수목이식공사(최종)_방음벽철거" xfId="19610"/>
    <cellStyle name="_암거낙차부_오수공사-1차_오수공사(단지내)-1차_압쇄수량" xfId="19611"/>
    <cellStyle name="_암거낙차부_오수공사-1차_오수공사(단지내)-1차_압쇄수량_방음벽철거" xfId="19612"/>
    <cellStyle name="_암거낙차부_오수공사-1차_오수공사(단지내)-1차_오수공-광명소하(1차)" xfId="19613"/>
    <cellStyle name="_암거낙차부_오수공사-1차_오수공사(단지내)-1차_오수공-광명소하(2차)" xfId="19614"/>
    <cellStyle name="_암거낙차부_오수공사-1차_오수공사(단지내)-1차_오수공사-2차" xfId="19615"/>
    <cellStyle name="_암거낙차부_오수공사-1차_오수공사(단지내)-1차_지장물 철거공사(최종)" xfId="19616"/>
    <cellStyle name="_암거낙차부_오수공사-1차_오수공사(단지내)-1차_지장물 철거공사(최종)_방음벽철거" xfId="19617"/>
    <cellStyle name="_암거낙차부_오수공사-1차_오수공사(단지내)-1차_지장물 철거공사(최종)-7" xfId="19618"/>
    <cellStyle name="_암거낙차부_오수공사-1차_오수공사(단지내)-1차_지장물 철거공사(최종)-7_방음벽철거" xfId="19619"/>
    <cellStyle name="_암거낙차부_오수공사-1차_오수공사(단지내)-1차_지장물철거수량총괄집계(내역)" xfId="19620"/>
    <cellStyle name="_암거낙차부_오수공사-1차_오수공사(단지내)-1차_지장물철거수량총괄집계(내역)_방음벽철거" xfId="19621"/>
    <cellStyle name="_암거낙차부_오수공사-1차_오수공사-2차" xfId="19622"/>
    <cellStyle name="_암거낙차부_오수공사-1차_지장물 철거공사(최종)" xfId="19623"/>
    <cellStyle name="_암거낙차부_오수공사-1차_지장물 철거공사(최종)_방음벽철거" xfId="19624"/>
    <cellStyle name="_암거낙차부_오수공사-1차_지장물 철거공사(최종)-7" xfId="19625"/>
    <cellStyle name="_암거낙차부_오수공사-1차_지장물 철거공사(최종)-7_방음벽철거" xfId="19626"/>
    <cellStyle name="_암거낙차부_오수공사-1차_지장물철거수량총괄집계(내역)" xfId="19627"/>
    <cellStyle name="_암거낙차부_오수공사-1차_지장물철거수량총괄집계(내역)_방음벽철거" xfId="19628"/>
    <cellStyle name="_암거낙차부_오수공사-2차" xfId="19629"/>
    <cellStyle name="_암거낙차부_지장물 철거공사(최종)" xfId="19630"/>
    <cellStyle name="_암거낙차부_지장물 철거공사(최종)_방음벽철거" xfId="19631"/>
    <cellStyle name="_암거낙차부_지장물 철거공사(최종)-7" xfId="19632"/>
    <cellStyle name="_암거낙차부_지장물 철거공사(최종)-7_방음벽철거" xfId="19633"/>
    <cellStyle name="_암거낙차부_지장물철거수량총괄집계(내역)" xfId="19634"/>
    <cellStyle name="_암거낙차부_지장물철거수량총괄집계(내역)_방음벽철거" xfId="19635"/>
    <cellStyle name="_압입추진내역서" xfId="504"/>
    <cellStyle name="_압입추진내역서_캐노피 견적서" xfId="505"/>
    <cellStyle name="_앙성계통 능암리 관로이설공사" xfId="19636"/>
    <cellStyle name="_앙성계통 능암리 관로이설공사(최종)" xfId="19637"/>
    <cellStyle name="_앙성계통 능암리 관로이설공사(최종)_댐직하류 하천정비(환경)사업 기본계획 및 실시설계용역-수공용" xfId="19638"/>
    <cellStyle name="_앙성계통 능암리 관로이설공사(최종)_댐직하류 하천정비(환경)사업 기본계획 및 실시설계용역-수공용_용담댐직하류 하천정비공사 설계예산서(남원작성)-" xfId="19639"/>
    <cellStyle name="_앙성계통 능암리 관로이설공사_댐직하류 하천정비(환경)사업 기본계획 및 실시설계용역-수공용" xfId="19640"/>
    <cellStyle name="_앙성계통 능암리 관로이설공사_댐직하류 하천정비(환경)사업 기본계획 및 실시설계용역-수공용_용담댐직하류 하천정비공사 설계예산서(남원작성)-" xfId="19641"/>
    <cellStyle name="_앙성수량총괄(관수정)" xfId="506"/>
    <cellStyle name="_앙성수량총괄(관수정)_03. 횡배수관" xfId="507"/>
    <cellStyle name="_앙성수량총괄(관수정)_03_호안공" xfId="508"/>
    <cellStyle name="_앙성수량총괄(관수정)_03-포장공" xfId="509"/>
    <cellStyle name="_앙성수량총괄(관수정)_04-포장공-55통" xfId="510"/>
    <cellStyle name="_앙성수량총괄(관수정)_1" xfId="511"/>
    <cellStyle name="_앙성수량총괄(관수정)_2" xfId="512"/>
    <cellStyle name="_앙성수량총괄(관수정)_2.배 수 공" xfId="513"/>
    <cellStyle name="_앙성수량총괄(관수정)_2_03. 횡배수관" xfId="514"/>
    <cellStyle name="_앙성수량총괄(관수정)_2_03_호안공" xfId="515"/>
    <cellStyle name="_앙성수량총괄(관수정)_2_03-포장공" xfId="516"/>
    <cellStyle name="_앙성수량총괄(관수정)_2_04-포장공-55통" xfId="517"/>
    <cellStyle name="_앙성수량총괄(관수정)_2_2.배 수 공" xfId="518"/>
    <cellStyle name="_앙성수량총괄(관수정)_2_2-5 깨기-태성2" xfId="519"/>
    <cellStyle name="_앙성수량총괄(관수정)_2_4-포장공" xfId="520"/>
    <cellStyle name="_앙성수량총괄(관수정)_2_6-깨기1" xfId="521"/>
    <cellStyle name="_앙성수량총괄(관수정)_2_내오량천수량" xfId="522"/>
    <cellStyle name="_앙성수량총괄(관수정)_2_동계지구(변경1)" xfId="523"/>
    <cellStyle name="_앙성수량총괄(관수정)_2_토공1" xfId="524"/>
    <cellStyle name="_앙성수량총괄(관수정)_2_표지" xfId="525"/>
    <cellStyle name="_앙성수량총괄(관수정)_2-5 깨기-태성2" xfId="526"/>
    <cellStyle name="_앙성수량총괄(관수정)_4-포장공" xfId="527"/>
    <cellStyle name="_앙성수량총괄(관수정)_6-깨기1" xfId="528"/>
    <cellStyle name="_앙성수량총괄(관수정)_내오량천수량" xfId="529"/>
    <cellStyle name="_앙성수량총괄(관수정)_동계지구(변경1)" xfId="530"/>
    <cellStyle name="_앙성수량총괄(관수정)_토공1" xfId="531"/>
    <cellStyle name="_앙성수량총괄(관수정)_표지" xfId="532"/>
    <cellStyle name="_양곡부두(투찰)+0.30%" xfId="11149"/>
    <cellStyle name="_양묘장설계서" xfId="4044"/>
    <cellStyle name="_양묘장수량산출서" xfId="4045"/>
    <cellStyle name="_양식" xfId="533"/>
    <cellStyle name="_양식_1" xfId="534"/>
    <cellStyle name="_양식_2" xfId="535"/>
    <cellStyle name="_양양상수도공내역서" xfId="19642"/>
    <cellStyle name="_양정천(1공구)" xfId="15156"/>
    <cellStyle name="_양정천(3공구)" xfId="15157"/>
    <cellStyle name="_어린이공원 시설물정비4차" xfId="16536"/>
    <cellStyle name="_어린이공원 시설현대화 및 정비공사 (최종)" xfId="16518"/>
    <cellStyle name="_업무연락" xfId="26179"/>
    <cellStyle name="_업무연락_1차1회기성" xfId="26180"/>
    <cellStyle name="_업무연락_1차1회설변내역" xfId="26181"/>
    <cellStyle name="_업무연락_2차1회설변내역" xfId="26182"/>
    <cellStyle name="_업무연락_kn 구룡포~대보간 1" xfId="26183"/>
    <cellStyle name="_업무연락_kn 구룡포~대보간 1_1차1회기성" xfId="26184"/>
    <cellStyle name="_업무연락_kn 구룡포~대보간 1_1차1회설변내역" xfId="26185"/>
    <cellStyle name="_업무연락_kn 구룡포~대보간 1_2차1회설변내역" xfId="26186"/>
    <cellStyle name="_업무연락_kn 구룡포~대보간 1_설계예산서" xfId="26187"/>
    <cellStyle name="_업무연락_kn 구룡포~대보간 1_설계예산서 1차" xfId="26188"/>
    <cellStyle name="_업무연락_kn 구룡포~대보간 1_예정공정표" xfId="26189"/>
    <cellStyle name="_업무연락_kn 구룡포~대보간 1_전체2회설변내역" xfId="26190"/>
    <cellStyle name="_업무연락_kn 구룡포~대보간 1_전체계약" xfId="26191"/>
    <cellStyle name="_업무연락_kn 구룡포~대보간 1_철근(사급)" xfId="26192"/>
    <cellStyle name="_업무연락_설계예산서" xfId="26193"/>
    <cellStyle name="_업무연락_설계예산서 1차" xfId="26194"/>
    <cellStyle name="_업무연락_예정공정표" xfId="26195"/>
    <cellStyle name="_업무연락_전체2회설변내역" xfId="26196"/>
    <cellStyle name="_업무연락_전체계약" xfId="26197"/>
    <cellStyle name="_업무연락_철근(사급)" xfId="26198"/>
    <cellStyle name="_업체현황(토철포)" xfId="11150"/>
    <cellStyle name="_여수우회" xfId="536"/>
    <cellStyle name="_연결관" xfId="15158"/>
    <cellStyle name="_연수지구 열배관사업 지장수목 이식공사(정산)" xfId="16719"/>
    <cellStyle name="_연식의자수량산출서" xfId="15159"/>
    <cellStyle name="_연안권내역서(토목부문내역서)" xfId="4046"/>
    <cellStyle name="_연안권역특화거리조성을위한음악분수대설치" xfId="4047"/>
    <cellStyle name="_연안권역특화거리조성을위한음악분수대설치R6(제출EBS)-설비,전기,관리실" xfId="4048"/>
    <cellStyle name="_연암공법" xfId="26199"/>
    <cellStyle name="_연제구측 연결로 수량산출" xfId="15160"/>
    <cellStyle name="_연제구측 연결로 수량산출_00.수영4호교 도로공 구조물 자재집계" xfId="15161"/>
    <cellStyle name="_연제구측 연결로 수량산출_00.수영4호교 도로공 구조물 자재집계_2자전차교량교토공" xfId="15162"/>
    <cellStyle name="_연제구측 연결로 수량산출_01.연제구측 연결로 수량산출" xfId="15163"/>
    <cellStyle name="_연제구측 연결로 수량산출_01.연제구측 연결로 수량산출_2자전차교량교토공" xfId="15164"/>
    <cellStyle name="_연제구측 연결로 수량산출_03.구조물공 수량산출" xfId="15165"/>
    <cellStyle name="_연제구측 연결로 수량산출_03.구조물공 수량산출_2자전차교량교토공" xfId="15166"/>
    <cellStyle name="_연제구측 연결로 수량산출_2자전차교량교토공" xfId="15167"/>
    <cellStyle name="_연제구측 연결로 수량산출_구조물공 수량산출" xfId="15168"/>
    <cellStyle name="_연제구측 연결로 수량산출_구조물공 수량산출_2자전차교량교토공" xfId="15169"/>
    <cellStyle name="_연화지제(3공구) 수량" xfId="19643"/>
    <cellStyle name="_염경초(토목)" xfId="19644"/>
    <cellStyle name="_염경초공내역서(건축,토목,조경,기계)" xfId="19645"/>
    <cellStyle name="_영산강-금호(부대내역)" xfId="537"/>
    <cellStyle name="_영산강-금호(부대내역)_강동내역(9.28" xfId="538"/>
    <cellStyle name="_영산강-금호(부대내역)_강동내역(9.28_T05-D03-004D(울산터널-조명제어-안소장님1003)" xfId="539"/>
    <cellStyle name="_영산강-금호(부대내역)_강동내역(9.28_T05-D03-004D(울산터널-환기-구성설비0930)" xfId="540"/>
    <cellStyle name="_영산강-금호(부대내역)_강동내역(9.28_울산강동내역최종(20051101)" xfId="541"/>
    <cellStyle name="_영산강-금호(부대내역)_공무정산양식(10월초)" xfId="542"/>
    <cellStyle name="_영산강-금호(부대내역)_공무정산양식(10월초)_강동내역(9.28" xfId="543"/>
    <cellStyle name="_영산강-금호(부대내역)_공무정산양식(10월초)_강동내역(9.28_T05-D03-004D(울산터널-조명제어-안소장님1003)" xfId="544"/>
    <cellStyle name="_영산강-금호(부대내역)_공무정산양식(10월초)_강동내역(9.28_T05-D03-004D(울산터널-환기-구성설비0930)" xfId="545"/>
    <cellStyle name="_영산강-금호(부대내역)_공무정산양식(10월초)_강동내역(9.28_울산강동내역최종(20051101)" xfId="546"/>
    <cellStyle name="_영산강-금호(부대내역)_공무정산양식(10월초)_기성내역서" xfId="547"/>
    <cellStyle name="_영산강-금호(부대내역)_공무정산양식(10월초)_기성내역서_강동내역(9.28" xfId="548"/>
    <cellStyle name="_영산강-금호(부대내역)_공무정산양식(10월초)_기성내역서_강동내역(9.28_T05-D03-004D(울산터널-조명제어-안소장님1003)" xfId="549"/>
    <cellStyle name="_영산강-금호(부대내역)_공무정산양식(10월초)_기성내역서_강동내역(9.28_T05-D03-004D(울산터널-환기-구성설비0930)" xfId="550"/>
    <cellStyle name="_영산강-금호(부대내역)_공무정산양식(10월초)_기성내역서_강동내역(9.28_울산강동내역최종(20051101)" xfId="551"/>
    <cellStyle name="_영산강-금호(부대내역)_공무정산양식(10월초)_기성내역서_전체계약변경(03)" xfId="552"/>
    <cellStyle name="_영산강-금호(부대내역)_공무정산양식(10월초)_기성내역서_전체계약변경(03)_강동내역(9.28" xfId="553"/>
    <cellStyle name="_영산강-금호(부대내역)_공무정산양식(10월초)_기성내역서_전체계약변경(03)_강동내역(9.28_T05-D03-004D(울산터널-조명제어-안소장님1003)" xfId="554"/>
    <cellStyle name="_영산강-금호(부대내역)_공무정산양식(10월초)_기성내역서_전체계약변경(03)_강동내역(9.28_T05-D03-004D(울산터널-환기-구성설비0930)" xfId="555"/>
    <cellStyle name="_영산강-금호(부대내역)_공무정산양식(10월초)_기성내역서_전체계약변경(03)_강동내역(9.28_울산강동내역최종(20051101)" xfId="556"/>
    <cellStyle name="_영산강-금호(부대내역)_공무정산양식(10월초)_전체계약변경(03)" xfId="557"/>
    <cellStyle name="_영산강-금호(부대내역)_공무정산양식(10월초)_전체계약변경(03)_강동내역(9.28" xfId="558"/>
    <cellStyle name="_영산강-금호(부대내역)_공무정산양식(10월초)_전체계약변경(03)_강동내역(9.28_T05-D03-004D(울산터널-조명제어-안소장님1003)" xfId="559"/>
    <cellStyle name="_영산강-금호(부대내역)_공무정산양식(10월초)_전체계약변경(03)_강동내역(9.28_T05-D03-004D(울산터널-환기-구성설비0930)" xfId="560"/>
    <cellStyle name="_영산강-금호(부대내역)_공무정산양식(10월초)_전체계약변경(03)_강동내역(9.28_울산강동내역최종(20051101)" xfId="561"/>
    <cellStyle name="_영산강-금호(부대내역)_공무정산양식(10월초)_포장외건(최종)" xfId="562"/>
    <cellStyle name="_영산강-금호(부대내역)_공무정산양식(10월초)_포장외건(최종)_강동내역(9.28" xfId="563"/>
    <cellStyle name="_영산강-금호(부대내역)_공무정산양식(10월초)_포장외건(최종)_강동내역(9.28_T05-D03-004D(울산터널-조명제어-안소장님1003)" xfId="564"/>
    <cellStyle name="_영산강-금호(부대내역)_공무정산양식(10월초)_포장외건(최종)_강동내역(9.28_T05-D03-004D(울산터널-환기-구성설비0930)" xfId="565"/>
    <cellStyle name="_영산강-금호(부대내역)_공무정산양식(10월초)_포장외건(최종)_강동내역(9.28_울산강동내역최종(20051101)" xfId="566"/>
    <cellStyle name="_영산강-금호(부대내역)_기성내역서" xfId="567"/>
    <cellStyle name="_영산강-금호(부대내역)_기성내역서_강동내역(9.28" xfId="568"/>
    <cellStyle name="_영산강-금호(부대내역)_기성내역서_강동내역(9.28_T05-D03-004D(울산터널-조명제어-안소장님1003)" xfId="569"/>
    <cellStyle name="_영산강-금호(부대내역)_기성내역서_강동내역(9.28_T05-D03-004D(울산터널-환기-구성설비0930)" xfId="570"/>
    <cellStyle name="_영산강-금호(부대내역)_기성내역서_강동내역(9.28_울산강동내역최종(20051101)" xfId="571"/>
    <cellStyle name="_영산강-금호(부대내역)_기성내역서_전체계약변경(03)" xfId="572"/>
    <cellStyle name="_영산강-금호(부대내역)_기성내역서_전체계약변경(03)_강동내역(9.28" xfId="573"/>
    <cellStyle name="_영산강-금호(부대내역)_기성내역서_전체계약변경(03)_강동내역(9.28_T05-D03-004D(울산터널-조명제어-안소장님1003)" xfId="574"/>
    <cellStyle name="_영산강-금호(부대내역)_기성내역서_전체계약변경(03)_강동내역(9.28_T05-D03-004D(울산터널-환기-구성설비0930)" xfId="575"/>
    <cellStyle name="_영산강-금호(부대내역)_기성내역서_전체계약변경(03)_강동내역(9.28_울산강동내역최종(20051101)" xfId="576"/>
    <cellStyle name="_영산강-금호(부대내역)_전체계약변경(03)" xfId="577"/>
    <cellStyle name="_영산강-금호(부대내역)_전체계약변경(03)_강동내역(9.28" xfId="578"/>
    <cellStyle name="_영산강-금호(부대내역)_전체계약변경(03)_강동내역(9.28_T05-D03-004D(울산터널-조명제어-안소장님1003)" xfId="579"/>
    <cellStyle name="_영산강-금호(부대내역)_전체계약변경(03)_강동내역(9.28_T05-D03-004D(울산터널-환기-구성설비0930)" xfId="580"/>
    <cellStyle name="_영산강-금호(부대내역)_전체계약변경(03)_강동내역(9.28_울산강동내역최종(20051101)" xfId="581"/>
    <cellStyle name="_영산강-금호(부대내역)_포장외건(최종)" xfId="582"/>
    <cellStyle name="_영산강-금호(부대내역)_포장외건(최종)_강동내역(9.28" xfId="583"/>
    <cellStyle name="_영산강-금호(부대내역)_포장외건(최종)_강동내역(9.28_T05-D03-004D(울산터널-조명제어-안소장님1003)" xfId="584"/>
    <cellStyle name="_영산강-금호(부대내역)_포장외건(최종)_강동내역(9.28_T05-D03-004D(울산터널-환기-구성설비0930)" xfId="585"/>
    <cellStyle name="_영산강-금호(부대내역)_포장외건(최종)_강동내역(9.28_울산강동내역최종(20051101)" xfId="586"/>
    <cellStyle name="_예산서(월계1교,월릉교,중량교)1" xfId="19646"/>
    <cellStyle name="_예산서(이화철교)" xfId="19647"/>
    <cellStyle name="_예산서-1" xfId="19648"/>
    <cellStyle name="_예산서-1_설계서(갑지)0223" xfId="19649"/>
    <cellStyle name="_예산서-1_설계예산서및단가산출서" xfId="19650"/>
    <cellStyle name="_예산서-1_진입램프최종" xfId="19651"/>
    <cellStyle name="_예산서-1_진입램프최종엑셀" xfId="19652"/>
    <cellStyle name="_예정공정표" xfId="587"/>
    <cellStyle name="_예정공정표2" xfId="588"/>
    <cellStyle name="_오수공" xfId="15170"/>
    <cellStyle name="_오수맨홀" xfId="15171"/>
    <cellStyle name="_오수차집연결공사" xfId="19653"/>
    <cellStyle name="_오수차집연결공사(최종분)" xfId="19654"/>
    <cellStyle name="_오수차집연결공사(최종분)_댐직하류 하천정비(환경)사업 기본계획 및 실시설계용역-수공용" xfId="19655"/>
    <cellStyle name="_오수차집연결공사(최종분)_댐직하류 하천정비(환경)사업 기본계획 및 실시설계용역-수공용_용담댐직하류 하천정비공사 설계예산서(남원작성)-" xfId="19656"/>
    <cellStyle name="_오수차집연결공사_댐직하류 하천정비(환경)사업 기본계획 및 실시설계용역-수공용" xfId="19657"/>
    <cellStyle name="_오수차집연결공사_댐직하류 하천정비(환경)사업 기본계획 및 실시설계용역-수공용_용담댐직하류 하천정비공사 설계예산서(남원작성)-" xfId="19658"/>
    <cellStyle name="_옥동양궁장(선시공분)" xfId="15172"/>
    <cellStyle name="_옥동천변경내역(최종)" xfId="19659"/>
    <cellStyle name="_옥련고총괄(100%)" xfId="10549"/>
    <cellStyle name="_옥전리 1,2공구" xfId="589"/>
    <cellStyle name="_온양용화중하도급작업" xfId="19660"/>
    <cellStyle name="_옹벽공" xfId="15173"/>
    <cellStyle name="_옹벽공_맨홀구조물공" xfId="19661"/>
    <cellStyle name="_옹벽공_수량산출서" xfId="19662"/>
    <cellStyle name="_옹벽공_환토(최종)" xfId="15174"/>
    <cellStyle name="_옹벽수량" xfId="15175"/>
    <cellStyle name="_옹벽수량_맨홀구조물공" xfId="19663"/>
    <cellStyle name="_옹벽수량_수량산출서" xfId="19664"/>
    <cellStyle name="_옹벽수량_환토(최종)" xfId="15176"/>
    <cellStyle name="_왕가봉정비공사" xfId="4049"/>
    <cellStyle name="_외곽도로수량산출(대로3-10)" xfId="19665"/>
    <cellStyle name="_외곽도로수량산출(대로3-6)" xfId="19666"/>
    <cellStyle name="_요약서(1)" xfId="19667"/>
    <cellStyle name="_용담댐직하류 하천정비공사 설계예산서(남원작성)" xfId="19668"/>
    <cellStyle name="_용담댐직하류 하천정비공사 설계예산서(남원작성)-" xfId="19669"/>
    <cellStyle name="_용연1도로" xfId="15177"/>
    <cellStyle name="_용연1도로_부대공(1)" xfId="15178"/>
    <cellStyle name="_용연1도로_부대공(1)_포천시임도구조개량" xfId="15179"/>
    <cellStyle name="_용연1도로_부대공-1" xfId="15180"/>
    <cellStyle name="_용연1도로_부대공-1_부대공-1" xfId="15181"/>
    <cellStyle name="_용연1도로_부대공-1_부대공-1_부대공(1)" xfId="15182"/>
    <cellStyle name="_용연1도로_부대공-1_부대공-1_부대공(1)_포천시임도구조개량" xfId="15183"/>
    <cellStyle name="_용연1도로_부대공-1_부대공-1_포천시임도구조개량" xfId="15184"/>
    <cellStyle name="_용연1도로_부대공-1_포천시임도구조개량" xfId="15185"/>
    <cellStyle name="_용연1도로_토공1" xfId="15186"/>
    <cellStyle name="_용연1도로_토공1_토공" xfId="15187"/>
    <cellStyle name="_용연1도로_토공1_토공_포천시임도구조개량" xfId="15188"/>
    <cellStyle name="_용연1도로_토공1_포천시임도구조개량" xfId="15189"/>
    <cellStyle name="_용연1도로_포천시임도구조개량" xfId="15190"/>
    <cellStyle name="_용연1도로-수정" xfId="15191"/>
    <cellStyle name="_용연1도로-수정_부대공(1)" xfId="15192"/>
    <cellStyle name="_용연1도로-수정_부대공(1)_포천시임도구조개량" xfId="15193"/>
    <cellStyle name="_용연1도로-수정_부대공-1" xfId="15194"/>
    <cellStyle name="_용연1도로-수정_부대공-1_부대공-1" xfId="15195"/>
    <cellStyle name="_용연1도로-수정_부대공-1_부대공-1_부대공(1)" xfId="15196"/>
    <cellStyle name="_용연1도로-수정_부대공-1_부대공-1_부대공(1)_포천시임도구조개량" xfId="15197"/>
    <cellStyle name="_용연1도로-수정_부대공-1_부대공-1_포천시임도구조개량" xfId="15198"/>
    <cellStyle name="_용연1도로-수정_부대공-1_포천시임도구조개량" xfId="15199"/>
    <cellStyle name="_용연1도로-수정_토공1" xfId="15200"/>
    <cellStyle name="_용연1도로-수정_토공1_토공" xfId="15201"/>
    <cellStyle name="_용연1도로-수정_토공1_토공_포천시임도구조개량" xfId="15202"/>
    <cellStyle name="_용연1도로-수정_토공1_포천시임도구조개량" xfId="15203"/>
    <cellStyle name="_용연1도로-수정_포천시임도구조개량" xfId="15204"/>
    <cellStyle name="_용연1도로-수정-1" xfId="15205"/>
    <cellStyle name="_용연1도로-수정-1_부대공(1)" xfId="15206"/>
    <cellStyle name="_용연1도로-수정-1_부대공(1)_포천시임도구조개량" xfId="15207"/>
    <cellStyle name="_용연1도로-수정-1_부대공-1" xfId="15208"/>
    <cellStyle name="_용연1도로-수정-1_부대공-1_부대공-1" xfId="15209"/>
    <cellStyle name="_용연1도로-수정-1_부대공-1_부대공-1_부대공(1)" xfId="15210"/>
    <cellStyle name="_용연1도로-수정-1_부대공-1_부대공-1_부대공(1)_포천시임도구조개량" xfId="15211"/>
    <cellStyle name="_용연1도로-수정-1_부대공-1_부대공-1_포천시임도구조개량" xfId="15212"/>
    <cellStyle name="_용연1도로-수정-1_부대공-1_포천시임도구조개량" xfId="15213"/>
    <cellStyle name="_용연1도로-수정-1_토공1" xfId="15214"/>
    <cellStyle name="_용연1도로-수정-1_토공1_토공" xfId="15215"/>
    <cellStyle name="_용연1도로-수정-1_토공1_토공_포천시임도구조개량" xfId="15216"/>
    <cellStyle name="_용연1도로-수정-1_토공1_포천시임도구조개량" xfId="15217"/>
    <cellStyle name="_용연1도로-수정-1_포천시임도구조개량" xfId="15218"/>
    <cellStyle name="_용운동변경(시설물)" xfId="16488"/>
    <cellStyle name="_용운체육공원조성공사" xfId="16535"/>
    <cellStyle name="_용인사옥-수량산출" xfId="10217"/>
    <cellStyle name="_용인사옥-수량산출_옥상조경내역서1026" xfId="10218"/>
    <cellStyle name="_용인사옥-수량산출_옥상조경내역서1026_신장초내역" xfId="10219"/>
    <cellStyle name="_용인사옥-수량산출_옥상조경내역서1026_신장초내역0310" xfId="10220"/>
    <cellStyle name="_용인사옥-수량산출_옥상조경내역서1026_신장초내역-수정0307" xfId="10221"/>
    <cellStyle name="_용지보상비" xfId="10550"/>
    <cellStyle name="_용화고등학교연습" xfId="19670"/>
    <cellStyle name="_용화고등학교하도급(명신)" xfId="19671"/>
    <cellStyle name="_우" xfId="19672"/>
    <cellStyle name="_우_광주평동투찰" xfId="19673"/>
    <cellStyle name="_우_광주평동품의1" xfId="19674"/>
    <cellStyle name="_우_송학하수품의(설계넣고)" xfId="19675"/>
    <cellStyle name="_우_우주센터투찰" xfId="19676"/>
    <cellStyle name="_우_우주센터투찰_광주평동투찰" xfId="19677"/>
    <cellStyle name="_우_우주센터투찰_광주평동품의1" xfId="19678"/>
    <cellStyle name="_우_우주센터투찰_송학하수품의(설계넣고)" xfId="19679"/>
    <cellStyle name="_우수(집수정)" xfId="26200"/>
    <cellStyle name="_우수(집수정)_3차설계변경11.20(2공원타절)" xfId="26201"/>
    <cellStyle name="_우수(집수정)_coirnet" xfId="26202"/>
    <cellStyle name="_우수(집수정)_자연석반입(11.29최종)" xfId="26203"/>
    <cellStyle name="_우수공" xfId="15219"/>
    <cellStyle name="_우수공변경" xfId="15220"/>
    <cellStyle name="_우수공집계" xfId="26204"/>
    <cellStyle name="_우수공집계_3차설계변경11.20(2공원타절)" xfId="26205"/>
    <cellStyle name="_우수공집계_coirnet" xfId="26206"/>
    <cellStyle name="_우수공집계_우수-토공" xfId="26207"/>
    <cellStyle name="_우수공집계_우수-토공_3차설계변경11.20(2공원타절)" xfId="26208"/>
    <cellStyle name="_우수공집계_우수-토공_Book1" xfId="26209"/>
    <cellStyle name="_우수공집계_우수-토공_Book1_3차설계변경11.20(2공원타절)" xfId="26210"/>
    <cellStyle name="_우수공집계_우수-토공_Book1_coirnet" xfId="26211"/>
    <cellStyle name="_우수공집계_우수-토공_Book1_자연석반입(11.29최종)" xfId="26212"/>
    <cellStyle name="_우수공집계_우수-토공_coirnet" xfId="26213"/>
    <cellStyle name="_우수공집계_우수-토공_석축부위법면보호" xfId="26214"/>
    <cellStyle name="_우수공집계_우수-토공_소차700" xfId="26215"/>
    <cellStyle name="_우수공집계_우수-토공_우수-토공" xfId="26216"/>
    <cellStyle name="_우수공집계_우수-토공_우수-토공(변경)" xfId="26217"/>
    <cellStyle name="_우수공집계_우수-토공_우수-토공_3차설계변경11.20(2공원타절)" xfId="26218"/>
    <cellStyle name="_우수공집계_우수-토공_우수-토공_coirnet" xfId="26219"/>
    <cellStyle name="_우수공집계_우수-토공_우수-토공_자연석반입(11.29최종)" xfId="26220"/>
    <cellStyle name="_우수공집계_우수-토공_자연석반입(11.29최종)" xfId="26221"/>
    <cellStyle name="_우수공집계_자연석반입(11.29최종)" xfId="26222"/>
    <cellStyle name="_우수관1" xfId="26223"/>
    <cellStyle name="_우수관1_3차설계변경11.20(2공원타절)" xfId="26224"/>
    <cellStyle name="_우수관1_coirnet" xfId="26225"/>
    <cellStyle name="_우수관1_우수-토공" xfId="26226"/>
    <cellStyle name="_우수관1_우수-토공_3차설계변경11.20(2공원타절)" xfId="26227"/>
    <cellStyle name="_우수관1_우수-토공_Book1" xfId="26228"/>
    <cellStyle name="_우수관1_우수-토공_Book1_3차설계변경11.20(2공원타절)" xfId="26229"/>
    <cellStyle name="_우수관1_우수-토공_Book1_coirnet" xfId="26230"/>
    <cellStyle name="_우수관1_우수-토공_Book1_자연석반입(11.29최종)" xfId="26231"/>
    <cellStyle name="_우수관1_우수-토공_coirnet" xfId="26232"/>
    <cellStyle name="_우수관1_우수-토공_석축부위법면보호" xfId="26233"/>
    <cellStyle name="_우수관1_우수-토공_소차700" xfId="26234"/>
    <cellStyle name="_우수관1_우수-토공_우수-토공" xfId="26235"/>
    <cellStyle name="_우수관1_우수-토공_우수-토공(변경)" xfId="26236"/>
    <cellStyle name="_우수관1_우수-토공_우수-토공_3차설계변경11.20(2공원타절)" xfId="26237"/>
    <cellStyle name="_우수관1_우수-토공_우수-토공_coirnet" xfId="26238"/>
    <cellStyle name="_우수관1_우수-토공_우수-토공_자연석반입(11.29최종)" xfId="26239"/>
    <cellStyle name="_우수관1_우수-토공_자연석반입(11.29최종)" xfId="26240"/>
    <cellStyle name="_우수관1_자연석반입(11.29최종)" xfId="26241"/>
    <cellStyle name="_우수관공" xfId="15221"/>
    <cellStyle name="_우수관공_부대공(1)" xfId="15222"/>
    <cellStyle name="_우수관공_부대공(1)_포천시임도구조개량" xfId="15223"/>
    <cellStyle name="_우수관공_부대공-1" xfId="15224"/>
    <cellStyle name="_우수관공_부대공-1_부대공-1" xfId="15225"/>
    <cellStyle name="_우수관공_부대공-1_부대공-1_부대공(1)" xfId="15226"/>
    <cellStyle name="_우수관공_부대공-1_부대공-1_부대공(1)_포천시임도구조개량" xfId="15227"/>
    <cellStyle name="_우수관공_부대공-1_부대공-1_포천시임도구조개량" xfId="15228"/>
    <cellStyle name="_우수관공_부대공-1_포천시임도구조개량" xfId="15229"/>
    <cellStyle name="_우수관공_토공1" xfId="15230"/>
    <cellStyle name="_우수관공_토공1_토공" xfId="15231"/>
    <cellStyle name="_우수관공_토공1_토공_포천시임도구조개량" xfId="15232"/>
    <cellStyle name="_우수관공_토공1_포천시임도구조개량" xfId="15233"/>
    <cellStyle name="_우수관공_포천시임도구조개량" xfId="15234"/>
    <cellStyle name="_우수관공_횡배수관11" xfId="15235"/>
    <cellStyle name="_우수관공_횡배수관11_거인1도로(3)-전체" xfId="15236"/>
    <cellStyle name="_우수관공_횡배수관11_거인1도로(3)-전체_부대공(1)" xfId="15237"/>
    <cellStyle name="_우수관공_횡배수관11_거인1도로(3)-전체_부대공(1)_포천시임도구조개량" xfId="15238"/>
    <cellStyle name="_우수관공_횡배수관11_거인1도로(3)-전체_부대공-1" xfId="15239"/>
    <cellStyle name="_우수관공_횡배수관11_거인1도로(3)-전체_부대공-1_부대공-1" xfId="15240"/>
    <cellStyle name="_우수관공_횡배수관11_거인1도로(3)-전체_부대공-1_부대공-1_부대공(1)" xfId="15241"/>
    <cellStyle name="_우수관공_횡배수관11_거인1도로(3)-전체_부대공-1_부대공-1_부대공(1)_포천시임도구조개량" xfId="15242"/>
    <cellStyle name="_우수관공_횡배수관11_거인1도로(3)-전체_부대공-1_부대공-1_포천시임도구조개량" xfId="15243"/>
    <cellStyle name="_우수관공_횡배수관11_거인1도로(3)-전체_부대공-1_포천시임도구조개량" xfId="15244"/>
    <cellStyle name="_우수관공_횡배수관11_거인1도로(3)-전체_토공1" xfId="15245"/>
    <cellStyle name="_우수관공_횡배수관11_거인1도로(3)-전체_토공1_토공" xfId="15246"/>
    <cellStyle name="_우수관공_횡배수관11_거인1도로(3)-전체_토공1_토공_포천시임도구조개량" xfId="15247"/>
    <cellStyle name="_우수관공_횡배수관11_거인1도로(3)-전체_토공1_포천시임도구조개량" xfId="15248"/>
    <cellStyle name="_우수관공_횡배수관11_거인1도로(3)-전체_포천시임도구조개량" xfId="15249"/>
    <cellStyle name="_우수관공_횡배수관11_거인도로-전체" xfId="15250"/>
    <cellStyle name="_우수관공_횡배수관11_거인도로-전체_부대공(1)" xfId="15251"/>
    <cellStyle name="_우수관공_횡배수관11_거인도로-전체_부대공(1)_포천시임도구조개량" xfId="15252"/>
    <cellStyle name="_우수관공_횡배수관11_거인도로-전체_부대공-1" xfId="15253"/>
    <cellStyle name="_우수관공_횡배수관11_거인도로-전체_부대공-1_부대공-1" xfId="15254"/>
    <cellStyle name="_우수관공_횡배수관11_거인도로-전체_부대공-1_부대공-1_부대공(1)" xfId="15255"/>
    <cellStyle name="_우수관공_횡배수관11_거인도로-전체_부대공-1_부대공-1_부대공(1)_포천시임도구조개량" xfId="15256"/>
    <cellStyle name="_우수관공_횡배수관11_거인도로-전체_부대공-1_부대공-1_포천시임도구조개량" xfId="15257"/>
    <cellStyle name="_우수관공_횡배수관11_거인도로-전체_부대공-1_포천시임도구조개량" xfId="15258"/>
    <cellStyle name="_우수관공_횡배수관11_거인도로-전체_토공1" xfId="15259"/>
    <cellStyle name="_우수관공_횡배수관11_거인도로-전체_토공1_토공" xfId="15260"/>
    <cellStyle name="_우수관공_횡배수관11_거인도로-전체_토공1_토공_포천시임도구조개량" xfId="15261"/>
    <cellStyle name="_우수관공_횡배수관11_거인도로-전체_토공1_포천시임도구조개량" xfId="15262"/>
    <cellStyle name="_우수관공_횡배수관11_거인도로-전체_포천시임도구조개량" xfId="15263"/>
    <cellStyle name="_우수관공_횡배수관11_거인도로총괄집계" xfId="15264"/>
    <cellStyle name="_우수관공_횡배수관11_거인도로총괄집계_토공1" xfId="15265"/>
    <cellStyle name="_우수관공_횡배수관11_거인도로총괄집계_토공1_토공" xfId="15266"/>
    <cellStyle name="_우수관공_횡배수관11_거인도로총괄집계_토공1_토공_포천시임도구조개량" xfId="15267"/>
    <cellStyle name="_우수관공_횡배수관11_거인도로총괄집계_토공1_포천시임도구조개량" xfId="15268"/>
    <cellStyle name="_우수관공_횡배수관11_거인도로총괄집계_포천시임도구조개량" xfId="15269"/>
    <cellStyle name="_우수관공_횡배수관11_동상도로-전체" xfId="15270"/>
    <cellStyle name="_우수관공_횡배수관11_동상도로-전체_부대공(1)" xfId="15271"/>
    <cellStyle name="_우수관공_횡배수관11_동상도로-전체_부대공(1)_포천시임도구조개량" xfId="15272"/>
    <cellStyle name="_우수관공_횡배수관11_동상도로-전체_부대공-1" xfId="15273"/>
    <cellStyle name="_우수관공_횡배수관11_동상도로-전체_부대공-1_부대공-1" xfId="15274"/>
    <cellStyle name="_우수관공_횡배수관11_동상도로-전체_부대공-1_부대공-1_부대공(1)" xfId="15275"/>
    <cellStyle name="_우수관공_횡배수관11_동상도로-전체_부대공-1_부대공-1_부대공(1)_포천시임도구조개량" xfId="15276"/>
    <cellStyle name="_우수관공_횡배수관11_동상도로-전체_부대공-1_부대공-1_포천시임도구조개량" xfId="15277"/>
    <cellStyle name="_우수관공_횡배수관11_동상도로-전체_부대공-1_포천시임도구조개량" xfId="15278"/>
    <cellStyle name="_우수관공_횡배수관11_동상도로-전체_토공1" xfId="15279"/>
    <cellStyle name="_우수관공_횡배수관11_동상도로-전체_토공1_토공" xfId="15280"/>
    <cellStyle name="_우수관공_횡배수관11_동상도로-전체_토공1_토공_포천시임도구조개량" xfId="15281"/>
    <cellStyle name="_우수관공_횡배수관11_동상도로-전체_토공1_포천시임도구조개량" xfId="15282"/>
    <cellStyle name="_우수관공_횡배수관11_동상도로-전체_포천시임도구조개량" xfId="15283"/>
    <cellStyle name="_우수관공_횡배수관11_부대공(1)" xfId="15284"/>
    <cellStyle name="_우수관공_횡배수관11_부대공(1)_포천시임도구조개량" xfId="15285"/>
    <cellStyle name="_우수관공_횡배수관11_부대공-1" xfId="15286"/>
    <cellStyle name="_우수관공_횡배수관11_부대공-1_부대공-1" xfId="15287"/>
    <cellStyle name="_우수관공_횡배수관11_부대공-1_부대공-1_부대공(1)" xfId="15288"/>
    <cellStyle name="_우수관공_횡배수관11_부대공-1_부대공-1_부대공(1)_포천시임도구조개량" xfId="15289"/>
    <cellStyle name="_우수관공_횡배수관11_부대공-1_부대공-1_포천시임도구조개량" xfId="15290"/>
    <cellStyle name="_우수관공_횡배수관11_부대공-1_포천시임도구조개량" xfId="15291"/>
    <cellStyle name="_우수관공_횡배수관11_용연1도로-수정-1" xfId="15292"/>
    <cellStyle name="_우수관공_횡배수관11_용연1도로-수정-1_부대공(1)" xfId="15293"/>
    <cellStyle name="_우수관공_횡배수관11_용연1도로-수정-1_부대공(1)_포천시임도구조개량" xfId="15294"/>
    <cellStyle name="_우수관공_횡배수관11_용연1도로-수정-1_부대공-1" xfId="15295"/>
    <cellStyle name="_우수관공_횡배수관11_용연1도로-수정-1_부대공-1_부대공-1" xfId="15296"/>
    <cellStyle name="_우수관공_횡배수관11_용연1도로-수정-1_부대공-1_부대공-1_부대공(1)" xfId="15297"/>
    <cellStyle name="_우수관공_횡배수관11_용연1도로-수정-1_부대공-1_부대공-1_부대공(1)_포천시임도구조개량" xfId="15298"/>
    <cellStyle name="_우수관공_횡배수관11_용연1도로-수정-1_부대공-1_부대공-1_포천시임도구조개량" xfId="15299"/>
    <cellStyle name="_우수관공_횡배수관11_용연1도로-수정-1_부대공-1_포천시임도구조개량" xfId="15300"/>
    <cellStyle name="_우수관공_횡배수관11_용연1도로-수정-1_토공1" xfId="15301"/>
    <cellStyle name="_우수관공_횡배수관11_용연1도로-수정-1_토공1_토공" xfId="15302"/>
    <cellStyle name="_우수관공_횡배수관11_용연1도로-수정-1_토공1_토공_포천시임도구조개량" xfId="15303"/>
    <cellStyle name="_우수관공_횡배수관11_용연1도로-수정-1_토공1_포천시임도구조개량" xfId="15304"/>
    <cellStyle name="_우수관공_횡배수관11_용연1도로-수정-1_포천시임도구조개량" xfId="15305"/>
    <cellStyle name="_우수관공_횡배수관11_토공1" xfId="15306"/>
    <cellStyle name="_우수관공_횡배수관11_토공1_토공" xfId="15307"/>
    <cellStyle name="_우수관공_횡배수관11_토공1_토공_포천시임도구조개량" xfId="15308"/>
    <cellStyle name="_우수관공_횡배수관11_토공1_포천시임도구조개량" xfId="15309"/>
    <cellStyle name="_우수관공_횡배수관11_포천시임도구조개량" xfId="15310"/>
    <cellStyle name="_우수관수량(이중벽관)" xfId="15311"/>
    <cellStyle name="_우수받이" xfId="15312"/>
    <cellStyle name="_우수받이_부대공(1)" xfId="15313"/>
    <cellStyle name="_우수받이_부대공(1)_포천시임도구조개량" xfId="15314"/>
    <cellStyle name="_우수받이_부대공-1" xfId="15315"/>
    <cellStyle name="_우수받이_부대공-1_부대공-1" xfId="15316"/>
    <cellStyle name="_우수받이_부대공-1_부대공-1_부대공(1)" xfId="15317"/>
    <cellStyle name="_우수받이_부대공-1_부대공-1_부대공(1)_포천시임도구조개량" xfId="15318"/>
    <cellStyle name="_우수받이_부대공-1_부대공-1_포천시임도구조개량" xfId="15319"/>
    <cellStyle name="_우수받이_부대공-1_포천시임도구조개량" xfId="15320"/>
    <cellStyle name="_우수받이_토공1" xfId="15321"/>
    <cellStyle name="_우수받이_토공1_토공" xfId="15322"/>
    <cellStyle name="_우수받이_토공1_토공_포천시임도구조개량" xfId="15323"/>
    <cellStyle name="_우수받이_토공1_포천시임도구조개량" xfId="15324"/>
    <cellStyle name="_우수받이_포천시임도구조개량" xfId="15325"/>
    <cellStyle name="_우수받이_횡배수관11" xfId="15326"/>
    <cellStyle name="_우수받이_횡배수관11_거인1도로(3)-전체" xfId="15327"/>
    <cellStyle name="_우수받이_횡배수관11_거인1도로(3)-전체_부대공(1)" xfId="15328"/>
    <cellStyle name="_우수받이_횡배수관11_거인1도로(3)-전체_부대공(1)_포천시임도구조개량" xfId="15329"/>
    <cellStyle name="_우수받이_횡배수관11_거인1도로(3)-전체_부대공-1" xfId="15330"/>
    <cellStyle name="_우수받이_횡배수관11_거인1도로(3)-전체_부대공-1_부대공-1" xfId="15331"/>
    <cellStyle name="_우수받이_횡배수관11_거인1도로(3)-전체_부대공-1_부대공-1_부대공(1)" xfId="15332"/>
    <cellStyle name="_우수받이_횡배수관11_거인1도로(3)-전체_부대공-1_부대공-1_부대공(1)_포천시임도구조개량" xfId="15333"/>
    <cellStyle name="_우수받이_횡배수관11_거인1도로(3)-전체_부대공-1_부대공-1_포천시임도구조개량" xfId="15334"/>
    <cellStyle name="_우수받이_횡배수관11_거인1도로(3)-전체_부대공-1_포천시임도구조개량" xfId="15335"/>
    <cellStyle name="_우수받이_횡배수관11_거인1도로(3)-전체_토공1" xfId="15336"/>
    <cellStyle name="_우수받이_횡배수관11_거인1도로(3)-전체_토공1_토공" xfId="15337"/>
    <cellStyle name="_우수받이_횡배수관11_거인1도로(3)-전체_토공1_토공_포천시임도구조개량" xfId="15338"/>
    <cellStyle name="_우수받이_횡배수관11_거인1도로(3)-전체_토공1_포천시임도구조개량" xfId="15339"/>
    <cellStyle name="_우수받이_횡배수관11_거인1도로(3)-전체_포천시임도구조개량" xfId="15340"/>
    <cellStyle name="_우수받이_횡배수관11_거인도로-전체" xfId="15341"/>
    <cellStyle name="_우수받이_횡배수관11_거인도로-전체_부대공(1)" xfId="15342"/>
    <cellStyle name="_우수받이_횡배수관11_거인도로-전체_부대공(1)_포천시임도구조개량" xfId="15343"/>
    <cellStyle name="_우수받이_횡배수관11_거인도로-전체_부대공-1" xfId="15344"/>
    <cellStyle name="_우수받이_횡배수관11_거인도로-전체_부대공-1_부대공-1" xfId="15345"/>
    <cellStyle name="_우수받이_횡배수관11_거인도로-전체_부대공-1_부대공-1_부대공(1)" xfId="15346"/>
    <cellStyle name="_우수받이_횡배수관11_거인도로-전체_부대공-1_부대공-1_부대공(1)_포천시임도구조개량" xfId="15347"/>
    <cellStyle name="_우수받이_횡배수관11_거인도로-전체_부대공-1_부대공-1_포천시임도구조개량" xfId="15348"/>
    <cellStyle name="_우수받이_횡배수관11_거인도로-전체_부대공-1_포천시임도구조개량" xfId="15349"/>
    <cellStyle name="_우수받이_횡배수관11_거인도로-전체_토공1" xfId="15350"/>
    <cellStyle name="_우수받이_횡배수관11_거인도로-전체_토공1_토공" xfId="15351"/>
    <cellStyle name="_우수받이_횡배수관11_거인도로-전체_토공1_토공_포천시임도구조개량" xfId="15352"/>
    <cellStyle name="_우수받이_횡배수관11_거인도로-전체_토공1_포천시임도구조개량" xfId="15353"/>
    <cellStyle name="_우수받이_횡배수관11_거인도로-전체_포천시임도구조개량" xfId="15354"/>
    <cellStyle name="_우수받이_횡배수관11_거인도로총괄집계" xfId="15355"/>
    <cellStyle name="_우수받이_횡배수관11_거인도로총괄집계_토공1" xfId="15356"/>
    <cellStyle name="_우수받이_횡배수관11_거인도로총괄집계_토공1_토공" xfId="15357"/>
    <cellStyle name="_우수받이_횡배수관11_거인도로총괄집계_토공1_토공_포천시임도구조개량" xfId="15358"/>
    <cellStyle name="_우수받이_횡배수관11_거인도로총괄집계_토공1_포천시임도구조개량" xfId="15359"/>
    <cellStyle name="_우수받이_횡배수관11_거인도로총괄집계_포천시임도구조개량" xfId="15360"/>
    <cellStyle name="_우수받이_횡배수관11_동상도로-전체" xfId="15361"/>
    <cellStyle name="_우수받이_횡배수관11_동상도로-전체_부대공(1)" xfId="15362"/>
    <cellStyle name="_우수받이_횡배수관11_동상도로-전체_부대공(1)_포천시임도구조개량" xfId="15363"/>
    <cellStyle name="_우수받이_횡배수관11_동상도로-전체_부대공-1" xfId="15364"/>
    <cellStyle name="_우수받이_횡배수관11_동상도로-전체_부대공-1_부대공-1" xfId="15365"/>
    <cellStyle name="_우수받이_횡배수관11_동상도로-전체_부대공-1_부대공-1_부대공(1)" xfId="15366"/>
    <cellStyle name="_우수받이_횡배수관11_동상도로-전체_부대공-1_부대공-1_부대공(1)_포천시임도구조개량" xfId="15367"/>
    <cellStyle name="_우수받이_횡배수관11_동상도로-전체_부대공-1_부대공-1_포천시임도구조개량" xfId="15368"/>
    <cellStyle name="_우수받이_횡배수관11_동상도로-전체_부대공-1_포천시임도구조개량" xfId="15369"/>
    <cellStyle name="_우수받이_횡배수관11_동상도로-전체_토공1" xfId="15370"/>
    <cellStyle name="_우수받이_횡배수관11_동상도로-전체_토공1_토공" xfId="15371"/>
    <cellStyle name="_우수받이_횡배수관11_동상도로-전체_토공1_토공_포천시임도구조개량" xfId="15372"/>
    <cellStyle name="_우수받이_횡배수관11_동상도로-전체_토공1_포천시임도구조개량" xfId="15373"/>
    <cellStyle name="_우수받이_횡배수관11_동상도로-전체_포천시임도구조개량" xfId="15374"/>
    <cellStyle name="_우수받이_횡배수관11_부대공(1)" xfId="15375"/>
    <cellStyle name="_우수받이_횡배수관11_부대공(1)_포천시임도구조개량" xfId="15376"/>
    <cellStyle name="_우수받이_횡배수관11_부대공-1" xfId="15377"/>
    <cellStyle name="_우수받이_횡배수관11_부대공-1_부대공-1" xfId="15378"/>
    <cellStyle name="_우수받이_횡배수관11_부대공-1_부대공-1_부대공(1)" xfId="15379"/>
    <cellStyle name="_우수받이_횡배수관11_부대공-1_부대공-1_부대공(1)_포천시임도구조개량" xfId="15380"/>
    <cellStyle name="_우수받이_횡배수관11_부대공-1_부대공-1_포천시임도구조개량" xfId="15381"/>
    <cellStyle name="_우수받이_횡배수관11_부대공-1_포천시임도구조개량" xfId="15382"/>
    <cellStyle name="_우수받이_횡배수관11_용연1도로-수정-1" xfId="15383"/>
    <cellStyle name="_우수받이_횡배수관11_용연1도로-수정-1_부대공(1)" xfId="15384"/>
    <cellStyle name="_우수받이_횡배수관11_용연1도로-수정-1_부대공(1)_포천시임도구조개량" xfId="15385"/>
    <cellStyle name="_우수받이_횡배수관11_용연1도로-수정-1_부대공-1" xfId="15386"/>
    <cellStyle name="_우수받이_횡배수관11_용연1도로-수정-1_부대공-1_부대공-1" xfId="15387"/>
    <cellStyle name="_우수받이_횡배수관11_용연1도로-수정-1_부대공-1_부대공-1_부대공(1)" xfId="15388"/>
    <cellStyle name="_우수받이_횡배수관11_용연1도로-수정-1_부대공-1_부대공-1_부대공(1)_포천시임도구조개량" xfId="15389"/>
    <cellStyle name="_우수받이_횡배수관11_용연1도로-수정-1_부대공-1_부대공-1_포천시임도구조개량" xfId="15390"/>
    <cellStyle name="_우수받이_횡배수관11_용연1도로-수정-1_부대공-1_포천시임도구조개량" xfId="15391"/>
    <cellStyle name="_우수받이_횡배수관11_용연1도로-수정-1_토공1" xfId="15392"/>
    <cellStyle name="_우수받이_횡배수관11_용연1도로-수정-1_토공1_토공" xfId="15393"/>
    <cellStyle name="_우수받이_횡배수관11_용연1도로-수정-1_토공1_토공_포천시임도구조개량" xfId="15394"/>
    <cellStyle name="_우수받이_횡배수관11_용연1도로-수정-1_토공1_포천시임도구조개량" xfId="15395"/>
    <cellStyle name="_우수받이_횡배수관11_용연1도로-수정-1_포천시임도구조개량" xfId="15396"/>
    <cellStyle name="_우수받이_횡배수관11_토공1" xfId="15397"/>
    <cellStyle name="_우수받이_횡배수관11_토공1_토공" xfId="15398"/>
    <cellStyle name="_우수받이_횡배수관11_토공1_토공_포천시임도구조개량" xfId="15399"/>
    <cellStyle name="_우수받이_횡배수관11_토공1_포천시임도구조개량" xfId="15400"/>
    <cellStyle name="_우수받이_횡배수관11_포천시임도구조개량" xfId="15401"/>
    <cellStyle name="_우수-재료" xfId="26242"/>
    <cellStyle name="_우수-재료_3차설계변경11.20(2공원타절)" xfId="26243"/>
    <cellStyle name="_우수-재료_coirnet" xfId="26244"/>
    <cellStyle name="_우수-재료_자연석반입(11.29최종)" xfId="26245"/>
    <cellStyle name="_우수증가" xfId="26246"/>
    <cellStyle name="_우수-토공" xfId="26247"/>
    <cellStyle name="_우수-토공(변경)" xfId="26248"/>
    <cellStyle name="_우수-토공_3차설계변경11.20(2공원타절)" xfId="26249"/>
    <cellStyle name="_우수-토공_coirnet" xfId="26250"/>
    <cellStyle name="_우수-토공_우수-토공" xfId="26251"/>
    <cellStyle name="_우수-토공_우수-토공_3차설계변경11.20(2공원타절)" xfId="26252"/>
    <cellStyle name="_우수-토공_우수-토공_Book1" xfId="26253"/>
    <cellStyle name="_우수-토공_우수-토공_Book1_3차설계변경11.20(2공원타절)" xfId="26254"/>
    <cellStyle name="_우수-토공_우수-토공_Book1_coirnet" xfId="26255"/>
    <cellStyle name="_우수-토공_우수-토공_Book1_자연석반입(11.29최종)" xfId="26256"/>
    <cellStyle name="_우수-토공_우수-토공_coirnet" xfId="26257"/>
    <cellStyle name="_우수-토공_우수-토공_석축부위법면보호" xfId="26258"/>
    <cellStyle name="_우수-토공_우수-토공_소차700" xfId="26259"/>
    <cellStyle name="_우수-토공_우수-토공_우수-토공" xfId="26260"/>
    <cellStyle name="_우수-토공_우수-토공_우수-토공(변경)" xfId="26261"/>
    <cellStyle name="_우수-토공_우수-토공_우수-토공_3차설계변경11.20(2공원타절)" xfId="26262"/>
    <cellStyle name="_우수-토공_우수-토공_우수-토공_coirnet" xfId="26263"/>
    <cellStyle name="_우수-토공_우수-토공_우수-토공_자연석반입(11.29최종)" xfId="26264"/>
    <cellStyle name="_우수-토공_우수-토공_자연석반입(11.29최종)" xfId="26265"/>
    <cellStyle name="_우수-토공_자연석반입(11.29최종)" xfId="26266"/>
    <cellStyle name="_우수토실(A-LINE)집계표" xfId="19680"/>
    <cellStyle name="_우이도(관리비)" xfId="19681"/>
    <cellStyle name="_우주센" xfId="19682"/>
    <cellStyle name="_우주센_광주평동투찰" xfId="19683"/>
    <cellStyle name="_우주센_광주평동품의1" xfId="19684"/>
    <cellStyle name="_우주센_송학하수품의(설계넣고)" xfId="19685"/>
    <cellStyle name="_우주센_우주센터투찰" xfId="19686"/>
    <cellStyle name="_우주센_우주센터투찰_광주평동투찰" xfId="19687"/>
    <cellStyle name="_우주센_우주센터투찰_광주평동품의1" xfId="19688"/>
    <cellStyle name="_우주센_우주센터투찰_송학하수품의(설계넣고)" xfId="19689"/>
    <cellStyle name="_운반거리" xfId="26267"/>
    <cellStyle name="_운반거리_3차설계변경11.20(2공원타절)" xfId="26268"/>
    <cellStyle name="_운반거리_자연석반입(11.29최종)" xfId="26269"/>
    <cellStyle name="_운반비산출 및 단가산출서" xfId="19690"/>
    <cellStyle name="_울산강동교차로계산서(최종)06.07(wp)" xfId="590"/>
    <cellStyle name="_울산강동터널계산서(수정본2)" xfId="591"/>
    <cellStyle name="_울산강동터널계산서(최종)REV2" xfId="592"/>
    <cellStyle name="_울산시총괄안-20030509v1" xfId="19691"/>
    <cellStyle name="_울진군폐기물처리시설" xfId="10551"/>
    <cellStyle name="_원가계산서" xfId="8021"/>
    <cellStyle name="_원가계산서(공종별)" xfId="19692"/>
    <cellStyle name="_원가계산서제출용(부대포함)" xfId="19693"/>
    <cellStyle name="_원가분석(1217)" xfId="19694"/>
    <cellStyle name="_원가분석(아이0208)" xfId="19695"/>
    <cellStyle name="_원덕근덕조직표" xfId="8020"/>
    <cellStyle name="_원동천교(상)외-수량수정" xfId="19696"/>
    <cellStyle name="_원본-from안양시" xfId="15402"/>
    <cellStyle name="_원본-from안양시_01-자재및수량집계(수산교)" xfId="15403"/>
    <cellStyle name="_원본-from안양시_Wd3(방호벽)" xfId="15404"/>
    <cellStyle name="_원본-from안양시_Wd3(방호벽)_01-자재및수량집계(수산교)" xfId="15405"/>
    <cellStyle name="_원본-from안양시_Wd3(방호벽+중분대없음)" xfId="15406"/>
    <cellStyle name="_원본-from안양시_Wd3(방호벽+중분대없음)_01-자재및수량집계(수산교)" xfId="15407"/>
    <cellStyle name="_원본-from안양시_Wd3(보도+연석+난간)" xfId="15408"/>
    <cellStyle name="_원본-from안양시_Wd3(보도+연석+난간)_01-자재및수량집계(수산교)" xfId="15409"/>
    <cellStyle name="_월성사택골프연습장 신축공사" xfId="19697"/>
    <cellStyle name="_월예정공정표" xfId="593"/>
    <cellStyle name="_웹기반 수치지도 활용시스템 도입 설계서_1.1" xfId="19698"/>
    <cellStyle name="_웹기반 수치지도 활용시스템 도입 설계서_2.0" xfId="19699"/>
    <cellStyle name="_유첨3(서식)" xfId="594"/>
    <cellStyle name="_유첨3(서식)_1" xfId="595"/>
    <cellStyle name="_유치투찰" xfId="19700"/>
    <cellStyle name="_유치투찰_왜관-태평건설" xfId="19701"/>
    <cellStyle name="_은평공원테니스장정비공사" xfId="4050"/>
    <cellStyle name="_은행천변경내역서(061128)" xfId="19702"/>
    <cellStyle name="_응급ES" xfId="4051"/>
    <cellStyle name="_응급RE" xfId="4052"/>
    <cellStyle name="_의정부  상하수도 설계내역서_1.2" xfId="19703"/>
    <cellStyle name="_의정부_설계내역서" xfId="19704"/>
    <cellStyle name="_의정부_설계내역서(제출용)" xfId="19705"/>
    <cellStyle name="_이식설계및일위대가(2005년 하반기)" xfId="15410"/>
    <cellStyle name="_이양능주(2공구)bid전기" xfId="19706"/>
    <cellStyle name="_이천1육교계산서" xfId="15411"/>
    <cellStyle name="_이천1육교계산서_01-자재및수량집계(수산교)" xfId="15412"/>
    <cellStyle name="_이천1육교계산서_Wd3(방호벽)" xfId="15413"/>
    <cellStyle name="_이천1육교계산서_Wd3(방호벽)_01-자재및수량집계(수산교)" xfId="15414"/>
    <cellStyle name="_이천1육교계산서_Wd3(방호벽+중분대없음)" xfId="15415"/>
    <cellStyle name="_이천1육교계산서_Wd3(방호벽+중분대없음)_01-자재및수량집계(수산교)" xfId="15416"/>
    <cellStyle name="_이천1육교계산서_Wd3(보도+연석+난간)" xfId="15417"/>
    <cellStyle name="_이천1육교계산서_Wd3(보도+연석+난간)_01-자재및수량집계(수산교)" xfId="15418"/>
    <cellStyle name="_이형관내역" xfId="19707"/>
    <cellStyle name="_인원계획표 " xfId="596"/>
    <cellStyle name="_인원계획표 _030316실행예산서" xfId="11151"/>
    <cellStyle name="_인원계획표 _030316실행예산서_설계변경(재경)" xfId="11152"/>
    <cellStyle name="_인원계획표 _030316실행예산서_자금청구서예제(3월)" xfId="11153"/>
    <cellStyle name="_인원계획표 _030316실행예산서_자금청구서예제(3월)_6월자금청구수정분" xfId="11154"/>
    <cellStyle name="_인원계획표 _030316실행예산서_자금청구서예제(3월)_6월자금청구수정분_설계변경(재경)" xfId="11155"/>
    <cellStyle name="_인원계획표 _030316실행예산서_자금청구서예제(3월)_설계변경(재경)" xfId="11156"/>
    <cellStyle name="_인원계획표 _11월 실행기성내역(서초)" xfId="11157"/>
    <cellStyle name="_인원계획표 _11월 실행기성내역(서초)_설계변경(재경)" xfId="11158"/>
    <cellStyle name="_인원계획표 _11월 실행기성내역(서초)_자금청구서예제(3월)" xfId="11159"/>
    <cellStyle name="_인원계획표 _11월 실행기성내역(서초)_자금청구서예제(3월)_6월자금청구수정분" xfId="11160"/>
    <cellStyle name="_인원계획표 _11월 실행기성내역(서초)_자금청구서예제(3월)_6월자금청구수정분_설계변경(재경)" xfId="11161"/>
    <cellStyle name="_인원계획표 _11월 실행기성내역(서초)_자금청구서예제(3월)_설계변경(재경)" xfId="11162"/>
    <cellStyle name="_인원계획표 _17공구" xfId="26270"/>
    <cellStyle name="_인원계획표 _17공구_1차1회기성" xfId="26271"/>
    <cellStyle name="_인원계획표 _17공구_1차1회설변내역" xfId="26272"/>
    <cellStyle name="_인원계획표 _17공구_2차1회설변내역" xfId="26273"/>
    <cellStyle name="_인원계획표 _17공구_설계예산서" xfId="26274"/>
    <cellStyle name="_인원계획표 _17공구_설계예산서 1차" xfId="26275"/>
    <cellStyle name="_인원계획표 _17공구_예정공정표" xfId="26276"/>
    <cellStyle name="_인원계획표 _17공구_전체2회설변내역" xfId="26277"/>
    <cellStyle name="_인원계획표 _17공구_전체계약" xfId="26278"/>
    <cellStyle name="_인원계획표 _17공구_철근(사급)" xfId="26279"/>
    <cellStyle name="_인원계획표 _1차1회기성" xfId="26280"/>
    <cellStyle name="_인원계획표 _1차1회설변내역" xfId="26281"/>
    <cellStyle name="_인원계획표 _1차실행예산서" xfId="11163"/>
    <cellStyle name="_인원계획표 _1차실행예산서_6월 실행 기성고 내역서" xfId="11164"/>
    <cellStyle name="_인원계획표 _1차실행예산서_6월 실행 기성고 내역서_설계변경(재경)" xfId="11165"/>
    <cellStyle name="_인원계획표 _1차실행예산서_6월 실행 기성고 내역서_자금청구서예제(3월)" xfId="11166"/>
    <cellStyle name="_인원계획표 _1차실행예산서_6월 실행 기성고 내역서_자금청구서예제(3월)_6월자금청구수정분" xfId="11167"/>
    <cellStyle name="_인원계획표 _1차실행예산서_6월 실행 기성고 내역서_자금청구서예제(3월)_6월자금청구수정분_설계변경(재경)" xfId="11168"/>
    <cellStyle name="_인원계획표 _1차실행예산서_6월 실행 기성고 내역서_자금청구서예제(3월)_설계변경(재경)" xfId="11169"/>
    <cellStyle name="_인원계획표 _1차실행예산서_동춘-송도 실행 (본사조정)" xfId="11170"/>
    <cellStyle name="_인원계획표 _1차실행예산서_동춘-송도 실행 (본사조정)_설계변경(재경)" xfId="11171"/>
    <cellStyle name="_인원계획표 _1차실행예산서_동춘-송도 실행 (본사조정)_자금청구서예제(3월)" xfId="11172"/>
    <cellStyle name="_인원계획표 _1차실행예산서_동춘-송도 실행 (본사조정)_자금청구서예제(3월)_6월자금청구수정분" xfId="11173"/>
    <cellStyle name="_인원계획표 _1차실행예산서_동춘-송도 실행 (본사조정)_자금청구서예제(3월)_6월자금청구수정분_설계변경(재경)" xfId="11174"/>
    <cellStyle name="_인원계획표 _1차실행예산서_동춘-송도 실행 (본사조정)_자금청구서예제(3월)_설계변경(재경)" xfId="11175"/>
    <cellStyle name="_인원계획표 _1차실행예산서_설계변경(재경)" xfId="11176"/>
    <cellStyle name="_인원계획표 _1차실행예산서_실행 기성고 내역서" xfId="11177"/>
    <cellStyle name="_인원계획표 _1차실행예산서_실행 기성고 내역서_설계변경(재경)" xfId="11178"/>
    <cellStyle name="_인원계획표 _1차실행예산서_실행 기성고 내역서_자금청구서예제(3월)" xfId="11179"/>
    <cellStyle name="_인원계획표 _1차실행예산서_실행 기성고 내역서_자금청구서예제(3월)_6월자금청구수정분" xfId="11180"/>
    <cellStyle name="_인원계획표 _1차실행예산서_실행 기성고 내역서_자금청구서예제(3월)_6월자금청구수정분_설계변경(재경)" xfId="11181"/>
    <cellStyle name="_인원계획표 _1차실행예산서_실행 기성고 내역서_자금청구서예제(3월)_설계변경(재경)" xfId="11182"/>
    <cellStyle name="_인원계획표 _1차실행예산서_자금청구서예제(3월)" xfId="11183"/>
    <cellStyle name="_인원계획표 _1차실행예산서_자금청구서예제(3월)_6월자금청구수정분" xfId="11184"/>
    <cellStyle name="_인원계획표 _1차실행예산서_자금청구서예제(3월)_6월자금청구수정분_설계변경(재경)" xfId="11185"/>
    <cellStyle name="_인원계획표 _1차실행예산서_자금청구서예제(3월)_설계변경(재경)" xfId="11186"/>
    <cellStyle name="_인원계획표 _1차집계(변경)" xfId="8019"/>
    <cellStyle name="_인원계획표 _2002.12 변경 설계서" xfId="10552"/>
    <cellStyle name="_인원계획표 _20020924 대산항 공내역서" xfId="8018"/>
    <cellStyle name="_인원계획표 _20020924 대산항 공내역서_사본 - 20020924 대산항 공내역서" xfId="8017"/>
    <cellStyle name="_인원계획표 _20020925 대우 대산항(1단계)" xfId="8016"/>
    <cellStyle name="_인원계획표 _20020925 대우 대산항(설계1)" xfId="8015"/>
    <cellStyle name="_인원계획표 _20020925 대우 대산항(설계2)" xfId="8014"/>
    <cellStyle name="_인원계획표 _2002년1차 변경내역서(전체 )" xfId="10553"/>
    <cellStyle name="_인원계획표 _2002년도경영계획" xfId="8013"/>
    <cellStyle name="_인원계획표 _2002변경실행" xfId="8012"/>
    <cellStyle name="_인원계획표 _2002변경실행(1)" xfId="8011"/>
    <cellStyle name="_인원계획표 _2차1회설변내역" xfId="26282"/>
    <cellStyle name="_인원계획표 _3.별첨2.실행예산서 작성양식" xfId="11187"/>
    <cellStyle name="_인원계획표 _3.별첨2.실행예산서 작성양식_5월간 현장운영계획" xfId="11188"/>
    <cellStyle name="_인원계획표 _3.별첨2.실행예산서 작성양식_5월간 현장운영계획_설계변경(재경)" xfId="11189"/>
    <cellStyle name="_인원계획표 _3.별첨2.실행예산서 작성양식_5월간 현장운영계획_자금청구서예제(3월)" xfId="11190"/>
    <cellStyle name="_인원계획표 _3.별첨2.실행예산서 작성양식_5월간 현장운영계획_자금청구서예제(3월)_6월자금청구수정분" xfId="11191"/>
    <cellStyle name="_인원계획표 _3.별첨2.실행예산서 작성양식_5월간 현장운영계획_자금청구서예제(3월)_6월자금청구수정분_설계변경(재경)" xfId="11192"/>
    <cellStyle name="_인원계획표 _3.별첨2.실행예산서 작성양식_5월간 현장운영계획_자금청구서예제(3월)_설계변경(재경)" xfId="11193"/>
    <cellStyle name="_인원계획표 _3.별첨2.실행예산서 작성양식_설계변경(재경)" xfId="11194"/>
    <cellStyle name="_인원계획표 _3.별첨2.실행예산서 작성양식_자금청구서예제(3월)" xfId="11195"/>
    <cellStyle name="_인원계획표 _3.별첨2.실행예산서 작성양식_자금청구서예제(3월)_6월자금청구수정분" xfId="11196"/>
    <cellStyle name="_인원계획표 _3.별첨2.실행예산서 작성양식_자금청구서예제(3월)_6월자금청구수정분_설계변경(재경)" xfId="11197"/>
    <cellStyle name="_인원계획표 _3.별첨2.실행예산서 작성양식_자금청구서예제(3월)_설계변경(재경)" xfId="11198"/>
    <cellStyle name="_인원계획표 _5월간 현장운영계획" xfId="11199"/>
    <cellStyle name="_인원계획표 _5월간 현장운영계획_설계변경(재경)" xfId="11200"/>
    <cellStyle name="_인원계획표 _5월간 현장운영계획_자금청구서예제(3월)" xfId="11201"/>
    <cellStyle name="_인원계획표 _5월간 현장운영계획_자금청구서예제(3월)_6월자금청구수정분" xfId="11202"/>
    <cellStyle name="_인원계획표 _5월간 현장운영계획_자금청구서예제(3월)_6월자금청구수정분_설계변경(재경)" xfId="11203"/>
    <cellStyle name="_인원계획표 _5월간 현장운영계획_자금청구서예제(3월)_설계변경(재경)" xfId="11204"/>
    <cellStyle name="_인원계획표 _Book1" xfId="11827"/>
    <cellStyle name="_인원계획표 _Book1_설계변경(재경)" xfId="11828"/>
    <cellStyle name="_인원계획표 _Book1_자금청구서예제(3월)" xfId="11829"/>
    <cellStyle name="_인원계획표 _Book1_자금청구서예제(3월)_6월자금청구수정분" xfId="11830"/>
    <cellStyle name="_인원계획표 _Book1_자금청구서예제(3월)_6월자금청구수정분_설계변경(재경)" xfId="11831"/>
    <cellStyle name="_인원계획표 _Book1_자금청구서예제(3월)_설계변경(재경)" xfId="11832"/>
    <cellStyle name="_인원계획표 _BOOK2" xfId="11833"/>
    <cellStyle name="_인원계획표 _BOOK2_설계변경(재경)" xfId="11834"/>
    <cellStyle name="_인원계획표 _BOOK2_자금청구서예제(3월)" xfId="11835"/>
    <cellStyle name="_인원계획표 _BOOK2_자금청구서예제(3월)_6월자금청구수정분" xfId="11836"/>
    <cellStyle name="_인원계획표 _BOOK2_자금청구서예제(3월)_6월자금청구수정분_설계변경(재경)" xfId="11837"/>
    <cellStyle name="_인원계획표 _BOOK2_자금청구서예제(3월)_설계변경(재경)" xfId="11838"/>
    <cellStyle name="_인원계획표 _hs 보령우회" xfId="26283"/>
    <cellStyle name="_인원계획표 _hs 보령우회_1차1회기성" xfId="26284"/>
    <cellStyle name="_인원계획표 _hs 보령우회_1차1회설변내역" xfId="26285"/>
    <cellStyle name="_인원계획표 _hs 보령우회_2차1회설변내역" xfId="26286"/>
    <cellStyle name="_인원계획표 _hs 보령우회_설계예산서" xfId="26287"/>
    <cellStyle name="_인원계획표 _hs 보령우회_설계예산서 1차" xfId="26288"/>
    <cellStyle name="_인원계획표 _hs 보령우회_예정공정표" xfId="26289"/>
    <cellStyle name="_인원계획표 _hs 보령우회_전체2회설변내역" xfId="26290"/>
    <cellStyle name="_인원계획표 _hs 보령우회_전체계약" xfId="26291"/>
    <cellStyle name="_인원계획표 _hs 보령우회_철근(사급)" xfId="26292"/>
    <cellStyle name="_인원계획표 _hs 중앙선 8(선산토건)" xfId="26293"/>
    <cellStyle name="_인원계획표 _hs 중앙선 8(선산토건)_1차1회기성" xfId="26294"/>
    <cellStyle name="_인원계획표 _hs 중앙선 8(선산토건)_1차1회설변내역" xfId="26295"/>
    <cellStyle name="_인원계획표 _hs 중앙선 8(선산토건)_2차1회설변내역" xfId="26296"/>
    <cellStyle name="_인원계획표 _hs 중앙선 8(선산토건)_설계예산서" xfId="26297"/>
    <cellStyle name="_인원계획표 _hs 중앙선 8(선산토건)_설계예산서 1차" xfId="26298"/>
    <cellStyle name="_인원계획표 _hs 중앙선 8(선산토건)_예정공정표" xfId="26299"/>
    <cellStyle name="_인원계획표 _hs 중앙선 8(선산토건)_전체2회설변내역" xfId="26300"/>
    <cellStyle name="_인원계획표 _hs 중앙선 8(선산토건)_전체계약" xfId="26301"/>
    <cellStyle name="_인원계획표 _hs 중앙선 8(선산토건)_철근(사급)" xfId="26302"/>
    <cellStyle name="_인원계획표 _kcc 안산2단계" xfId="26303"/>
    <cellStyle name="_인원계획표 _kcc 안산2단계_1차1회기성" xfId="26304"/>
    <cellStyle name="_인원계획표 _kcc 안산2단계_1차1회설변내역" xfId="26305"/>
    <cellStyle name="_인원계획표 _kcc 안산2단계_2차1회설변내역" xfId="26306"/>
    <cellStyle name="_인원계획표 _kcc 안산2단계_설계예산서" xfId="26307"/>
    <cellStyle name="_인원계획표 _kcc 안산2단계_설계예산서 1차" xfId="26308"/>
    <cellStyle name="_인원계획표 _kcc 안산2단계_예정공정표" xfId="26309"/>
    <cellStyle name="_인원계획표 _kcc 안산2단계_전체2회설변내역" xfId="26310"/>
    <cellStyle name="_인원계획표 _kcc 안산2단계_전체계약" xfId="26311"/>
    <cellStyle name="_인원계획표 _kcc 안산2단계_철근(사급)" xfId="26312"/>
    <cellStyle name="_인원계획표 _kcc 합덕 신례원 1" xfId="26313"/>
    <cellStyle name="_인원계획표 _kcc 합덕 신례원 1_1차1회기성" xfId="26314"/>
    <cellStyle name="_인원계획표 _kcc 합덕 신례원 1_1차1회설변내역" xfId="26315"/>
    <cellStyle name="_인원계획표 _kcc 합덕 신례원 1_2차1회설변내역" xfId="26316"/>
    <cellStyle name="_인원계획표 _kcc 합덕 신례원 1_설계예산서" xfId="26317"/>
    <cellStyle name="_인원계획표 _kcc 합덕 신례원 1_설계예산서 1차" xfId="26318"/>
    <cellStyle name="_인원계획표 _kcc 합덕 신례원 1_예정공정표" xfId="26319"/>
    <cellStyle name="_인원계획표 _kcc 합덕 신례원 1_전체2회설변내역" xfId="26320"/>
    <cellStyle name="_인원계획표 _kcc 합덕 신례원 1_전체계약" xfId="26321"/>
    <cellStyle name="_인원계획표 _kcc 합덕 신례원 1_철근(사급)" xfId="26322"/>
    <cellStyle name="_인원계획표 _kn 구룡포~대보간 1" xfId="26323"/>
    <cellStyle name="_인원계획표 _kn 구룡포~대보간 1_1차1회기성" xfId="26324"/>
    <cellStyle name="_인원계획표 _kn 구룡포~대보간 1_1차1회설변내역" xfId="26325"/>
    <cellStyle name="_인원계획표 _kn 구룡포~대보간 1_2차1회설변내역" xfId="26326"/>
    <cellStyle name="_인원계획표 _kn 구룡포~대보간 1_설계예산서" xfId="26327"/>
    <cellStyle name="_인원계획표 _kn 구룡포~대보간 1_설계예산서 1차" xfId="26328"/>
    <cellStyle name="_인원계획표 _kn 구룡포~대보간 1_예정공정표" xfId="26329"/>
    <cellStyle name="_인원계획표 _kn 구룡포~대보간 1_전체2회설변내역" xfId="26330"/>
    <cellStyle name="_인원계획표 _kn 구룡포~대보간 1_전체계약" xfId="26331"/>
    <cellStyle name="_인원계획표 _kn 구룡포~대보간 1_철근(사급)" xfId="26332"/>
    <cellStyle name="_인원계획표 _ss 굴포천" xfId="26333"/>
    <cellStyle name="_인원계획표 _ss 굴포천_1차1회기성" xfId="26334"/>
    <cellStyle name="_인원계획표 _ss 굴포천_1차1회설변내역" xfId="26335"/>
    <cellStyle name="_인원계획표 _ss 굴포천_2차1회설변내역" xfId="26336"/>
    <cellStyle name="_인원계획표 _ss 굴포천_설계예산서" xfId="26337"/>
    <cellStyle name="_인원계획표 _ss 굴포천_설계예산서 1차" xfId="26338"/>
    <cellStyle name="_인원계획표 _ss 굴포천_예정공정표" xfId="26339"/>
    <cellStyle name="_인원계획표 _ss 굴포천_전체2회설변내역" xfId="26340"/>
    <cellStyle name="_인원계획표 _ss 굴포천_전체계약" xfId="26341"/>
    <cellStyle name="_인원계획표 _ss 굴포천_철근(사급)" xfId="26342"/>
    <cellStyle name="_인원계획표 _가실행 및 총괄(5공구)" xfId="8010"/>
    <cellStyle name="_인원계획표 _가실행 및 총괄(5공구)_20020925 대우 대산항(1단계)" xfId="8009"/>
    <cellStyle name="_인원계획표 _가실행 및 총괄(5공구)_20020925 대우 대산항(설계1)" xfId="8008"/>
    <cellStyle name="_인원계획표 _가실행 및 총괄(5공구)_20020925 대우 대산항(설계2)" xfId="8007"/>
    <cellStyle name="_인원계획표 _간접비" xfId="8006"/>
    <cellStyle name="_인원계획표 _간접비_강원실행내역(1028)" xfId="8005"/>
    <cellStyle name="_인원계획표 _간접비_도급내역" xfId="8004"/>
    <cellStyle name="_인원계획표 _간접비_복사본 강원견적보고" xfId="8003"/>
    <cellStyle name="_인원계획표 _간접비_청계천_본실행(10.28)" xfId="8002"/>
    <cellStyle name="_인원계획표 _갑지양식" xfId="11205"/>
    <cellStyle name="_인원계획표 _갑지양식_설계변경(재경)" xfId="11206"/>
    <cellStyle name="_인원계획표 _갑지양식_자금청구서예제(3월)" xfId="11207"/>
    <cellStyle name="_인원계획표 _갑지양식_자금청구서예제(3월)_6월자금청구수정분" xfId="11208"/>
    <cellStyle name="_인원계획표 _갑지양식_자금청구서예제(3월)_6월자금청구수정분_설계변경(재경)" xfId="11209"/>
    <cellStyle name="_인원계획표 _갑지양식_자금청구서예제(3월)_설계변경(재경)" xfId="11210"/>
    <cellStyle name="_인원계획표 _강원실행내역(1028)" xfId="8001"/>
    <cellStyle name="_인원계획표 _거제U-2(3차)" xfId="19708"/>
    <cellStyle name="_인원계획표 _거제U-2(3차)_거제U-2(3차)" xfId="19709"/>
    <cellStyle name="_인원계획표 _거제U-2(3차)_거제U-2(3차)_서후-평은(투찰)" xfId="19710"/>
    <cellStyle name="_인원계획표 _거제U-2(3차)_서후-평은(투찰)" xfId="19711"/>
    <cellStyle name="_인원계획표 _검암2차사전공사(본사검토) " xfId="19712"/>
    <cellStyle name="_인원계획표 _견적" xfId="7991"/>
    <cellStyle name="_인원계획표 _견적 방문 제출시-SAMPLE" xfId="19713"/>
    <cellStyle name="_인원계획표 _견적 방문 제출시-SAMPLE_신호등견적서" xfId="19714"/>
    <cellStyle name="_인원계획표 _견적_강원실행내역(1028)" xfId="7990"/>
    <cellStyle name="_인원계획표 _견적_금촌월롱_견적" xfId="8000"/>
    <cellStyle name="_인원계획표 _견적_도급내역" xfId="7999"/>
    <cellStyle name="_인원계획표 _견적_복사본 강원견적보고" xfId="7998"/>
    <cellStyle name="_인원계획표 _견적_청계천_본실행(10.28)" xfId="7997"/>
    <cellStyle name="_인원계획표 _견적_풍덕천_견적" xfId="7996"/>
    <cellStyle name="_인원계획표 _관급자재1차내역서" xfId="10554"/>
    <cellStyle name="_인원계획표 _관급자재내역서" xfId="10555"/>
    <cellStyle name="_인원계획표 _관급자재전체1차장래내역서" xfId="10556"/>
    <cellStyle name="_인원계획표 _광주평동투찰" xfId="19715"/>
    <cellStyle name="_인원계획표 _광주평동품의1" xfId="19716"/>
    <cellStyle name="_인원계획표 _구마고속도로 금호~서대구간 확장공사" xfId="11211"/>
    <cellStyle name="_인원계획표 _구마고속도로 금호~서대구간 확장공사_설계변경(재경)" xfId="11212"/>
    <cellStyle name="_인원계획표 _구마고속도로 금호~서대구간 확장공사_자금청구서예제(3월)" xfId="11213"/>
    <cellStyle name="_인원계획표 _구마고속도로 금호~서대구간 확장공사_자금청구서예제(3월)_6월자금청구수정분" xfId="11214"/>
    <cellStyle name="_인원계획표 _구마고속도로 금호~서대구간 확장공사_자금청구서예제(3월)_6월자금청구수정분_설계변경(재경)" xfId="11215"/>
    <cellStyle name="_인원계획표 _구마고속도로 금호~서대구간 확장공사_자금청구서예제(3월)_설계변경(재경)" xfId="11216"/>
    <cellStyle name="_인원계획표 _귀래우회도로" xfId="11217"/>
    <cellStyle name="_인원계획표 _귀래우회도로_설계변경(재경)" xfId="11218"/>
    <cellStyle name="_인원계획표 _귀래우회도로_자금청구서예제(3월)" xfId="11219"/>
    <cellStyle name="_인원계획표 _귀래우회도로_자금청구서예제(3월)_6월자금청구수정분" xfId="11220"/>
    <cellStyle name="_인원계획표 _귀래우회도로_자금청구서예제(3월)_6월자금청구수정분_설계변경(재경)" xfId="11221"/>
    <cellStyle name="_인원계획표 _귀래우회도로_자금청구서예제(3월)_설계변경(재경)" xfId="11222"/>
    <cellStyle name="_인원계획표 _금촌월롱_견적" xfId="7995"/>
    <cellStyle name="_인원계획표 _김포우회도로" xfId="11223"/>
    <cellStyle name="_인원계획표 _김포우회도로_설계변경(재경)" xfId="11224"/>
    <cellStyle name="_인원계획표 _김포우회도로_자금청구서예제(3월)" xfId="11225"/>
    <cellStyle name="_인원계획표 _김포우회도로_자금청구서예제(3월)_6월자금청구수정분" xfId="11226"/>
    <cellStyle name="_인원계획표 _김포우회도로_자금청구서예제(3월)_6월자금청구수정분_설계변경(재경)" xfId="11227"/>
    <cellStyle name="_인원계획표 _김포우회도로_자금청구서예제(3월)_설계변경(재경)" xfId="11228"/>
    <cellStyle name="_인원계획표 _남해고속" xfId="11229"/>
    <cellStyle name="_인원계획표 _남해고속_설계변경(재경)" xfId="11230"/>
    <cellStyle name="_인원계획표 _남해고속_자금청구서예제(3월)" xfId="11231"/>
    <cellStyle name="_인원계획표 _남해고속_자금청구서예제(3월)_6월자금청구수정분" xfId="11232"/>
    <cellStyle name="_인원계획표 _남해고속_자금청구서예제(3월)_6월자금청구수정분_설계변경(재경)" xfId="11233"/>
    <cellStyle name="_인원계획표 _남해고속_자금청구서예제(3월)_설계변경(재경)" xfId="11234"/>
    <cellStyle name="_인원계획표 _단지내교통표지판63개소(재수정 메일접수분)" xfId="7994"/>
    <cellStyle name="_인원계획표 _단지내교통표지판63개소(재수정 메일접수분)_표지판 국도39호선(단가)" xfId="7993"/>
    <cellStyle name="_인원계획표 _당초전체내역서" xfId="10557"/>
    <cellStyle name="_인원계획표 _대비표" xfId="11235"/>
    <cellStyle name="_인원계획표 _대비표(대대표)" xfId="11236"/>
    <cellStyle name="_인원계획표 _대비표(대대표)_설계변경(재경)" xfId="11237"/>
    <cellStyle name="_인원계획표 _대비표(대대표)_자금청구서예제(3월)" xfId="11238"/>
    <cellStyle name="_인원계획표 _대비표(대대표)_자금청구서예제(3월)_6월자금청구수정분" xfId="11239"/>
    <cellStyle name="_인원계획표 _대비표(대대표)_자금청구서예제(3월)_6월자금청구수정분_설계변경(재경)" xfId="11240"/>
    <cellStyle name="_인원계획표 _대비표(대대표)_자금청구서예제(3월)_설계변경(재경)" xfId="11241"/>
    <cellStyle name="_인원계획표 _대비표(대표)" xfId="11242"/>
    <cellStyle name="_인원계획표 _대비표(대표)_설계변경(재경)" xfId="11243"/>
    <cellStyle name="_인원계획표 _대비표(대표)_실행기성내역(12월 신정)" xfId="11244"/>
    <cellStyle name="_인원계획표 _대비표(대표)_실행기성내역(12월 신정)_설계변경(재경)" xfId="11245"/>
    <cellStyle name="_인원계획표 _대비표(대표)_실행기성내역(12월 신정)_자금청구서예제(3월)" xfId="11246"/>
    <cellStyle name="_인원계획표 _대비표(대표)_실행기성내역(12월 신정)_자금청구서예제(3월)_6월자금청구수정분" xfId="11247"/>
    <cellStyle name="_인원계획표 _대비표(대표)_실행기성내역(12월 신정)_자금청구서예제(3월)_6월자금청구수정분_설계변경(재경)" xfId="11248"/>
    <cellStyle name="_인원계획표 _대비표(대표)_실행기성내역(12월 신정)_자금청구서예제(3월)_설계변경(재경)" xfId="11249"/>
    <cellStyle name="_인원계획표 _대비표(대표)_자금청구서예제(3월)" xfId="11250"/>
    <cellStyle name="_인원계획표 _대비표(대표)_자금청구서예제(3월)_6월자금청구수정분" xfId="11251"/>
    <cellStyle name="_인원계획표 _대비표(대표)_자금청구서예제(3월)_6월자금청구수정분_설계변경(재경)" xfId="11252"/>
    <cellStyle name="_인원계획표 _대비표(대표)_자금청구서예제(3월)_설계변경(재경)" xfId="11253"/>
    <cellStyle name="_인원계획표 _대비표(총대표)" xfId="11254"/>
    <cellStyle name="_인원계획표 _대비표(총대표)_설계변경(재경)" xfId="11255"/>
    <cellStyle name="_인원계획표 _대비표(총대표)_실행기성내역(12월 신정)" xfId="11256"/>
    <cellStyle name="_인원계획표 _대비표(총대표)_실행기성내역(12월 신정)_설계변경(재경)" xfId="11257"/>
    <cellStyle name="_인원계획표 _대비표(총대표)_실행기성내역(12월 신정)_자금청구서예제(3월)" xfId="11258"/>
    <cellStyle name="_인원계획표 _대비표(총대표)_실행기성내역(12월 신정)_자금청구서예제(3월)_6월자금청구수정분" xfId="11259"/>
    <cellStyle name="_인원계획표 _대비표(총대표)_실행기성내역(12월 신정)_자금청구서예제(3월)_6월자금청구수정분_설계변경(재경)" xfId="11260"/>
    <cellStyle name="_인원계획표 _대비표(총대표)_실행기성내역(12월 신정)_자금청구서예제(3월)_설계변경(재경)" xfId="11261"/>
    <cellStyle name="_인원계획표 _대비표(총대표)_자금청구서예제(3월)" xfId="11262"/>
    <cellStyle name="_인원계획표 _대비표(총대표)_자금청구서예제(3월)_6월자금청구수정분" xfId="11263"/>
    <cellStyle name="_인원계획표 _대비표(총대표)_자금청구서예제(3월)_6월자금청구수정분_설계변경(재경)" xfId="11264"/>
    <cellStyle name="_인원계획표 _대비표(총대표)_자금청구서예제(3월)_설계변경(재경)" xfId="11265"/>
    <cellStyle name="_인원계획표 _대비표(최종대표)" xfId="11266"/>
    <cellStyle name="_인원계획표 _대비표(최종대표)_설계변경(재경)" xfId="11267"/>
    <cellStyle name="_인원계획표 _대비표(최종대표)_자금청구서예제(3월)" xfId="11268"/>
    <cellStyle name="_인원계획표 _대비표(최종대표)_자금청구서예제(3월)_6월자금청구수정분" xfId="11269"/>
    <cellStyle name="_인원계획표 _대비표(최종대표)_자금청구서예제(3월)_6월자금청구수정분_설계변경(재경)" xfId="11270"/>
    <cellStyle name="_인원계획표 _대비표(최종대표)_자금청구서예제(3월)_설계변경(재경)" xfId="11271"/>
    <cellStyle name="_인원계획표 _대비표(최후대표)" xfId="11272"/>
    <cellStyle name="_인원계획표 _대비표(최후대표)_설계변경(재경)" xfId="11273"/>
    <cellStyle name="_인원계획표 _대비표(최후대표)_자금청구서예제(3월)" xfId="11274"/>
    <cellStyle name="_인원계획표 _대비표(최후대표)_자금청구서예제(3월)_6월자금청구수정분" xfId="11275"/>
    <cellStyle name="_인원계획표 _대비표(최후대표)_자금청구서예제(3월)_6월자금청구수정분_설계변경(재경)" xfId="11276"/>
    <cellStyle name="_인원계획표 _대비표(최후대표)_자금청구서예제(3월)_설계변경(재경)" xfId="11277"/>
    <cellStyle name="_인원계획표 _대비표_설계변경(재경)" xfId="11278"/>
    <cellStyle name="_인원계획표 _대비표_자금청구서예제(3월)" xfId="11279"/>
    <cellStyle name="_인원계획표 _대비표_자금청구서예제(3월)_6월자금청구수정분" xfId="11280"/>
    <cellStyle name="_인원계획표 _대비표_자금청구서예제(3월)_6월자금청구수정분_설계변경(재경)" xfId="11281"/>
    <cellStyle name="_인원계획표 _대비표_자금청구서예제(3월)_설계변경(재경)" xfId="11282"/>
    <cellStyle name="_인원계획표 _대산가실행(shi)" xfId="7992"/>
    <cellStyle name="_인원계획표 _대산가실행(shi)_20020924 대산항 공내역서" xfId="7989"/>
    <cellStyle name="_인원계획표 _대산가실행(shi)_20020924 대산항 공내역서_사본 - 20020924 대산항 공내역서" xfId="7988"/>
    <cellStyle name="_인원계획표 _대산가실행(물산)" xfId="7987"/>
    <cellStyle name="_인원계획표 _대산가실행(물산)_20020924 대산항 공내역서" xfId="7986"/>
    <cellStyle name="_인원계획표 _대산가실행(물산)_20020924 대산항 공내역서_사본 - 20020924 대산항 공내역서" xfId="7985"/>
    <cellStyle name="_인원계획표 _대안투찰내역(0221)" xfId="19717"/>
    <cellStyle name="_인원계획표 _대안투찰내역(0223)" xfId="19718"/>
    <cellStyle name="_인원계획표 _대안투찰내역(확정본0226)" xfId="19719"/>
    <cellStyle name="_인원계획표 _대전도시철도" xfId="11283"/>
    <cellStyle name="_인원계획표 _대전도시철도_설계변경(재경)" xfId="11284"/>
    <cellStyle name="_인원계획표 _대전도시철도_자금청구서예제(3월)" xfId="11285"/>
    <cellStyle name="_인원계획표 _대전도시철도_자금청구서예제(3월)_6월자금청구수정분" xfId="11286"/>
    <cellStyle name="_인원계획표 _대전도시철도_자금청구서예제(3월)_6월자금청구수정분_설계변경(재경)" xfId="11287"/>
    <cellStyle name="_인원계획표 _대전도시철도_자금청구서예제(3월)_설계변경(재경)" xfId="11288"/>
    <cellStyle name="_인원계획표 _도급내역" xfId="7984"/>
    <cellStyle name="_인원계획표 _도급내역서(보완설계)" xfId="10558"/>
    <cellStyle name="_인원계획표 _도급내역서.(보완설계)" xfId="10559"/>
    <cellStyle name="_인원계획표 _도급내역서.(보완설계) -최종" xfId="10560"/>
    <cellStyle name="_인원계획표 _도급실행0211" xfId="19720"/>
    <cellStyle name="_인원계획표 _동해고속 1공구" xfId="11289"/>
    <cellStyle name="_인원계획표 _동해고속 1공구_설계변경(재경)" xfId="11290"/>
    <cellStyle name="_인원계획표 _동해고속 1공구_자금청구서예제(3월)" xfId="11291"/>
    <cellStyle name="_인원계획표 _동해고속 1공구_자금청구서예제(3월)_6월자금청구수정분" xfId="11292"/>
    <cellStyle name="_인원계획표 _동해고속 1공구_자금청구서예제(3월)_6월자금청구수정분_설계변경(재경)" xfId="11293"/>
    <cellStyle name="_인원계획표 _동해고속 1공구_자금청구서예제(3월)_설계변경(재경)" xfId="11294"/>
    <cellStyle name="_인원계획표 _동해고속 3공구" xfId="11295"/>
    <cellStyle name="_인원계획표 _동해고속 3공구_설계변경(재경)" xfId="11296"/>
    <cellStyle name="_인원계획표 _동해고속 3공구_자금청구서예제(3월)" xfId="11297"/>
    <cellStyle name="_인원계획표 _동해고속 3공구_자금청구서예제(3월)_6월자금청구수정분" xfId="11298"/>
    <cellStyle name="_인원계획표 _동해고속 3공구_자금청구서예제(3월)_6월자금청구수정분_설계변경(재경)" xfId="11299"/>
    <cellStyle name="_인원계획표 _동해고속 3공구_자금청구서예제(3월)_설계변경(재경)" xfId="11300"/>
    <cellStyle name="_인원계획표 _미로삼척" xfId="11301"/>
    <cellStyle name="_인원계획표 _미로삼척_설계변경(재경)" xfId="11302"/>
    <cellStyle name="_인원계획표 _미로삼척_자금청구서예제(3월)" xfId="11303"/>
    <cellStyle name="_인원계획표 _미로삼척_자금청구서예제(3월)_6월자금청구수정분" xfId="11304"/>
    <cellStyle name="_인원계획표 _미로삼척_자금청구서예제(3월)_6월자금청구수정분_설계변경(재경)" xfId="11305"/>
    <cellStyle name="_인원계획표 _미로삼척_자금청구서예제(3월)_설계변경(재경)" xfId="11306"/>
    <cellStyle name="_인원계획표 _미로삼척-BID" xfId="11307"/>
    <cellStyle name="_인원계획표 _미로삼척-BID_설계변경(재경)" xfId="11308"/>
    <cellStyle name="_인원계획표 _미로삼척-BID_자금청구서예제(3월)" xfId="11309"/>
    <cellStyle name="_인원계획표 _미로삼척-BID_자금청구서예제(3월)_6월자금청구수정분" xfId="11310"/>
    <cellStyle name="_인원계획표 _미로삼척-BID_자금청구서예제(3월)_6월자금청구수정분_설계변경(재경)" xfId="11311"/>
    <cellStyle name="_인원계획표 _미로삼척-BID_자금청구서예제(3월)_설계변경(재경)" xfId="11312"/>
    <cellStyle name="_인원계획표 _배전변경실행" xfId="7983"/>
    <cellStyle name="_인원계획표 _보고자료" xfId="11313"/>
    <cellStyle name="_인원계획표 _보고자료_설계변경(재경)" xfId="11314"/>
    <cellStyle name="_인원계획표 _보고자료_자금청구서예제(3월)" xfId="11315"/>
    <cellStyle name="_인원계획표 _보고자료_자금청구서예제(3월)_6월자금청구수정분" xfId="11316"/>
    <cellStyle name="_인원계획표 _보고자료_자금청구서예제(3월)_6월자금청구수정분_설계변경(재경)" xfId="11317"/>
    <cellStyle name="_인원계획표 _보고자료_자금청구서예제(3월)_설계변경(재경)" xfId="11318"/>
    <cellStyle name="_인원계획표 _복사본 강원견적보고" xfId="7982"/>
    <cellStyle name="_인원계획표 _본실행_매립" xfId="7981"/>
    <cellStyle name="_인원계획표 _부사장님보고" xfId="7980"/>
    <cellStyle name="_인원계획표 _부사장님보고_2002경영전략회의" xfId="7979"/>
    <cellStyle name="_인원계획표 _부사장님보고_2002년도경영계획" xfId="7978"/>
    <cellStyle name="_인원계획표 _부사장님보고_생산성2002" xfId="7977"/>
    <cellStyle name="_인원계획표 _부사장님보고_현장공사현황" xfId="7976"/>
    <cellStyle name="_인원계획표 _부사장님보고_현장공사현황(공동사)" xfId="7975"/>
    <cellStyle name="_인원계획표 _부사장님보고_현장공사현황(대내)" xfId="7974"/>
    <cellStyle name="_인원계획표 _부사장님보고_현장공사현황_2002년도경영계획" xfId="7973"/>
    <cellStyle name="_인원계획표 _부사장님보고_현장조직표" xfId="7972"/>
    <cellStyle name="_인원계획표 _부사장님보고_현장조직표_2002년도경영계획" xfId="7971"/>
    <cellStyle name="_인원계획표 _부사장님보고_현장현황(공동사)" xfId="7970"/>
    <cellStyle name="_인원계획표 _부사장님보고_현장현황(사장님)" xfId="7969"/>
    <cellStyle name="_인원계획표 _불티교" xfId="11319"/>
    <cellStyle name="_인원계획표 _불티교_설계변경(재경)" xfId="11320"/>
    <cellStyle name="_인원계획표 _불티교_자금청구서예제(3월)" xfId="11321"/>
    <cellStyle name="_인원계획표 _불티교_자금청구서예제(3월)_6월자금청구수정분" xfId="11322"/>
    <cellStyle name="_인원계획표 _불티교_자금청구서예제(3월)_6월자금청구수정분_설계변경(재경)" xfId="11323"/>
    <cellStyle name="_인원계획표 _불티교_자금청구서예제(3월)_설계변경(재경)" xfId="11324"/>
    <cellStyle name="_인원계획표 _사본 - 2002.12 변경 설계서" xfId="10561"/>
    <cellStyle name="_인원계획표 _사전공사(토목본사검토) " xfId="19721"/>
    <cellStyle name="_인원계획표 _사전공사분1차분" xfId="11325"/>
    <cellStyle name="_인원계획표 _사전공사분1차분_설계변경(재경)" xfId="11326"/>
    <cellStyle name="_인원계획표 _사전공사분1차분_자금청구서예제(3월)" xfId="11327"/>
    <cellStyle name="_인원계획표 _사전공사분1차분_자금청구서예제(3월)_6월자금청구수정분" xfId="11328"/>
    <cellStyle name="_인원계획표 _사전공사분1차분_자금청구서예제(3월)_6월자금청구수정분_설계변경(재경)" xfId="11329"/>
    <cellStyle name="_인원계획표 _사전공사분1차분_자금청구서예제(3월)_설계변경(재경)" xfId="11330"/>
    <cellStyle name="_인원계획표 _산근" xfId="7968"/>
    <cellStyle name="_인원계획표 _산근_금촌월롱_견적" xfId="7967"/>
    <cellStyle name="_인원계획표 _산근_풍덕천_견적" xfId="7966"/>
    <cellStyle name="_인원계획표 _삼안분견적" xfId="7965"/>
    <cellStyle name="_인원계획표 _삼안분견적_강원실행내역(1028)" xfId="7964"/>
    <cellStyle name="_인원계획표 _삼안분견적_도급내역" xfId="7963"/>
    <cellStyle name="_인원계획표 _삼안분견적_복사본 강원견적보고" xfId="7962"/>
    <cellStyle name="_인원계획표 _삼안분견적_청계천_본실행(10.28)" xfId="7961"/>
    <cellStyle name="_인원계획표 _서후-평은(투찰)" xfId="19722"/>
    <cellStyle name="_인원계획표 _설계변경" xfId="10562"/>
    <cellStyle name="_인원계획표 _설계변경(재경)" xfId="11331"/>
    <cellStyle name="_인원계획표 _설계예산서" xfId="26343"/>
    <cellStyle name="_인원계획표 _설계예산서 1차" xfId="26344"/>
    <cellStyle name="_인원계획표 _송학하수품의(설계넣고)" xfId="19723"/>
    <cellStyle name="_인원계획표 _수정 - 청풍투찰" xfId="7960"/>
    <cellStyle name="_인원계획표 _순천덕월" xfId="11332"/>
    <cellStyle name="_인원계획표 _순천덕월_설계변경(재경)" xfId="11333"/>
    <cellStyle name="_인원계획표 _순천덕월_자금청구서예제(3월)" xfId="11334"/>
    <cellStyle name="_인원계획표 _순천덕월_자금청구서예제(3월)_6월자금청구수정분" xfId="11335"/>
    <cellStyle name="_인원계획표 _순천덕월_자금청구서예제(3월)_6월자금청구수정분_설계변경(재경)" xfId="11336"/>
    <cellStyle name="_인원계획표 _순천덕월_자금청구서예제(3월)_설계변경(재경)" xfId="11337"/>
    <cellStyle name="_인원계획표 _신령영천1_입찰" xfId="7959"/>
    <cellStyle name="_인원계획표 _신령영천1_입찰_금촌월롱_견적" xfId="7958"/>
    <cellStyle name="_인원계획표 _신령영천1_입찰_도급내역서(보완설계)" xfId="10563"/>
    <cellStyle name="_인원계획표 _신령영천1_입찰_도급내역서.(보완설계)" xfId="10564"/>
    <cellStyle name="_인원계획표 _신령영천1_입찰_도급내역서.(보완설계) -최종" xfId="10565"/>
    <cellStyle name="_인원계획표 _신령영천1_입찰_풍덕천_견적" xfId="7957"/>
    <cellStyle name="_인원계획표 _신정1빗물펌프장(홍성학)" xfId="11338"/>
    <cellStyle name="_인원계획표 _신정1빗물펌프장(홍성학)_설계변경(재경)" xfId="11339"/>
    <cellStyle name="_인원계획표 _신정1빗물펌프장(홍성학)_자금청구서예제(3월)" xfId="11340"/>
    <cellStyle name="_인원계획표 _신정1빗물펌프장(홍성학)_자금청구서예제(3월)_6월자금청구수정분" xfId="11341"/>
    <cellStyle name="_인원계획표 _신정1빗물펌프장(홍성학)_자금청구서예제(3월)_6월자금청구수정분_설계변경(재경)" xfId="11342"/>
    <cellStyle name="_인원계획표 _신정1빗물펌프장(홍성학)_자금청구서예제(3월)_설계변경(재경)" xfId="11343"/>
    <cellStyle name="_인원계획표 _신호등견적서" xfId="19724"/>
    <cellStyle name="_인원계획표 _실정보고(거적덮기04.2.9)" xfId="7956"/>
    <cellStyle name="_인원계획표 _실정보고(거적덮기04.2.9)_단지내교통표지판63개소(재수정 메일접수분)" xfId="7955"/>
    <cellStyle name="_인원계획표 _실정보고(거적덮기04.2.9)_단지내교통표지판63개소(재수정 메일접수분)_표지판 국도39호선(단가)" xfId="7954"/>
    <cellStyle name="_인원계획표 _실정보고(거적덮기04.2.9)_법면보호공(04.2.17)(재협의공비산출)" xfId="7953"/>
    <cellStyle name="_인원계획표 _실정보고(거적덮기04.2.9)_법면보호공(04.2.17)(재협의공비산출)_단지내교통표지판63개소(재수정 메일접수분)" xfId="7952"/>
    <cellStyle name="_인원계획표 _실정보고(거적덮기04.2.9)_법면보호공(04.2.17)(재협의공비산출)_단지내교통표지판63개소(재수정 메일접수분)_표지판 국도39호선(단가)" xfId="7951"/>
    <cellStyle name="_인원계획표 _실정보고(거적덮기04.2.9)_법면보호공(04.2.17)(재협의공비산출)_표지판 국도39호선(단가)" xfId="7950"/>
    <cellStyle name="_인원계획표 _실정보고(거적덮기04.2.9)_표지판 국도39호선(단가)" xfId="7949"/>
    <cellStyle name="_인원계획표 _실정보고(소화전,제수변)" xfId="7948"/>
    <cellStyle name="_인원계획표 _실정보고(소화전,제수변)_단지내교통표지판63개소(재수정 메일접수분)" xfId="7947"/>
    <cellStyle name="_인원계획표 _실정보고(소화전,제수변)_단지내교통표지판63개소(재수정 메일접수분)_표지판 국도39호선(단가)" xfId="7946"/>
    <cellStyle name="_인원계획표 _실정보고(소화전,제수변)_표지판 국도39호선(단가)" xfId="7945"/>
    <cellStyle name="_인원계획표 _실행기성내역(11월)" xfId="11344"/>
    <cellStyle name="_인원계획표 _실행기성내역(11월)_설계변경(재경)" xfId="11345"/>
    <cellStyle name="_인원계획표 _실행기성내역(11월)_자금청구서예제(3월)" xfId="11346"/>
    <cellStyle name="_인원계획표 _실행기성내역(11월)_자금청구서예제(3월)_6월자금청구수정분" xfId="11347"/>
    <cellStyle name="_인원계획표 _실행기성내역(11월)_자금청구서예제(3월)_6월자금청구수정분_설계변경(재경)" xfId="11348"/>
    <cellStyle name="_인원계획표 _실행기성내역(11월)_자금청구서예제(3월)_설계변경(재경)" xfId="11349"/>
    <cellStyle name="_인원계획표 _실행기성내역(12월 신정)" xfId="11350"/>
    <cellStyle name="_인원계획표 _실행기성내역(12월 신정)_설계변경(재경)" xfId="11351"/>
    <cellStyle name="_인원계획표 _실행기성내역(12월 신정)_자금청구서예제(3월)" xfId="11352"/>
    <cellStyle name="_인원계획표 _실행기성내역(12월 신정)_자금청구서예제(3월)_6월자금청구수정분" xfId="11353"/>
    <cellStyle name="_인원계획표 _실행기성내역(12월 신정)_자금청구서예제(3월)_6월자금청구수정분_설계변경(재경)" xfId="11354"/>
    <cellStyle name="_인원계획표 _실행기성내역(12월 신정)_자금청구서예제(3월)_설계변경(재경)" xfId="11355"/>
    <cellStyle name="_인원계획표 _실행예산(변경)" xfId="7944"/>
    <cellStyle name="_인원계획표 _실행예산서" xfId="11356"/>
    <cellStyle name="_인원계획표 _실행예산서(문산IC)" xfId="7943"/>
    <cellStyle name="_인원계획표 _실행예산서(문산IC)_20020924 대산항 공내역서" xfId="7942"/>
    <cellStyle name="_인원계획표 _실행예산서(문산IC)_20020924 대산항 공내역서_사본 - 20020924 대산항 공내역서" xfId="7941"/>
    <cellStyle name="_인원계획표 _실행예산서_001공종별기성현황내역수정분" xfId="11357"/>
    <cellStyle name="_인원계획표 _실행예산서_001공종별기성현황내역수정분_설계변경(재경)" xfId="11358"/>
    <cellStyle name="_인원계획표 _실행예산서_001공종별기성현황내역수정분_자금청구서예제(3월)" xfId="11359"/>
    <cellStyle name="_인원계획표 _실행예산서_001공종별기성현황내역수정분_자금청구서예제(3월)_6월자금청구수정분" xfId="11360"/>
    <cellStyle name="_인원계획표 _실행예산서_001공종별기성현황내역수정분_자금청구서예제(3월)_6월자금청구수정분_설계변경(재경)" xfId="11361"/>
    <cellStyle name="_인원계획표 _실행예산서_001공종별기성현황내역수정분_자금청구서예제(3월)_설계변경(재경)" xfId="11362"/>
    <cellStyle name="_인원계획표 _실행예산서_7월공종별기성현황내역" xfId="11363"/>
    <cellStyle name="_인원계획표 _실행예산서_7월공종별기성현황내역_설계변경(재경)" xfId="11364"/>
    <cellStyle name="_인원계획표 _실행예산서_7월공종별기성현황내역_자금청구서예제(3월)" xfId="11365"/>
    <cellStyle name="_인원계획표 _실행예산서_7월공종별기성현황내역_자금청구서예제(3월)_6월자금청구수정분" xfId="11366"/>
    <cellStyle name="_인원계획표 _실행예산서_7월공종별기성현황내역_자금청구서예제(3월)_6월자금청구수정분_설계변경(재경)" xfId="11367"/>
    <cellStyle name="_인원계획표 _실행예산서_7월공종별기성현황내역_자금청구서예제(3월)_설계변경(재경)" xfId="11368"/>
    <cellStyle name="_인원계획표 _실행예산서_공종별기성현황내역" xfId="11369"/>
    <cellStyle name="_인원계획표 _실행예산서_공종별기성현황내역_설계변경(재경)" xfId="11370"/>
    <cellStyle name="_인원계획표 _실행예산서_공종별기성현황내역_자금청구서예제(3월)" xfId="11371"/>
    <cellStyle name="_인원계획표 _실행예산서_공종별기성현황내역_자금청구서예제(3월)_6월자금청구수정분" xfId="11372"/>
    <cellStyle name="_인원계획표 _실행예산서_공종별기성현황내역_자금청구서예제(3월)_6월자금청구수정분_설계변경(재경)" xfId="11373"/>
    <cellStyle name="_인원계획표 _실행예산서_공종별기성현황내역_자금청구서예제(3월)_설계변경(재경)" xfId="11374"/>
    <cellStyle name="_인원계획표 _실행예산서_설계변경(재경)" xfId="11375"/>
    <cellStyle name="_인원계획표 _실행예산서_실행예산서" xfId="11376"/>
    <cellStyle name="_인원계획표 _실행예산서_실행예산서(본사작성)" xfId="11377"/>
    <cellStyle name="_인원계획표 _실행예산서_실행예산서(본사작성)_설계변경(재경)" xfId="11378"/>
    <cellStyle name="_인원계획표 _실행예산서_실행예산서(본사작성)_자금청구서예제(3월)" xfId="11379"/>
    <cellStyle name="_인원계획표 _실행예산서_실행예산서(본사작성)_자금청구서예제(3월)_6월자금청구수정분" xfId="11380"/>
    <cellStyle name="_인원계획표 _실행예산서_실행예산서(본사작성)_자금청구서예제(3월)_6월자금청구수정분_설계변경(재경)" xfId="11381"/>
    <cellStyle name="_인원계획표 _실행예산서_실행예산서(본사작성)_자금청구서예제(3월)_설계변경(재경)" xfId="11382"/>
    <cellStyle name="_인원계획표 _실행예산서_실행예산서_설계변경(재경)" xfId="11383"/>
    <cellStyle name="_인원계획표 _실행예산서_실행예산서_자금청구서예제(3월)" xfId="11384"/>
    <cellStyle name="_인원계획표 _실행예산서_실행예산서_자금청구서예제(3월)_6월자금청구수정분" xfId="11385"/>
    <cellStyle name="_인원계획표 _실행예산서_실행예산서_자금청구서예제(3월)_6월자금청구수정분_설계변경(재경)" xfId="11386"/>
    <cellStyle name="_인원계획표 _실행예산서_실행예산서_자금청구서예제(3월)_설계변경(재경)" xfId="11387"/>
    <cellStyle name="_인원계획표 _실행예산서_자금청구서예제(3월)" xfId="11388"/>
    <cellStyle name="_인원계획표 _실행예산서_자금청구서예제(3월)_6월자금청구수정분" xfId="11389"/>
    <cellStyle name="_인원계획표 _실행예산서_자금청구서예제(3월)_6월자금청구수정분_설계변경(재경)" xfId="11390"/>
    <cellStyle name="_인원계획표 _실행예산서_자금청구서예제(3월)_설계변경(재경)" xfId="11391"/>
    <cellStyle name="_인원계획표 _실행예산서_주간일보 및 실행 기성내역(양식)" xfId="11392"/>
    <cellStyle name="_인원계획표 _실행예산서_주간일보 및 실행 기성내역(양식)_설계변경(재경)" xfId="11393"/>
    <cellStyle name="_인원계획표 _실행예산서_주간일보 및 실행 기성내역(양식)_자금청구서예제(3월)" xfId="11394"/>
    <cellStyle name="_인원계획표 _실행예산서_주간일보 및 실행 기성내역(양식)_자금청구서예제(3월)_6월자금청구수정분" xfId="11395"/>
    <cellStyle name="_인원계획표 _실행예산서_주간일보 및 실행 기성내역(양식)_자금청구서예제(3월)_6월자금청구수정분_설계변경(재경)" xfId="11396"/>
    <cellStyle name="_인원계획표 _실행예산서_주간일보 및 실행 기성내역(양식)_자금청구서예제(3월)_설계변경(재경)" xfId="11397"/>
    <cellStyle name="_인원계획표 _실행예산서_중계실행기성고내역서(6월)" xfId="11398"/>
    <cellStyle name="_인원계획표 _실행예산서_중계실행기성고내역서(6월)_설계변경(재경)" xfId="11399"/>
    <cellStyle name="_인원계획표 _실행예산서_중계실행기성고내역서(6월)_자금청구서예제(3월)" xfId="11400"/>
    <cellStyle name="_인원계획표 _실행예산서_중계실행기성고내역서(6월)_자금청구서예제(3월)_6월자금청구수정분" xfId="11401"/>
    <cellStyle name="_인원계획표 _실행예산서_중계실행기성고내역서(6월)_자금청구서예제(3월)_6월자금청구수정분_설계변경(재경)" xfId="11402"/>
    <cellStyle name="_인원계획표 _실행예산서_중계실행기성고내역서(6월)_자금청구서예제(3월)_설계변경(재경)" xfId="11403"/>
    <cellStyle name="_인원계획표 _실행예산서_중계실행기성고내역서(6월)_주간일보 및 실행 기성내역(양식)" xfId="11404"/>
    <cellStyle name="_인원계획표 _실행예산서_중계실행기성고내역서(6월)_주간일보 및 실행 기성내역(양식)_설계변경(재경)" xfId="11405"/>
    <cellStyle name="_인원계획표 _실행예산서_중계실행기성고내역서(6월)_주간일보 및 실행 기성내역(양식)_자금청구서예제(3월)" xfId="11406"/>
    <cellStyle name="_인원계획표 _실행예산서_중계실행기성고내역서(6월)_주간일보 및 실행 기성내역(양식)_자금청구서예제(3월)_6월자금청구수정분" xfId="11407"/>
    <cellStyle name="_인원계획표 _실행예산서_중계실행기성고내역서(6월)_주간일보 및 실행 기성내역(양식)_자금청구서예제(3월)_6월자금청구수정분_설계변경(재경)" xfId="11408"/>
    <cellStyle name="_인원계획표 _실행예산서_중계실행기성고내역서(6월)_주간일보 및 실행 기성내역(양식)_자금청구서예제(3월)_설계변경(재경)" xfId="11409"/>
    <cellStyle name="_인원계획표 _안동투찰" xfId="26345"/>
    <cellStyle name="_인원계획표 _안동투찰_1차1회기성" xfId="26346"/>
    <cellStyle name="_인원계획표 _안동투찰_1차1회설변내역" xfId="26347"/>
    <cellStyle name="_인원계획표 _안동투찰_2차1회설변내역" xfId="26348"/>
    <cellStyle name="_인원계획표 _안동투찰_설계예산서" xfId="26349"/>
    <cellStyle name="_인원계획표 _안동투찰_설계예산서 1차" xfId="26350"/>
    <cellStyle name="_인원계획표 _안동투찰_예정공정표" xfId="26351"/>
    <cellStyle name="_인원계획표 _안동투찰_전체2회설변내역" xfId="26352"/>
    <cellStyle name="_인원계획표 _안동투찰_전체계약" xfId="26353"/>
    <cellStyle name="_인원계획표 _안동투찰_철근(사급)" xfId="26354"/>
    <cellStyle name="_인원계획표 _예정공정표" xfId="26355"/>
    <cellStyle name="_인원계획표 _용지보상비" xfId="10566"/>
    <cellStyle name="_인원계획표 _일성실행" xfId="11410"/>
    <cellStyle name="_인원계획표 _일성실행_설계변경(재경)" xfId="11411"/>
    <cellStyle name="_인원계획표 _일성실행_자금청구서예제(3월)" xfId="11412"/>
    <cellStyle name="_인원계획표 _일성실행_자금청구서예제(3월)_6월자금청구수정분" xfId="11413"/>
    <cellStyle name="_인원계획표 _일성실행_자금청구서예제(3월)_6월자금청구수정분_설계변경(재경)" xfId="11414"/>
    <cellStyle name="_인원계획표 _일성실행_자금청구서예제(3월)_설계변경(재경)" xfId="11415"/>
    <cellStyle name="_인원계획표 _자금청구서예제(3월)" xfId="11416"/>
    <cellStyle name="_인원계획표 _자금청구서예제(3월)_6월자금청구수정분" xfId="11417"/>
    <cellStyle name="_인원계획표 _자금청구서예제(3월)_6월자금청구수정분_설계변경(재경)" xfId="11418"/>
    <cellStyle name="_인원계획표 _자금청구서예제(3월)_설계변경(재경)" xfId="11419"/>
    <cellStyle name="_인원계획표 _자은상리" xfId="11420"/>
    <cellStyle name="_인원계획표 _자은상리_설계변경(재경)" xfId="11421"/>
    <cellStyle name="_인원계획표 _자은상리_자금청구서예제(3월)" xfId="11422"/>
    <cellStyle name="_인원계획표 _자은상리_자금청구서예제(3월)_6월자금청구수정분" xfId="11423"/>
    <cellStyle name="_인원계획표 _자은상리_자금청구서예제(3월)_6월자금청구수정분_설계변경(재경)" xfId="11424"/>
    <cellStyle name="_인원계획표 _자은상리_자금청구서예제(3월)_설계변경(재경)" xfId="11425"/>
    <cellStyle name="_인원계획표 _적격 " xfId="597"/>
    <cellStyle name="_인원계획표 _적격 _030316실행예산서" xfId="11426"/>
    <cellStyle name="_인원계획표 _적격 _030316실행예산서_설계변경(재경)" xfId="11427"/>
    <cellStyle name="_인원계획표 _적격 _030316실행예산서_자금청구서예제(3월)" xfId="11428"/>
    <cellStyle name="_인원계획표 _적격 _030316실행예산서_자금청구서예제(3월)_6월자금청구수정분" xfId="11429"/>
    <cellStyle name="_인원계획표 _적격 _030316실행예산서_자금청구서예제(3월)_6월자금청구수정분_설계변경(재경)" xfId="11430"/>
    <cellStyle name="_인원계획표 _적격 _030316실행예산서_자금청구서예제(3월)_설계변경(재경)" xfId="11431"/>
    <cellStyle name="_인원계획표 _적격 _11월 실행기성내역(서초)" xfId="11432"/>
    <cellStyle name="_인원계획표 _적격 _11월 실행기성내역(서초)_설계변경(재경)" xfId="11433"/>
    <cellStyle name="_인원계획표 _적격 _11월 실행기성내역(서초)_자금청구서예제(3월)" xfId="11434"/>
    <cellStyle name="_인원계획표 _적격 _11월 실행기성내역(서초)_자금청구서예제(3월)_6월자금청구수정분" xfId="11435"/>
    <cellStyle name="_인원계획표 _적격 _11월 실행기성내역(서초)_자금청구서예제(3월)_6월자금청구수정분_설계변경(재경)" xfId="11436"/>
    <cellStyle name="_인원계획표 _적격 _11월 실행기성내역(서초)_자금청구서예제(3월)_설계변경(재경)" xfId="11437"/>
    <cellStyle name="_인원계획표 _적격 _17공구" xfId="26356"/>
    <cellStyle name="_인원계획표 _적격 _17공구_1차1회기성" xfId="26357"/>
    <cellStyle name="_인원계획표 _적격 _17공구_1차1회설변내역" xfId="26358"/>
    <cellStyle name="_인원계획표 _적격 _17공구_2차1회설변내역" xfId="26359"/>
    <cellStyle name="_인원계획표 _적격 _17공구_설계예산서" xfId="26360"/>
    <cellStyle name="_인원계획표 _적격 _17공구_설계예산서 1차" xfId="26361"/>
    <cellStyle name="_인원계획표 _적격 _17공구_예정공정표" xfId="26362"/>
    <cellStyle name="_인원계획표 _적격 _17공구_전체2회설변내역" xfId="26363"/>
    <cellStyle name="_인원계획표 _적격 _17공구_전체계약" xfId="26364"/>
    <cellStyle name="_인원계획표 _적격 _17공구_철근(사급)" xfId="26365"/>
    <cellStyle name="_인원계획표 _적격 _1차1회기성" xfId="26366"/>
    <cellStyle name="_인원계획표 _적격 _1차1회설변내역" xfId="26367"/>
    <cellStyle name="_인원계획표 _적격 _1차실행예산서" xfId="11438"/>
    <cellStyle name="_인원계획표 _적격 _1차실행예산서_6월 실행 기성고 내역서" xfId="11439"/>
    <cellStyle name="_인원계획표 _적격 _1차실행예산서_6월 실행 기성고 내역서_설계변경(재경)" xfId="11440"/>
    <cellStyle name="_인원계획표 _적격 _1차실행예산서_6월 실행 기성고 내역서_자금청구서예제(3월)" xfId="11441"/>
    <cellStyle name="_인원계획표 _적격 _1차실행예산서_6월 실행 기성고 내역서_자금청구서예제(3월)_6월자금청구수정분" xfId="11442"/>
    <cellStyle name="_인원계획표 _적격 _1차실행예산서_6월 실행 기성고 내역서_자금청구서예제(3월)_6월자금청구수정분_설계변경(재경)" xfId="11443"/>
    <cellStyle name="_인원계획표 _적격 _1차실행예산서_6월 실행 기성고 내역서_자금청구서예제(3월)_설계변경(재경)" xfId="11444"/>
    <cellStyle name="_인원계획표 _적격 _1차실행예산서_동춘-송도 실행 (본사조정)" xfId="11445"/>
    <cellStyle name="_인원계획표 _적격 _1차실행예산서_동춘-송도 실행 (본사조정)_설계변경(재경)" xfId="11446"/>
    <cellStyle name="_인원계획표 _적격 _1차실행예산서_동춘-송도 실행 (본사조정)_자금청구서예제(3월)" xfId="11447"/>
    <cellStyle name="_인원계획표 _적격 _1차실행예산서_동춘-송도 실행 (본사조정)_자금청구서예제(3월)_6월자금청구수정분" xfId="11448"/>
    <cellStyle name="_인원계획표 _적격 _1차실행예산서_동춘-송도 실행 (본사조정)_자금청구서예제(3월)_6월자금청구수정분_설계변경(재경)" xfId="11449"/>
    <cellStyle name="_인원계획표 _적격 _1차실행예산서_동춘-송도 실행 (본사조정)_자금청구서예제(3월)_설계변경(재경)" xfId="11450"/>
    <cellStyle name="_인원계획표 _적격 _1차실행예산서_설계변경(재경)" xfId="11451"/>
    <cellStyle name="_인원계획표 _적격 _1차실행예산서_실행 기성고 내역서" xfId="11452"/>
    <cellStyle name="_인원계획표 _적격 _1차실행예산서_실행 기성고 내역서_설계변경(재경)" xfId="11453"/>
    <cellStyle name="_인원계획표 _적격 _1차실행예산서_실행 기성고 내역서_자금청구서예제(3월)" xfId="11454"/>
    <cellStyle name="_인원계획표 _적격 _1차실행예산서_실행 기성고 내역서_자금청구서예제(3월)_6월자금청구수정분" xfId="11455"/>
    <cellStyle name="_인원계획표 _적격 _1차실행예산서_실행 기성고 내역서_자금청구서예제(3월)_6월자금청구수정분_설계변경(재경)" xfId="11456"/>
    <cellStyle name="_인원계획표 _적격 _1차실행예산서_실행 기성고 내역서_자금청구서예제(3월)_설계변경(재경)" xfId="11457"/>
    <cellStyle name="_인원계획표 _적격 _1차실행예산서_자금청구서예제(3월)" xfId="11458"/>
    <cellStyle name="_인원계획표 _적격 _1차실행예산서_자금청구서예제(3월)_6월자금청구수정분" xfId="11459"/>
    <cellStyle name="_인원계획표 _적격 _1차실행예산서_자금청구서예제(3월)_6월자금청구수정분_설계변경(재경)" xfId="11460"/>
    <cellStyle name="_인원계획표 _적격 _1차실행예산서_자금청구서예제(3월)_설계변경(재경)" xfId="11461"/>
    <cellStyle name="_인원계획표 _적격 _2002.12 변경 설계서" xfId="10567"/>
    <cellStyle name="_인원계획표 _적격 _20020924 대산항 공내역서" xfId="7940"/>
    <cellStyle name="_인원계획표 _적격 _20020924 대산항 공내역서_사본 - 20020924 대산항 공내역서" xfId="7939"/>
    <cellStyle name="_인원계획표 _적격 _2002년1차 변경내역서(전체 )" xfId="10568"/>
    <cellStyle name="_인원계획표 _적격 _2차1회설변내역" xfId="26368"/>
    <cellStyle name="_인원계획표 _적격 _3.별첨2.실행예산서 작성양식" xfId="11462"/>
    <cellStyle name="_인원계획표 _적격 _3.별첨2.실행예산서 작성양식_5월간 현장운영계획" xfId="11463"/>
    <cellStyle name="_인원계획표 _적격 _3.별첨2.실행예산서 작성양식_5월간 현장운영계획_설계변경(재경)" xfId="11464"/>
    <cellStyle name="_인원계획표 _적격 _3.별첨2.실행예산서 작성양식_5월간 현장운영계획_자금청구서예제(3월)" xfId="11465"/>
    <cellStyle name="_인원계획표 _적격 _3.별첨2.실행예산서 작성양식_5월간 현장운영계획_자금청구서예제(3월)_6월자금청구수정분" xfId="11466"/>
    <cellStyle name="_인원계획표 _적격 _3.별첨2.실행예산서 작성양식_5월간 현장운영계획_자금청구서예제(3월)_6월자금청구수정분_설계변경(재경)" xfId="11467"/>
    <cellStyle name="_인원계획표 _적격 _3.별첨2.실행예산서 작성양식_5월간 현장운영계획_자금청구서예제(3월)_설계변경(재경)" xfId="11468"/>
    <cellStyle name="_인원계획표 _적격 _3.별첨2.실행예산서 작성양식_설계변경(재경)" xfId="11469"/>
    <cellStyle name="_인원계획표 _적격 _3.별첨2.실행예산서 작성양식_자금청구서예제(3월)" xfId="11470"/>
    <cellStyle name="_인원계획표 _적격 _3.별첨2.실행예산서 작성양식_자금청구서예제(3월)_6월자금청구수정분" xfId="11471"/>
    <cellStyle name="_인원계획표 _적격 _3.별첨2.실행예산서 작성양식_자금청구서예제(3월)_6월자금청구수정분_설계변경(재경)" xfId="11472"/>
    <cellStyle name="_인원계획표 _적격 _3.별첨2.실행예산서 작성양식_자금청구서예제(3월)_설계변경(재경)" xfId="11473"/>
    <cellStyle name="_인원계획표 _적격 _5월간 현장운영계획" xfId="11474"/>
    <cellStyle name="_인원계획표 _적격 _5월간 현장운영계획_설계변경(재경)" xfId="11475"/>
    <cellStyle name="_인원계획표 _적격 _5월간 현장운영계획_자금청구서예제(3월)" xfId="11476"/>
    <cellStyle name="_인원계획표 _적격 _5월간 현장운영계획_자금청구서예제(3월)_6월자금청구수정분" xfId="11477"/>
    <cellStyle name="_인원계획표 _적격 _5월간 현장운영계획_자금청구서예제(3월)_6월자금청구수정분_설계변경(재경)" xfId="11478"/>
    <cellStyle name="_인원계획표 _적격 _5월간 현장운영계획_자금청구서예제(3월)_설계변경(재경)" xfId="11479"/>
    <cellStyle name="_인원계획표 _적격 _hs 보령우회" xfId="26369"/>
    <cellStyle name="_인원계획표 _적격 _hs 보령우회_1차1회기성" xfId="26370"/>
    <cellStyle name="_인원계획표 _적격 _hs 보령우회_1차1회설변내역" xfId="26371"/>
    <cellStyle name="_인원계획표 _적격 _hs 보령우회_2차1회설변내역" xfId="26372"/>
    <cellStyle name="_인원계획표 _적격 _hs 보령우회_설계예산서" xfId="26373"/>
    <cellStyle name="_인원계획표 _적격 _hs 보령우회_설계예산서 1차" xfId="26374"/>
    <cellStyle name="_인원계획표 _적격 _hs 보령우회_예정공정표" xfId="26375"/>
    <cellStyle name="_인원계획표 _적격 _hs 보령우회_전체2회설변내역" xfId="26376"/>
    <cellStyle name="_인원계획표 _적격 _hs 보령우회_전체계약" xfId="26377"/>
    <cellStyle name="_인원계획표 _적격 _hs 보령우회_철근(사급)" xfId="26378"/>
    <cellStyle name="_인원계획표 _적격 _hs 중앙선 8(선산토건)" xfId="26379"/>
    <cellStyle name="_인원계획표 _적격 _hs 중앙선 8(선산토건)_1차1회기성" xfId="26380"/>
    <cellStyle name="_인원계획표 _적격 _hs 중앙선 8(선산토건)_1차1회설변내역" xfId="26381"/>
    <cellStyle name="_인원계획표 _적격 _hs 중앙선 8(선산토건)_2차1회설변내역" xfId="26382"/>
    <cellStyle name="_인원계획표 _적격 _hs 중앙선 8(선산토건)_설계예산서" xfId="26383"/>
    <cellStyle name="_인원계획표 _적격 _hs 중앙선 8(선산토건)_설계예산서 1차" xfId="26384"/>
    <cellStyle name="_인원계획표 _적격 _hs 중앙선 8(선산토건)_예정공정표" xfId="26385"/>
    <cellStyle name="_인원계획표 _적격 _hs 중앙선 8(선산토건)_전체2회설변내역" xfId="26386"/>
    <cellStyle name="_인원계획표 _적격 _hs 중앙선 8(선산토건)_전체계약" xfId="26387"/>
    <cellStyle name="_인원계획표 _적격 _hs 중앙선 8(선산토건)_철근(사급)" xfId="26388"/>
    <cellStyle name="_인원계획표 _적격 _kcc 안산2단계" xfId="26389"/>
    <cellStyle name="_인원계획표 _적격 _kcc 안산2단계_1차1회기성" xfId="26390"/>
    <cellStyle name="_인원계획표 _적격 _kcc 안산2단계_1차1회설변내역" xfId="26391"/>
    <cellStyle name="_인원계획표 _적격 _kcc 안산2단계_2차1회설변내역" xfId="26392"/>
    <cellStyle name="_인원계획표 _적격 _kcc 안산2단계_설계예산서" xfId="26393"/>
    <cellStyle name="_인원계획표 _적격 _kcc 안산2단계_설계예산서 1차" xfId="26394"/>
    <cellStyle name="_인원계획표 _적격 _kcc 안산2단계_예정공정표" xfId="26395"/>
    <cellStyle name="_인원계획표 _적격 _kcc 안산2단계_전체2회설변내역" xfId="26396"/>
    <cellStyle name="_인원계획표 _적격 _kcc 안산2단계_전체계약" xfId="26397"/>
    <cellStyle name="_인원계획표 _적격 _kcc 안산2단계_철근(사급)" xfId="26398"/>
    <cellStyle name="_인원계획표 _적격 _kcc 합덕 신례원 1" xfId="26399"/>
    <cellStyle name="_인원계획표 _적격 _kcc 합덕 신례원 1_1차1회기성" xfId="26400"/>
    <cellStyle name="_인원계획표 _적격 _kcc 합덕 신례원 1_1차1회설변내역" xfId="26401"/>
    <cellStyle name="_인원계획표 _적격 _kcc 합덕 신례원 1_2차1회설변내역" xfId="26402"/>
    <cellStyle name="_인원계획표 _적격 _kcc 합덕 신례원 1_설계예산서" xfId="26403"/>
    <cellStyle name="_인원계획표 _적격 _kcc 합덕 신례원 1_설계예산서 1차" xfId="26404"/>
    <cellStyle name="_인원계획표 _적격 _kcc 합덕 신례원 1_예정공정표" xfId="26405"/>
    <cellStyle name="_인원계획표 _적격 _kcc 합덕 신례원 1_전체2회설변내역" xfId="26406"/>
    <cellStyle name="_인원계획표 _적격 _kcc 합덕 신례원 1_전체계약" xfId="26407"/>
    <cellStyle name="_인원계획표 _적격 _kcc 합덕 신례원 1_철근(사급)" xfId="26408"/>
    <cellStyle name="_인원계획표 _적격 _kn 구룡포~대보간 1" xfId="26409"/>
    <cellStyle name="_인원계획표 _적격 _kn 구룡포~대보간 1_1차1회기성" xfId="26410"/>
    <cellStyle name="_인원계획표 _적격 _kn 구룡포~대보간 1_1차1회설변내역" xfId="26411"/>
    <cellStyle name="_인원계획표 _적격 _kn 구룡포~대보간 1_2차1회설변내역" xfId="26412"/>
    <cellStyle name="_인원계획표 _적격 _kn 구룡포~대보간 1_설계예산서" xfId="26413"/>
    <cellStyle name="_인원계획표 _적격 _kn 구룡포~대보간 1_설계예산서 1차" xfId="26414"/>
    <cellStyle name="_인원계획표 _적격 _kn 구룡포~대보간 1_예정공정표" xfId="26415"/>
    <cellStyle name="_인원계획표 _적격 _kn 구룡포~대보간 1_전체2회설변내역" xfId="26416"/>
    <cellStyle name="_인원계획표 _적격 _kn 구룡포~대보간 1_전체계약" xfId="26417"/>
    <cellStyle name="_인원계획표 _적격 _kn 구룡포~대보간 1_철근(사급)" xfId="26418"/>
    <cellStyle name="_인원계획표 _적격 _ss 굴포천" xfId="26419"/>
    <cellStyle name="_인원계획표 _적격 _ss 굴포천_1차1회기성" xfId="26420"/>
    <cellStyle name="_인원계획표 _적격 _ss 굴포천_1차1회설변내역" xfId="26421"/>
    <cellStyle name="_인원계획표 _적격 _ss 굴포천_2차1회설변내역" xfId="26422"/>
    <cellStyle name="_인원계획표 _적격 _ss 굴포천_설계예산서" xfId="26423"/>
    <cellStyle name="_인원계획표 _적격 _ss 굴포천_설계예산서 1차" xfId="26424"/>
    <cellStyle name="_인원계획표 _적격 _ss 굴포천_예정공정표" xfId="26425"/>
    <cellStyle name="_인원계획표 _적격 _ss 굴포천_전체2회설변내역" xfId="26426"/>
    <cellStyle name="_인원계획표 _적격 _ss 굴포천_전체계약" xfId="26427"/>
    <cellStyle name="_인원계획표 _적격 _ss 굴포천_철근(사급)" xfId="26428"/>
    <cellStyle name="_인원계획표 _적격 _갑지양식" xfId="11480"/>
    <cellStyle name="_인원계획표 _적격 _갑지양식_설계변경(재경)" xfId="11481"/>
    <cellStyle name="_인원계획표 _적격 _갑지양식_자금청구서예제(3월)" xfId="11482"/>
    <cellStyle name="_인원계획표 _적격 _갑지양식_자금청구서예제(3월)_6월자금청구수정분" xfId="11483"/>
    <cellStyle name="_인원계획표 _적격 _갑지양식_자금청구서예제(3월)_6월자금청구수정분_설계변경(재경)" xfId="11484"/>
    <cellStyle name="_인원계획표 _적격 _갑지양식_자금청구서예제(3월)_설계변경(재경)" xfId="11485"/>
    <cellStyle name="_인원계획표 _적격 _견적 방문 제출시-SAMPLE" xfId="19725"/>
    <cellStyle name="_인원계획표 _적격 _견적 방문 제출시-SAMPLE_신호등견적서" xfId="19726"/>
    <cellStyle name="_인원계획표 _적격 _관급자재1차내역서" xfId="10569"/>
    <cellStyle name="_인원계획표 _적격 _관급자재내역서" xfId="10570"/>
    <cellStyle name="_인원계획표 _적격 _관급자재전체1차장래내역서" xfId="10571"/>
    <cellStyle name="_인원계획표 _적격 _광주평동투찰" xfId="19727"/>
    <cellStyle name="_인원계획표 _적격 _광주평동품의1" xfId="19728"/>
    <cellStyle name="_인원계획표 _적격 _당초전체내역서" xfId="10572"/>
    <cellStyle name="_인원계획표 _적격 _대비표" xfId="11486"/>
    <cellStyle name="_인원계획표 _적격 _대비표(대대표)" xfId="11487"/>
    <cellStyle name="_인원계획표 _적격 _대비표(대대표)_설계변경(재경)" xfId="11488"/>
    <cellStyle name="_인원계획표 _적격 _대비표(대대표)_자금청구서예제(3월)" xfId="11489"/>
    <cellStyle name="_인원계획표 _적격 _대비표(대대표)_자금청구서예제(3월)_6월자금청구수정분" xfId="11490"/>
    <cellStyle name="_인원계획표 _적격 _대비표(대대표)_자금청구서예제(3월)_6월자금청구수정분_설계변경(재경)" xfId="11491"/>
    <cellStyle name="_인원계획표 _적격 _대비표(대대표)_자금청구서예제(3월)_설계변경(재경)" xfId="11492"/>
    <cellStyle name="_인원계획표 _적격 _대비표(대표)" xfId="11493"/>
    <cellStyle name="_인원계획표 _적격 _대비표(대표)_설계변경(재경)" xfId="11494"/>
    <cellStyle name="_인원계획표 _적격 _대비표(대표)_실행기성내역(12월 신정)" xfId="11495"/>
    <cellStyle name="_인원계획표 _적격 _대비표(대표)_실행기성내역(12월 신정)_설계변경(재경)" xfId="11496"/>
    <cellStyle name="_인원계획표 _적격 _대비표(대표)_실행기성내역(12월 신정)_자금청구서예제(3월)" xfId="11497"/>
    <cellStyle name="_인원계획표 _적격 _대비표(대표)_실행기성내역(12월 신정)_자금청구서예제(3월)_6월자금청구수정분" xfId="11498"/>
    <cellStyle name="_인원계획표 _적격 _대비표(대표)_실행기성내역(12월 신정)_자금청구서예제(3월)_6월자금청구수정분_설계변경(재경)" xfId="11499"/>
    <cellStyle name="_인원계획표 _적격 _대비표(대표)_실행기성내역(12월 신정)_자금청구서예제(3월)_설계변경(재경)" xfId="11500"/>
    <cellStyle name="_인원계획표 _적격 _대비표(대표)_자금청구서예제(3월)" xfId="11501"/>
    <cellStyle name="_인원계획표 _적격 _대비표(대표)_자금청구서예제(3월)_6월자금청구수정분" xfId="11502"/>
    <cellStyle name="_인원계획표 _적격 _대비표(대표)_자금청구서예제(3월)_6월자금청구수정분_설계변경(재경)" xfId="11503"/>
    <cellStyle name="_인원계획표 _적격 _대비표(대표)_자금청구서예제(3월)_설계변경(재경)" xfId="11504"/>
    <cellStyle name="_인원계획표 _적격 _대비표(총대표)" xfId="11505"/>
    <cellStyle name="_인원계획표 _적격 _대비표(총대표)_설계변경(재경)" xfId="11506"/>
    <cellStyle name="_인원계획표 _적격 _대비표(총대표)_실행기성내역(12월 신정)" xfId="11507"/>
    <cellStyle name="_인원계획표 _적격 _대비표(총대표)_실행기성내역(12월 신정)_설계변경(재경)" xfId="11508"/>
    <cellStyle name="_인원계획표 _적격 _대비표(총대표)_실행기성내역(12월 신정)_자금청구서예제(3월)" xfId="11509"/>
    <cellStyle name="_인원계획표 _적격 _대비표(총대표)_실행기성내역(12월 신정)_자금청구서예제(3월)_6월자금청구수정분" xfId="11510"/>
    <cellStyle name="_인원계획표 _적격 _대비표(총대표)_실행기성내역(12월 신정)_자금청구서예제(3월)_6월자금청구수정분_설계변경(재경)" xfId="11511"/>
    <cellStyle name="_인원계획표 _적격 _대비표(총대표)_실행기성내역(12월 신정)_자금청구서예제(3월)_설계변경(재경)" xfId="11512"/>
    <cellStyle name="_인원계획표 _적격 _대비표(총대표)_자금청구서예제(3월)" xfId="11513"/>
    <cellStyle name="_인원계획표 _적격 _대비표(총대표)_자금청구서예제(3월)_6월자금청구수정분" xfId="11514"/>
    <cellStyle name="_인원계획표 _적격 _대비표(총대표)_자금청구서예제(3월)_6월자금청구수정분_설계변경(재경)" xfId="11515"/>
    <cellStyle name="_인원계획표 _적격 _대비표(총대표)_자금청구서예제(3월)_설계변경(재경)" xfId="11516"/>
    <cellStyle name="_인원계획표 _적격 _대비표(최종대표)" xfId="11517"/>
    <cellStyle name="_인원계획표 _적격 _대비표(최종대표)_설계변경(재경)" xfId="11518"/>
    <cellStyle name="_인원계획표 _적격 _대비표(최종대표)_자금청구서예제(3월)" xfId="11519"/>
    <cellStyle name="_인원계획표 _적격 _대비표(최종대표)_자금청구서예제(3월)_6월자금청구수정분" xfId="11520"/>
    <cellStyle name="_인원계획표 _적격 _대비표(최종대표)_자금청구서예제(3월)_6월자금청구수정분_설계변경(재경)" xfId="11521"/>
    <cellStyle name="_인원계획표 _적격 _대비표(최종대표)_자금청구서예제(3월)_설계변경(재경)" xfId="11522"/>
    <cellStyle name="_인원계획표 _적격 _대비표(최후대표)" xfId="11523"/>
    <cellStyle name="_인원계획표 _적격 _대비표(최후대표)_설계변경(재경)" xfId="11524"/>
    <cellStyle name="_인원계획표 _적격 _대비표(최후대표)_자금청구서예제(3월)" xfId="11525"/>
    <cellStyle name="_인원계획표 _적격 _대비표(최후대표)_자금청구서예제(3월)_6월자금청구수정분" xfId="11526"/>
    <cellStyle name="_인원계획표 _적격 _대비표(최후대표)_자금청구서예제(3월)_6월자금청구수정분_설계변경(재경)" xfId="11527"/>
    <cellStyle name="_인원계획표 _적격 _대비표(최후대표)_자금청구서예제(3월)_설계변경(재경)" xfId="11528"/>
    <cellStyle name="_인원계획표 _적격 _대비표_설계변경(재경)" xfId="11529"/>
    <cellStyle name="_인원계획표 _적격 _대비표_자금청구서예제(3월)" xfId="11530"/>
    <cellStyle name="_인원계획표 _적격 _대비표_자금청구서예제(3월)_6월자금청구수정분" xfId="11531"/>
    <cellStyle name="_인원계획표 _적격 _대비표_자금청구서예제(3월)_6월자금청구수정분_설계변경(재경)" xfId="11532"/>
    <cellStyle name="_인원계획표 _적격 _대비표_자금청구서예제(3월)_설계변경(재경)" xfId="11533"/>
    <cellStyle name="_인원계획표 _적격 _대산가실행(shi)" xfId="7938"/>
    <cellStyle name="_인원계획표 _적격 _대산가실행(shi)_20020924 대산항 공내역서" xfId="7937"/>
    <cellStyle name="_인원계획표 _적격 _대산가실행(shi)_20020924 대산항 공내역서_사본 - 20020924 대산항 공내역서" xfId="7936"/>
    <cellStyle name="_인원계획표 _적격 _대산가실행(물산)" xfId="7935"/>
    <cellStyle name="_인원계획표 _적격 _대산가실행(물산)_20020924 대산항 공내역서" xfId="7934"/>
    <cellStyle name="_인원계획표 _적격 _대산가실행(물산)_20020924 대산항 공내역서_사본 - 20020924 대산항 공내역서" xfId="7933"/>
    <cellStyle name="_인원계획표 _적격 _사본 - 2002.12 변경 설계서" xfId="10573"/>
    <cellStyle name="_인원계획표 _적격 _사전공사분1차분" xfId="11534"/>
    <cellStyle name="_인원계획표 _적격 _사전공사분1차분_설계변경(재경)" xfId="11535"/>
    <cellStyle name="_인원계획표 _적격 _사전공사분1차분_자금청구서예제(3월)" xfId="11536"/>
    <cellStyle name="_인원계획표 _적격 _사전공사분1차분_자금청구서예제(3월)_6월자금청구수정분" xfId="11537"/>
    <cellStyle name="_인원계획표 _적격 _사전공사분1차분_자금청구서예제(3월)_6월자금청구수정분_설계변경(재경)" xfId="11538"/>
    <cellStyle name="_인원계획표 _적격 _사전공사분1차분_자금청구서예제(3월)_설계변경(재경)" xfId="11539"/>
    <cellStyle name="_인원계획표 _적격 _설계변경" xfId="10574"/>
    <cellStyle name="_인원계획표 _적격 _설계변경(재경)" xfId="11540"/>
    <cellStyle name="_인원계획표 _적격 _설계예산서" xfId="26429"/>
    <cellStyle name="_인원계획표 _적격 _설계예산서 1차" xfId="26430"/>
    <cellStyle name="_인원계획표 _적격 _송학하수품의(설계넣고)" xfId="19729"/>
    <cellStyle name="_인원계획표 _적격 _신정1빗물펌프장(홍성학)" xfId="11541"/>
    <cellStyle name="_인원계획표 _적격 _신정1빗물펌프장(홍성학)_설계변경(재경)" xfId="11542"/>
    <cellStyle name="_인원계획표 _적격 _신정1빗물펌프장(홍성학)_자금청구서예제(3월)" xfId="11543"/>
    <cellStyle name="_인원계획표 _적격 _신정1빗물펌프장(홍성학)_자금청구서예제(3월)_6월자금청구수정분" xfId="11544"/>
    <cellStyle name="_인원계획표 _적격 _신정1빗물펌프장(홍성학)_자금청구서예제(3월)_6월자금청구수정분_설계변경(재경)" xfId="11545"/>
    <cellStyle name="_인원계획표 _적격 _신정1빗물펌프장(홍성학)_자금청구서예제(3월)_설계변경(재경)" xfId="11546"/>
    <cellStyle name="_인원계획표 _적격 _신호등견적서" xfId="19730"/>
    <cellStyle name="_인원계획표 _적격 _실행기성내역(11월)" xfId="11547"/>
    <cellStyle name="_인원계획표 _적격 _실행기성내역(11월)_설계변경(재경)" xfId="11548"/>
    <cellStyle name="_인원계획표 _적격 _실행기성내역(11월)_자금청구서예제(3월)" xfId="11549"/>
    <cellStyle name="_인원계획표 _적격 _실행기성내역(11월)_자금청구서예제(3월)_6월자금청구수정분" xfId="11550"/>
    <cellStyle name="_인원계획표 _적격 _실행기성내역(11월)_자금청구서예제(3월)_6월자금청구수정분_설계변경(재경)" xfId="11551"/>
    <cellStyle name="_인원계획표 _적격 _실행기성내역(11월)_자금청구서예제(3월)_설계변경(재경)" xfId="11552"/>
    <cellStyle name="_인원계획표 _적격 _실행기성내역(12월 신정)" xfId="11553"/>
    <cellStyle name="_인원계획표 _적격 _실행기성내역(12월 신정)_설계변경(재경)" xfId="11554"/>
    <cellStyle name="_인원계획표 _적격 _실행기성내역(12월 신정)_자금청구서예제(3월)" xfId="11555"/>
    <cellStyle name="_인원계획표 _적격 _실행기성내역(12월 신정)_자금청구서예제(3월)_6월자금청구수정분" xfId="11556"/>
    <cellStyle name="_인원계획표 _적격 _실행기성내역(12월 신정)_자금청구서예제(3월)_6월자금청구수정분_설계변경(재경)" xfId="11557"/>
    <cellStyle name="_인원계획표 _적격 _실행기성내역(12월 신정)_자금청구서예제(3월)_설계변경(재경)" xfId="11558"/>
    <cellStyle name="_인원계획표 _적격 _실행예산서" xfId="11559"/>
    <cellStyle name="_인원계획표 _적격 _실행예산서(문산IC)" xfId="7932"/>
    <cellStyle name="_인원계획표 _적격 _실행예산서(문산IC)_20020924 대산항 공내역서" xfId="7931"/>
    <cellStyle name="_인원계획표 _적격 _실행예산서(문산IC)_20020924 대산항 공내역서_사본 - 20020924 대산항 공내역서" xfId="7930"/>
    <cellStyle name="_인원계획표 _적격 _실행예산서_001공종별기성현황내역수정분" xfId="11560"/>
    <cellStyle name="_인원계획표 _적격 _실행예산서_001공종별기성현황내역수정분_설계변경(재경)" xfId="11561"/>
    <cellStyle name="_인원계획표 _적격 _실행예산서_001공종별기성현황내역수정분_자금청구서예제(3월)" xfId="11562"/>
    <cellStyle name="_인원계획표 _적격 _실행예산서_001공종별기성현황내역수정분_자금청구서예제(3월)_6월자금청구수정분" xfId="11563"/>
    <cellStyle name="_인원계획표 _적격 _실행예산서_001공종별기성현황내역수정분_자금청구서예제(3월)_6월자금청구수정분_설계변경(재경)" xfId="11564"/>
    <cellStyle name="_인원계획표 _적격 _실행예산서_001공종별기성현황내역수정분_자금청구서예제(3월)_설계변경(재경)" xfId="11565"/>
    <cellStyle name="_인원계획표 _적격 _실행예산서_7월공종별기성현황내역" xfId="11566"/>
    <cellStyle name="_인원계획표 _적격 _실행예산서_7월공종별기성현황내역_설계변경(재경)" xfId="11567"/>
    <cellStyle name="_인원계획표 _적격 _실행예산서_7월공종별기성현황내역_자금청구서예제(3월)" xfId="11568"/>
    <cellStyle name="_인원계획표 _적격 _실행예산서_7월공종별기성현황내역_자금청구서예제(3월)_6월자금청구수정분" xfId="11569"/>
    <cellStyle name="_인원계획표 _적격 _실행예산서_7월공종별기성현황내역_자금청구서예제(3월)_6월자금청구수정분_설계변경(재경)" xfId="11570"/>
    <cellStyle name="_인원계획표 _적격 _실행예산서_7월공종별기성현황내역_자금청구서예제(3월)_설계변경(재경)" xfId="11571"/>
    <cellStyle name="_인원계획표 _적격 _실행예산서_공종별기성현황내역" xfId="11572"/>
    <cellStyle name="_인원계획표 _적격 _실행예산서_공종별기성현황내역_설계변경(재경)" xfId="11573"/>
    <cellStyle name="_인원계획표 _적격 _실행예산서_공종별기성현황내역_자금청구서예제(3월)" xfId="11574"/>
    <cellStyle name="_인원계획표 _적격 _실행예산서_공종별기성현황내역_자금청구서예제(3월)_6월자금청구수정분" xfId="11575"/>
    <cellStyle name="_인원계획표 _적격 _실행예산서_공종별기성현황내역_자금청구서예제(3월)_6월자금청구수정분_설계변경(재경)" xfId="11576"/>
    <cellStyle name="_인원계획표 _적격 _실행예산서_공종별기성현황내역_자금청구서예제(3월)_설계변경(재경)" xfId="11577"/>
    <cellStyle name="_인원계획표 _적격 _실행예산서_설계변경(재경)" xfId="11578"/>
    <cellStyle name="_인원계획표 _적격 _실행예산서_실행예산서" xfId="11579"/>
    <cellStyle name="_인원계획표 _적격 _실행예산서_실행예산서(본사작성)" xfId="11580"/>
    <cellStyle name="_인원계획표 _적격 _실행예산서_실행예산서(본사작성)_설계변경(재경)" xfId="11581"/>
    <cellStyle name="_인원계획표 _적격 _실행예산서_실행예산서(본사작성)_자금청구서예제(3월)" xfId="11582"/>
    <cellStyle name="_인원계획표 _적격 _실행예산서_실행예산서(본사작성)_자금청구서예제(3월)_6월자금청구수정분" xfId="11583"/>
    <cellStyle name="_인원계획표 _적격 _실행예산서_실행예산서(본사작성)_자금청구서예제(3월)_6월자금청구수정분_설계변경(재경)" xfId="11584"/>
    <cellStyle name="_인원계획표 _적격 _실행예산서_실행예산서(본사작성)_자금청구서예제(3월)_설계변경(재경)" xfId="11585"/>
    <cellStyle name="_인원계획표 _적격 _실행예산서_실행예산서_설계변경(재경)" xfId="11586"/>
    <cellStyle name="_인원계획표 _적격 _실행예산서_실행예산서_자금청구서예제(3월)" xfId="11587"/>
    <cellStyle name="_인원계획표 _적격 _실행예산서_실행예산서_자금청구서예제(3월)_6월자금청구수정분" xfId="11588"/>
    <cellStyle name="_인원계획표 _적격 _실행예산서_실행예산서_자금청구서예제(3월)_6월자금청구수정분_설계변경(재경)" xfId="11589"/>
    <cellStyle name="_인원계획표 _적격 _실행예산서_실행예산서_자금청구서예제(3월)_설계변경(재경)" xfId="11590"/>
    <cellStyle name="_인원계획표 _적격 _실행예산서_자금청구서예제(3월)" xfId="11591"/>
    <cellStyle name="_인원계획표 _적격 _실행예산서_자금청구서예제(3월)_6월자금청구수정분" xfId="11592"/>
    <cellStyle name="_인원계획표 _적격 _실행예산서_자금청구서예제(3월)_6월자금청구수정분_설계변경(재경)" xfId="11593"/>
    <cellStyle name="_인원계획표 _적격 _실행예산서_자금청구서예제(3월)_설계변경(재경)" xfId="11594"/>
    <cellStyle name="_인원계획표 _적격 _실행예산서_주간일보 및 실행 기성내역(양식)" xfId="11595"/>
    <cellStyle name="_인원계획표 _적격 _실행예산서_주간일보 및 실행 기성내역(양식)_설계변경(재경)" xfId="11596"/>
    <cellStyle name="_인원계획표 _적격 _실행예산서_주간일보 및 실행 기성내역(양식)_자금청구서예제(3월)" xfId="11597"/>
    <cellStyle name="_인원계획표 _적격 _실행예산서_주간일보 및 실행 기성내역(양식)_자금청구서예제(3월)_6월자금청구수정분" xfId="11598"/>
    <cellStyle name="_인원계획표 _적격 _실행예산서_주간일보 및 실행 기성내역(양식)_자금청구서예제(3월)_6월자금청구수정분_설계변경(재경)" xfId="11599"/>
    <cellStyle name="_인원계획표 _적격 _실행예산서_주간일보 및 실행 기성내역(양식)_자금청구서예제(3월)_설계변경(재경)" xfId="11600"/>
    <cellStyle name="_인원계획표 _적격 _실행예산서_중계실행기성고내역서(6월)" xfId="11601"/>
    <cellStyle name="_인원계획표 _적격 _실행예산서_중계실행기성고내역서(6월)_설계변경(재경)" xfId="11602"/>
    <cellStyle name="_인원계획표 _적격 _실행예산서_중계실행기성고내역서(6월)_자금청구서예제(3월)" xfId="11603"/>
    <cellStyle name="_인원계획표 _적격 _실행예산서_중계실행기성고내역서(6월)_자금청구서예제(3월)_6월자금청구수정분" xfId="11604"/>
    <cellStyle name="_인원계획표 _적격 _실행예산서_중계실행기성고내역서(6월)_자금청구서예제(3월)_6월자금청구수정분_설계변경(재경)" xfId="11605"/>
    <cellStyle name="_인원계획표 _적격 _실행예산서_중계실행기성고내역서(6월)_자금청구서예제(3월)_설계변경(재경)" xfId="11606"/>
    <cellStyle name="_인원계획표 _적격 _실행예산서_중계실행기성고내역서(6월)_주간일보 및 실행 기성내역(양식)" xfId="11607"/>
    <cellStyle name="_인원계획표 _적격 _실행예산서_중계실행기성고내역서(6월)_주간일보 및 실행 기성내역(양식)_설계변경(재경)" xfId="11608"/>
    <cellStyle name="_인원계획표 _적격 _실행예산서_중계실행기성고내역서(6월)_주간일보 및 실행 기성내역(양식)_자금청구서예제(3월)" xfId="11609"/>
    <cellStyle name="_인원계획표 _적격 _실행예산서_중계실행기성고내역서(6월)_주간일보 및 실행 기성내역(양식)_자금청구서예제(3월)_6월자금청구수정분" xfId="11610"/>
    <cellStyle name="_인원계획표 _적격 _실행예산서_중계실행기성고내역서(6월)_주간일보 및 실행 기성내역(양식)_자금청구서예제(3월)_6월자금청구수정분_설계변경(재경)" xfId="11611"/>
    <cellStyle name="_인원계획표 _적격 _실행예산서_중계실행기성고내역서(6월)_주간일보 및 실행 기성내역(양식)_자금청구서예제(3월)_설계변경(재경)" xfId="11612"/>
    <cellStyle name="_인원계획표 _적격 _안동투찰" xfId="26431"/>
    <cellStyle name="_인원계획표 _적격 _안동투찰_1차1회기성" xfId="26432"/>
    <cellStyle name="_인원계획표 _적격 _안동투찰_1차1회설변내역" xfId="26433"/>
    <cellStyle name="_인원계획표 _적격 _안동투찰_2차1회설변내역" xfId="26434"/>
    <cellStyle name="_인원계획표 _적격 _안동투찰_설계예산서" xfId="26435"/>
    <cellStyle name="_인원계획표 _적격 _안동투찰_설계예산서 1차" xfId="26436"/>
    <cellStyle name="_인원계획표 _적격 _안동투찰_예정공정표" xfId="26437"/>
    <cellStyle name="_인원계획표 _적격 _안동투찰_전체2회설변내역" xfId="26438"/>
    <cellStyle name="_인원계획표 _적격 _안동투찰_전체계약" xfId="26439"/>
    <cellStyle name="_인원계획표 _적격 _안동투찰_철근(사급)" xfId="26440"/>
    <cellStyle name="_인원계획표 _적격 _예정공정표" xfId="26441"/>
    <cellStyle name="_인원계획표 _적격 _용지보상비" xfId="10575"/>
    <cellStyle name="_인원계획표 _적격 _일성실행" xfId="11613"/>
    <cellStyle name="_인원계획표 _적격 _일성실행_설계변경(재경)" xfId="11614"/>
    <cellStyle name="_인원계획표 _적격 _일성실행_자금청구서예제(3월)" xfId="11615"/>
    <cellStyle name="_인원계획표 _적격 _일성실행_자금청구서예제(3월)_6월자금청구수정분" xfId="11616"/>
    <cellStyle name="_인원계획표 _적격 _일성실행_자금청구서예제(3월)_6월자금청구수정분_설계변경(재경)" xfId="11617"/>
    <cellStyle name="_인원계획표 _적격 _일성실행_자금청구서예제(3월)_설계변경(재경)" xfId="11618"/>
    <cellStyle name="_인원계획표 _적격 _자금청구서예제(3월)" xfId="11619"/>
    <cellStyle name="_인원계획표 _적격 _자금청구서예제(3월)_6월자금청구수정분" xfId="11620"/>
    <cellStyle name="_인원계획표 _적격 _자금청구서예제(3월)_6월자금청구수정분_설계변경(재경)" xfId="11621"/>
    <cellStyle name="_인원계획표 _적격 _자금청구서예제(3월)_설계변경(재경)" xfId="11622"/>
    <cellStyle name="_인원계획표 _적격 _전대-마성" xfId="7929"/>
    <cellStyle name="_인원계획표 _적격 _전대-마성_20020924 대산항 공내역서" xfId="7928"/>
    <cellStyle name="_인원계획표 _적격 _전대-마성_20020924 대산항 공내역서_사본 - 20020924 대산항 공내역서" xfId="7927"/>
    <cellStyle name="_인원계획표 _적격 _전체2회설변내역" xfId="26442"/>
    <cellStyle name="_인원계획표 _적격 _전체계약" xfId="26443"/>
    <cellStyle name="_인원계획표 _적격 _중계실행기성고내역서" xfId="11623"/>
    <cellStyle name="_인원계획표 _적격 _중계실행기성고내역서(6월)" xfId="11624"/>
    <cellStyle name="_인원계획표 _적격 _중계실행기성고내역서(6월)_설계변경(재경)" xfId="11625"/>
    <cellStyle name="_인원계획표 _적격 _중계실행기성고내역서(6월)_자금청구서예제(3월)" xfId="11626"/>
    <cellStyle name="_인원계획표 _적격 _중계실행기성고내역서(6월)_자금청구서예제(3월)_6월자금청구수정분" xfId="11627"/>
    <cellStyle name="_인원계획표 _적격 _중계실행기성고내역서(6월)_자금청구서예제(3월)_6월자금청구수정분_설계변경(재경)" xfId="11628"/>
    <cellStyle name="_인원계획표 _적격 _중계실행기성고내역서(6월)_자금청구서예제(3월)_설계변경(재경)" xfId="11629"/>
    <cellStyle name="_인원계획표 _적격 _중계실행기성고내역서(6월)_주간일보 및 실행 기성내역(양식)" xfId="11630"/>
    <cellStyle name="_인원계획표 _적격 _중계실행기성고내역서(6월)_주간일보 및 실행 기성내역(양식)_설계변경(재경)" xfId="11631"/>
    <cellStyle name="_인원계획표 _적격 _중계실행기성고내역서(6월)_주간일보 및 실행 기성내역(양식)_자금청구서예제(3월)" xfId="11632"/>
    <cellStyle name="_인원계획표 _적격 _중계실행기성고내역서(6월)_주간일보 및 실행 기성내역(양식)_자금청구서예제(3월)_6월자금청구수정분" xfId="11633"/>
    <cellStyle name="_인원계획표 _적격 _중계실행기성고내역서(6월)_주간일보 및 실행 기성내역(양식)_자금청구서예제(3월)_6월자금청구수정분_설계변경(재경)" xfId="11634"/>
    <cellStyle name="_인원계획표 _적격 _중계실행기성고내역서(6월)_주간일보 및 실행 기성내역(양식)_자금청구서예제(3월)_설계변경(재경)" xfId="11635"/>
    <cellStyle name="_인원계획표 _적격 _중계실행기성고내역서_설계변경(재경)" xfId="11636"/>
    <cellStyle name="_인원계획표 _적격 _중계실행기성고내역서_자금청구서예제(3월)" xfId="11637"/>
    <cellStyle name="_인원계획표 _적격 _중계실행기성고내역서_자금청구서예제(3월)_6월자금청구수정분" xfId="11638"/>
    <cellStyle name="_인원계획표 _적격 _중계실행기성고내역서_자금청구서예제(3월)_6월자금청구수정분_설계변경(재경)" xfId="11639"/>
    <cellStyle name="_인원계획표 _적격 _중계실행기성고내역서_자금청구서예제(3월)_설계변경(재경)" xfId="11640"/>
    <cellStyle name="_인원계획표 _적격 _철근(사급)" xfId="26444"/>
    <cellStyle name="_인원계획표 _적격 _최종실행예산서_(610)-동부산지사" xfId="11641"/>
    <cellStyle name="_인원계획표 _적격 _최종실행예산서_(610)-동부산지사_설계변경(재경)" xfId="11642"/>
    <cellStyle name="_인원계획표 _적격 _최종실행예산서_(610)-동부산지사_자금청구서예제(3월)" xfId="11643"/>
    <cellStyle name="_인원계획표 _적격 _최종실행예산서_(610)-동부산지사_자금청구서예제(3월)_6월자금청구수정분" xfId="11644"/>
    <cellStyle name="_인원계획표 _적격 _최종실행예산서_(610)-동부산지사_자금청구서예제(3월)_6월자금청구수정분_설계변경(재경)" xfId="11645"/>
    <cellStyle name="_인원계획표 _적격 _최종실행예산서_(610)-동부산지사_자금청구서예제(3월)_설계변경(재경)" xfId="11646"/>
    <cellStyle name="_인원계획표 _적격 _통리투찰" xfId="26445"/>
    <cellStyle name="_인원계획표 _적격 _통리투찰_1차1회기성" xfId="26446"/>
    <cellStyle name="_인원계획표 _적격 _통리투찰_1차1회설변내역" xfId="26447"/>
    <cellStyle name="_인원계획표 _적격 _통리투찰_2차1회설변내역" xfId="26448"/>
    <cellStyle name="_인원계획표 _적격 _통리투찰_설계예산서" xfId="26449"/>
    <cellStyle name="_인원계획표 _적격 _통리투찰_설계예산서 1차" xfId="26450"/>
    <cellStyle name="_인원계획표 _적격 _통리투찰_예정공정표" xfId="26451"/>
    <cellStyle name="_인원계획표 _적격 _통리투찰_전체2회설변내역" xfId="26452"/>
    <cellStyle name="_인원계획표 _적격 _통리투찰_전체계약" xfId="26453"/>
    <cellStyle name="_인원계획표 _적격 _통리투찰_철근(사급)" xfId="26454"/>
    <cellStyle name="_인원계획표 _적격 _폐기물처리비" xfId="10576"/>
    <cellStyle name="_인원계획표 _적격 _현장관리비" xfId="11647"/>
    <cellStyle name="_인원계획표 _적격 _현장관리비_001공종별기성현황내역수정분" xfId="11648"/>
    <cellStyle name="_인원계획표 _적격 _현장관리비_001공종별기성현황내역수정분_설계변경(재경)" xfId="11649"/>
    <cellStyle name="_인원계획표 _적격 _현장관리비_001공종별기성현황내역수정분_자금청구서예제(3월)" xfId="11650"/>
    <cellStyle name="_인원계획표 _적격 _현장관리비_001공종별기성현황내역수정분_자금청구서예제(3월)_6월자금청구수정분" xfId="11651"/>
    <cellStyle name="_인원계획표 _적격 _현장관리비_001공종별기성현황내역수정분_자금청구서예제(3월)_6월자금청구수정분_설계변경(재경)" xfId="11652"/>
    <cellStyle name="_인원계획표 _적격 _현장관리비_001공종별기성현황내역수정분_자금청구서예제(3월)_설계변경(재경)" xfId="11653"/>
    <cellStyle name="_인원계획표 _적격 _현장관리비_7월공종별기성현황내역" xfId="11654"/>
    <cellStyle name="_인원계획표 _적격 _현장관리비_7월공종별기성현황내역_설계변경(재경)" xfId="11655"/>
    <cellStyle name="_인원계획표 _적격 _현장관리비_7월공종별기성현황내역_자금청구서예제(3월)" xfId="11656"/>
    <cellStyle name="_인원계획표 _적격 _현장관리비_7월공종별기성현황내역_자금청구서예제(3월)_6월자금청구수정분" xfId="11657"/>
    <cellStyle name="_인원계획표 _적격 _현장관리비_7월공종별기성현황내역_자금청구서예제(3월)_6월자금청구수정분_설계변경(재경)" xfId="11658"/>
    <cellStyle name="_인원계획표 _적격 _현장관리비_7월공종별기성현황내역_자금청구서예제(3월)_설계변경(재경)" xfId="11659"/>
    <cellStyle name="_인원계획표 _적격 _현장관리비_공종별기성현황내역" xfId="11660"/>
    <cellStyle name="_인원계획표 _적격 _현장관리비_공종별기성현황내역_설계변경(재경)" xfId="11661"/>
    <cellStyle name="_인원계획표 _적격 _현장관리비_공종별기성현황내역_자금청구서예제(3월)" xfId="11662"/>
    <cellStyle name="_인원계획표 _적격 _현장관리비_공종별기성현황내역_자금청구서예제(3월)_6월자금청구수정분" xfId="11663"/>
    <cellStyle name="_인원계획표 _적격 _현장관리비_공종별기성현황내역_자금청구서예제(3월)_6월자금청구수정분_설계변경(재경)" xfId="11664"/>
    <cellStyle name="_인원계획표 _적격 _현장관리비_공종별기성현황내역_자금청구서예제(3월)_설계변경(재경)" xfId="11665"/>
    <cellStyle name="_인원계획표 _적격 _현장관리비_설계변경(재경)" xfId="11666"/>
    <cellStyle name="_인원계획표 _적격 _현장관리비_실행예산서" xfId="11667"/>
    <cellStyle name="_인원계획표 _적격 _현장관리비_실행예산서(본사작성)" xfId="11668"/>
    <cellStyle name="_인원계획표 _적격 _현장관리비_실행예산서(본사작성)_설계변경(재경)" xfId="11669"/>
    <cellStyle name="_인원계획표 _적격 _현장관리비_실행예산서(본사작성)_자금청구서예제(3월)" xfId="11670"/>
    <cellStyle name="_인원계획표 _적격 _현장관리비_실행예산서(본사작성)_자금청구서예제(3월)_6월자금청구수정분" xfId="11671"/>
    <cellStyle name="_인원계획표 _적격 _현장관리비_실행예산서(본사작성)_자금청구서예제(3월)_6월자금청구수정분_설계변경(재경)" xfId="11672"/>
    <cellStyle name="_인원계획표 _적격 _현장관리비_실행예산서(본사작성)_자금청구서예제(3월)_설계변경(재경)" xfId="11673"/>
    <cellStyle name="_인원계획표 _적격 _현장관리비_실행예산서_설계변경(재경)" xfId="11674"/>
    <cellStyle name="_인원계획표 _적격 _현장관리비_실행예산서_자금청구서예제(3월)" xfId="11675"/>
    <cellStyle name="_인원계획표 _적격 _현장관리비_실행예산서_자금청구서예제(3월)_6월자금청구수정분" xfId="11676"/>
    <cellStyle name="_인원계획표 _적격 _현장관리비_실행예산서_자금청구서예제(3월)_6월자금청구수정분_설계변경(재경)" xfId="11677"/>
    <cellStyle name="_인원계획표 _적격 _현장관리비_실행예산서_자금청구서예제(3월)_설계변경(재경)" xfId="11678"/>
    <cellStyle name="_인원계획표 _적격 _현장관리비_자금청구서예제(3월)" xfId="11679"/>
    <cellStyle name="_인원계획표 _적격 _현장관리비_자금청구서예제(3월)_6월자금청구수정분" xfId="11680"/>
    <cellStyle name="_인원계획표 _적격 _현장관리비_자금청구서예제(3월)_6월자금청구수정분_설계변경(재경)" xfId="11681"/>
    <cellStyle name="_인원계획표 _적격 _현장관리비_자금청구서예제(3월)_설계변경(재경)" xfId="11682"/>
    <cellStyle name="_인원계획표 _적격 _현장관리비_주간일보 및 실행 기성내역(양식)" xfId="11683"/>
    <cellStyle name="_인원계획표 _적격 _현장관리비_주간일보 및 실행 기성내역(양식)_설계변경(재경)" xfId="11684"/>
    <cellStyle name="_인원계획표 _적격 _현장관리비_주간일보 및 실행 기성내역(양식)_자금청구서예제(3월)" xfId="11685"/>
    <cellStyle name="_인원계획표 _적격 _현장관리비_주간일보 및 실행 기성내역(양식)_자금청구서예제(3월)_6월자금청구수정분" xfId="11686"/>
    <cellStyle name="_인원계획표 _적격 _현장관리비_주간일보 및 실행 기성내역(양식)_자금청구서예제(3월)_6월자금청구수정분_설계변경(재경)" xfId="11687"/>
    <cellStyle name="_인원계획표 _적격 _현장관리비_주간일보 및 실행 기성내역(양식)_자금청구서예제(3월)_설계변경(재경)" xfId="11688"/>
    <cellStyle name="_인원계획표 _적격 _현장관리비_중계실행기성고내역서(6월)" xfId="11689"/>
    <cellStyle name="_인원계획표 _적격 _현장관리비_중계실행기성고내역서(6월)_설계변경(재경)" xfId="11690"/>
    <cellStyle name="_인원계획표 _적격 _현장관리비_중계실행기성고내역서(6월)_자금청구서예제(3월)" xfId="11691"/>
    <cellStyle name="_인원계획표 _적격 _현장관리비_중계실행기성고내역서(6월)_자금청구서예제(3월)_6월자금청구수정분" xfId="11692"/>
    <cellStyle name="_인원계획표 _적격 _현장관리비_중계실행기성고내역서(6월)_자금청구서예제(3월)_6월자금청구수정분_설계변경(재경)" xfId="11693"/>
    <cellStyle name="_인원계획표 _적격 _현장관리비_중계실행기성고내역서(6월)_자금청구서예제(3월)_설계변경(재경)" xfId="11694"/>
    <cellStyle name="_인원계획표 _적격 _현장관리비_중계실행기성고내역서(6월)_주간일보 및 실행 기성내역(양식)" xfId="11695"/>
    <cellStyle name="_인원계획표 _적격 _현장관리비_중계실행기성고내역서(6월)_주간일보 및 실행 기성내역(양식)_설계변경(재경)" xfId="11696"/>
    <cellStyle name="_인원계획표 _적격 _현장관리비_중계실행기성고내역서(6월)_주간일보 및 실행 기성내역(양식)_자금청구서예제(3월)" xfId="11697"/>
    <cellStyle name="_인원계획표 _적격 _현장관리비_중계실행기성고내역서(6월)_주간일보 및 실행 기성내역(양식)_자금청구서예제(3월)_6월자금청구수정분" xfId="11698"/>
    <cellStyle name="_인원계획표 _적격 _현장관리비_중계실행기성고내역서(6월)_주간일보 및 실행 기성내역(양식)_자금청구서예제(3월)_6월자금청구수정분_설계변경(재경)" xfId="11699"/>
    <cellStyle name="_인원계획표 _적격 _현장관리비_중계실행기성고내역서(6월)_주간일보 및 실행 기성내역(양식)_자금청구서예제(3월)_설계변경(재경)" xfId="11700"/>
    <cellStyle name="_인원계획표 _적격 _흥산-구룡" xfId="7926"/>
    <cellStyle name="_인원계획표 _적격 _흥산-구룡_20020924 대산항 공내역서" xfId="7925"/>
    <cellStyle name="_인원계획표 _적격 _흥산-구룡_20020924 대산항 공내역서_사본 - 20020924 대산항 공내역서" xfId="7924"/>
    <cellStyle name="_인원계획표 _전대-마성" xfId="7923"/>
    <cellStyle name="_인원계획표 _전대-마성_20020924 대산항 공내역서" xfId="7922"/>
    <cellStyle name="_인원계획표 _전대-마성_20020924 대산항 공내역서_사본 - 20020924 대산항 공내역서" xfId="7921"/>
    <cellStyle name="_인원계획표 _전체2회설변내역" xfId="26455"/>
    <cellStyle name="_인원계획표 _전체계약" xfId="26456"/>
    <cellStyle name="_인원계획표 _제2경인" xfId="11701"/>
    <cellStyle name="_인원계획표 _제2경인_설계변경(재경)" xfId="11702"/>
    <cellStyle name="_인원계획표 _제2경인_자금청구서예제(3월)" xfId="11703"/>
    <cellStyle name="_인원계획표 _제2경인_자금청구서예제(3월)_6월자금청구수정분" xfId="11704"/>
    <cellStyle name="_인원계획표 _제2경인_자금청구서예제(3월)_6월자금청구수정분_설계변경(재경)" xfId="11705"/>
    <cellStyle name="_인원계획표 _제2경인_자금청구서예제(3월)_설계변경(재경)" xfId="11706"/>
    <cellStyle name="_인원계획표 _중계실행기성고내역서" xfId="11707"/>
    <cellStyle name="_인원계획표 _중계실행기성고내역서(6월)" xfId="11708"/>
    <cellStyle name="_인원계획표 _중계실행기성고내역서(6월)_설계변경(재경)" xfId="11709"/>
    <cellStyle name="_인원계획표 _중계실행기성고내역서(6월)_자금청구서예제(3월)" xfId="11710"/>
    <cellStyle name="_인원계획표 _중계실행기성고내역서(6월)_자금청구서예제(3월)_6월자금청구수정분" xfId="11711"/>
    <cellStyle name="_인원계획표 _중계실행기성고내역서(6월)_자금청구서예제(3월)_6월자금청구수정분_설계변경(재경)" xfId="11712"/>
    <cellStyle name="_인원계획표 _중계실행기성고내역서(6월)_자금청구서예제(3월)_설계변경(재경)" xfId="11713"/>
    <cellStyle name="_인원계획표 _중계실행기성고내역서(6월)_주간일보 및 실행 기성내역(양식)" xfId="11714"/>
    <cellStyle name="_인원계획표 _중계실행기성고내역서(6월)_주간일보 및 실행 기성내역(양식)_설계변경(재경)" xfId="11715"/>
    <cellStyle name="_인원계획표 _중계실행기성고내역서(6월)_주간일보 및 실행 기성내역(양식)_자금청구서예제(3월)" xfId="11716"/>
    <cellStyle name="_인원계획표 _중계실행기성고내역서(6월)_주간일보 및 실행 기성내역(양식)_자금청구서예제(3월)_6월자금청구수정분" xfId="11717"/>
    <cellStyle name="_인원계획표 _중계실행기성고내역서(6월)_주간일보 및 실행 기성내역(양식)_자금청구서예제(3월)_6월자금청구수정분_설계변경(재경)" xfId="11718"/>
    <cellStyle name="_인원계획표 _중계실행기성고내역서(6월)_주간일보 및 실행 기성내역(양식)_자금청구서예제(3월)_설계변경(재경)" xfId="11719"/>
    <cellStyle name="_인원계획표 _중계실행기성고내역서_설계변경(재경)" xfId="11720"/>
    <cellStyle name="_인원계획표 _중계실행기성고내역서_자금청구서예제(3월)" xfId="11721"/>
    <cellStyle name="_인원계획표 _중계실행기성고내역서_자금청구서예제(3월)_6월자금청구수정분" xfId="11722"/>
    <cellStyle name="_인원계획표 _중계실행기성고내역서_자금청구서예제(3월)_6월자금청구수정분_설계변경(재경)" xfId="11723"/>
    <cellStyle name="_인원계획표 _중계실행기성고내역서_자금청구서예제(3월)_설계변경(재경)" xfId="11724"/>
    <cellStyle name="_인원계획표 _중부내륙" xfId="11725"/>
    <cellStyle name="_인원계획표 _중부내륙_설계변경(재경)" xfId="11726"/>
    <cellStyle name="_인원계획표 _중부내륙_자금청구서예제(3월)" xfId="11727"/>
    <cellStyle name="_인원계획표 _중부내륙_자금청구서예제(3월)_6월자금청구수정분" xfId="11728"/>
    <cellStyle name="_인원계획표 _중부내륙_자금청구서예제(3월)_6월자금청구수정분_설계변경(재경)" xfId="11729"/>
    <cellStyle name="_인원계획표 _중부내륙_자금청구서예제(3월)_설계변경(재경)" xfId="11730"/>
    <cellStyle name="_인원계획표 _중부내륙-최종검토판" xfId="11731"/>
    <cellStyle name="_인원계획표 _중부내륙-최종검토판_설계변경(재경)" xfId="11732"/>
    <cellStyle name="_인원계획표 _중부내륙-최종검토판_자금청구서예제(3월)" xfId="11733"/>
    <cellStyle name="_인원계획표 _중부내륙-최종검토판_자금청구서예제(3월)_6월자금청구수정분" xfId="11734"/>
    <cellStyle name="_인원계획표 _중부내륙-최종검토판_자금청구서예제(3월)_6월자금청구수정분_설계변경(재경)" xfId="11735"/>
    <cellStyle name="_인원계획표 _중부내륙-최종검토판_자금청구서예제(3월)_설계변경(재경)" xfId="11736"/>
    <cellStyle name="_인원계획표 _중부내륙-최종판" xfId="11737"/>
    <cellStyle name="_인원계획표 _중부내륙-최종판_설계변경(재경)" xfId="11738"/>
    <cellStyle name="_인원계획표 _중부내륙-최종판_자금청구서예제(3월)" xfId="11739"/>
    <cellStyle name="_인원계획표 _중부내륙-최종판_자금청구서예제(3월)_6월자금청구수정분" xfId="11740"/>
    <cellStyle name="_인원계획표 _중부내륙-최종판_자금청구서예제(3월)_6월자금청구수정분_설계변경(재경)" xfId="11741"/>
    <cellStyle name="_인원계획표 _중부내륙-최종판_자금청구서예제(3월)_설계변경(재경)" xfId="11742"/>
    <cellStyle name="_인원계획표 _진월 공내역서" xfId="19731"/>
    <cellStyle name="_인원계획표 _진월 공내역서_서후-평은(투찰)" xfId="19732"/>
    <cellStyle name="_인원계획표 _철근(사급)" xfId="26457"/>
    <cellStyle name="_인원계획표 _청계천_본실행(10.28)" xfId="7920"/>
    <cellStyle name="_인원계획표 _청양우회" xfId="11743"/>
    <cellStyle name="_인원계획표 _청양우회_설계변경(재경)" xfId="11744"/>
    <cellStyle name="_인원계획표 _청양우회_자금청구서예제(3월)" xfId="11745"/>
    <cellStyle name="_인원계획표 _청양우회_자금청구서예제(3월)_6월자금청구수정분" xfId="11746"/>
    <cellStyle name="_인원계획표 _청양우회_자금청구서예제(3월)_6월자금청구수정분_설계변경(재경)" xfId="11747"/>
    <cellStyle name="_인원계획표 _청양우회_자금청구서예제(3월)_설계변경(재경)" xfId="11748"/>
    <cellStyle name="_인원계획표 _청풍대교견적내역서(도아기업)" xfId="7919"/>
    <cellStyle name="_인원계획표 _청풍투찰" xfId="7918"/>
    <cellStyle name="_인원계획표 _최종실행예산서_(610)-동부산지사" xfId="11749"/>
    <cellStyle name="_인원계획표 _최종실행예산서_(610)-동부산지사_설계변경(재경)" xfId="11750"/>
    <cellStyle name="_인원계획표 _최종실행예산서_(610)-동부산지사_자금청구서예제(3월)" xfId="11751"/>
    <cellStyle name="_인원계획표 _최종실행예산서_(610)-동부산지사_자금청구서예제(3월)_6월자금청구수정분" xfId="11752"/>
    <cellStyle name="_인원계획표 _최종실행예산서_(610)-동부산지사_자금청구서예제(3월)_6월자금청구수정분_설계변경(재경)" xfId="11753"/>
    <cellStyle name="_인원계획표 _최종실행예산서_(610)-동부산지사_자금청구서예제(3월)_설계변경(재경)" xfId="11754"/>
    <cellStyle name="_인원계획표 _탐진댐" xfId="11755"/>
    <cellStyle name="_인원계획표 _탐진댐_설계변경(재경)" xfId="11756"/>
    <cellStyle name="_인원계획표 _탐진댐_자금청구서예제(3월)" xfId="11757"/>
    <cellStyle name="_인원계획표 _탐진댐_자금청구서예제(3월)_6월자금청구수정분" xfId="11758"/>
    <cellStyle name="_인원계획표 _탐진댐_자금청구서예제(3월)_6월자금청구수정분_설계변경(재경)" xfId="11759"/>
    <cellStyle name="_인원계획표 _탐진댐_자금청구서예제(3월)_설계변경(재경)" xfId="11760"/>
    <cellStyle name="_인원계획표 _토목(예산서)" xfId="7917"/>
    <cellStyle name="_인원계획표 _통리투찰" xfId="26458"/>
    <cellStyle name="_인원계획표 _통리투찰_1차1회기성" xfId="26459"/>
    <cellStyle name="_인원계획표 _통리투찰_1차1회설변내역" xfId="26460"/>
    <cellStyle name="_인원계획표 _통리투찰_2차1회설변내역" xfId="26461"/>
    <cellStyle name="_인원계획표 _통리투찰_설계예산서" xfId="26462"/>
    <cellStyle name="_인원계획표 _통리투찰_설계예산서 1차" xfId="26463"/>
    <cellStyle name="_인원계획표 _통리투찰_예정공정표" xfId="26464"/>
    <cellStyle name="_인원계획표 _통리투찰_전체2회설변내역" xfId="26465"/>
    <cellStyle name="_인원계획표 _통리투찰_전체계약" xfId="26466"/>
    <cellStyle name="_인원계획표 _통리투찰_철근(사급)" xfId="26467"/>
    <cellStyle name="_인원계획표 _투찰(안덕대정)" xfId="7916"/>
    <cellStyle name="_인원계획표 _투찰(안덕대정)_1차집계(변경)" xfId="7915"/>
    <cellStyle name="_인원계획표 _투찰(안덕대정)_강원실행내역(1028)" xfId="7914"/>
    <cellStyle name="_인원계획표 _투찰(안덕대정)_견적" xfId="7898"/>
    <cellStyle name="_인원계획표 _투찰(안덕대정)_견적_강원실행내역(1028)" xfId="7913"/>
    <cellStyle name="_인원계획표 _투찰(안덕대정)_견적_금촌월롱_견적" xfId="7912"/>
    <cellStyle name="_인원계획표 _투찰(안덕대정)_견적_도급내역" xfId="7911"/>
    <cellStyle name="_인원계획표 _투찰(안덕대정)_견적_복사본 강원견적보고" xfId="7910"/>
    <cellStyle name="_인원계획표 _투찰(안덕대정)_견적_청계천_본실행(10.28)" xfId="7909"/>
    <cellStyle name="_인원계획표 _투찰(안덕대정)_견적_풍덕천_견적" xfId="7908"/>
    <cellStyle name="_인원계획표 _투찰(안덕대정)_금촌월롱_견적" xfId="7907"/>
    <cellStyle name="_인원계획표 _투찰(안덕대정)_단지내교통표지판63개소(재수정 메일접수분)" xfId="7906"/>
    <cellStyle name="_인원계획표 _투찰(안덕대정)_단지내교통표지판63개소(재수정 메일접수분)_표지판 국도39호선(단가)" xfId="7905"/>
    <cellStyle name="_인원계획표 _투찰(안덕대정)_도급내역" xfId="7904"/>
    <cellStyle name="_인원계획표 _투찰(안덕대정)_도급내역서(보완설계)" xfId="10577"/>
    <cellStyle name="_인원계획표 _투찰(안덕대정)_도급내역서.(보완설계)" xfId="10578"/>
    <cellStyle name="_인원계획표 _투찰(안덕대정)_도급내역서.(보완설계) -최종" xfId="10579"/>
    <cellStyle name="_인원계획표 _투찰(안덕대정)_배전변경실행" xfId="7903"/>
    <cellStyle name="_인원계획표 _투찰(안덕대정)_복사본 강원견적보고" xfId="7902"/>
    <cellStyle name="_인원계획표 _투찰(안덕대정)_본실행_매립" xfId="7901"/>
    <cellStyle name="_인원계획표 _투찰(안덕대정)_산근" xfId="7900"/>
    <cellStyle name="_인원계획표 _투찰(안덕대정)_산근_금촌월롱_견적" xfId="7899"/>
    <cellStyle name="_인원계획표 _투찰(안덕대정)_산근_풍덕천_견적" xfId="7897"/>
    <cellStyle name="_인원계획표 _투찰(안덕대정)_수정 - 청풍투찰" xfId="7888"/>
    <cellStyle name="_인원계획표 _투찰(안덕대정)_실정보고(거적덮기04.2.9)" xfId="7896"/>
    <cellStyle name="_인원계획표 _투찰(안덕대정)_실정보고(거적덮기04.2.9)_단지내교통표지판63개소(재수정 메일접수분)" xfId="7895"/>
    <cellStyle name="_인원계획표 _투찰(안덕대정)_실정보고(거적덮기04.2.9)_단지내교통표지판63개소(재수정 메일접수분)_표지판 국도39호선(단가)" xfId="7894"/>
    <cellStyle name="_인원계획표 _투찰(안덕대정)_실정보고(거적덮기04.2.9)_법면보호공(04.2.17)(재협의공비산출)" xfId="7893"/>
    <cellStyle name="_인원계획표 _투찰(안덕대정)_실정보고(거적덮기04.2.9)_법면보호공(04.2.17)(재협의공비산출)_단지내교통표지판63개소(재수정 메일접수분)" xfId="7892"/>
    <cellStyle name="_인원계획표 _투찰(안덕대정)_실정보고(거적덮기04.2.9)_법면보호공(04.2.17)(재협의공비산출)_단지내교통표지판63개소(재수정 메일접수분)_표지판 국도39호선(단가)" xfId="7891"/>
    <cellStyle name="_인원계획표 _투찰(안덕대정)_실정보고(거적덮기04.2.9)_법면보호공(04.2.17)(재협의공비산출)_표지판 국도39호선(단가)" xfId="7890"/>
    <cellStyle name="_인원계획표 _투찰(안덕대정)_실정보고(거적덮기04.2.9)_표지판 국도39호선(단가)" xfId="7889"/>
    <cellStyle name="_인원계획표 _투찰(안덕대정)_실행예산(변경)" xfId="7887"/>
    <cellStyle name="_인원계획표 _투찰(안덕대정)_청계천_본실행(10.28)" xfId="7886"/>
    <cellStyle name="_인원계획표 _투찰(안덕대정)_청풍투찰" xfId="7885"/>
    <cellStyle name="_인원계획표 _투찰(안덕대정)_투찰_대둔산" xfId="7884"/>
    <cellStyle name="_인원계획표 _투찰(안덕대정)_투찰_대둔산_금촌월롱_견적" xfId="7883"/>
    <cellStyle name="_인원계획표 _투찰(안덕대정)_투찰_대둔산_도급내역서(보완설계)" xfId="10580"/>
    <cellStyle name="_인원계획표 _투찰(안덕대정)_투찰_대둔산_도급내역서.(보완설계)" xfId="10581"/>
    <cellStyle name="_인원계획표 _투찰(안덕대정)_투찰_대둔산_도급내역서.(보완설계) -최종" xfId="10582"/>
    <cellStyle name="_인원계획표 _투찰(안덕대정)_투찰_대둔산_풍덕천_견적" xfId="7882"/>
    <cellStyle name="_인원계획표 _투찰(안덕대정)_표지판 국도39호선(단가)" xfId="7881"/>
    <cellStyle name="_인원계획표 _투찰(안덕대정)_풍덕천_견적" xfId="7880"/>
    <cellStyle name="_인원계획표 _투찰(안덕대정)1" xfId="7879"/>
    <cellStyle name="_인원계획표 _투찰(안덕대정)1_1차집계(변경)" xfId="7878"/>
    <cellStyle name="_인원계획표 _투찰(안덕대정)1_강원실행내역(1028)" xfId="7877"/>
    <cellStyle name="_인원계획표 _투찰(안덕대정)1_견적" xfId="7876"/>
    <cellStyle name="_인원계획표 _투찰(안덕대정)1_견적_강원실행내역(1028)" xfId="7875"/>
    <cellStyle name="_인원계획표 _투찰(안덕대정)1_견적_금촌월롱_견적" xfId="7874"/>
    <cellStyle name="_인원계획표 _투찰(안덕대정)1_견적_도급내역" xfId="7873"/>
    <cellStyle name="_인원계획표 _투찰(안덕대정)1_견적_복사본 강원견적보고" xfId="7872"/>
    <cellStyle name="_인원계획표 _투찰(안덕대정)1_견적_청계천_본실행(10.28)" xfId="7871"/>
    <cellStyle name="_인원계획표 _투찰(안덕대정)1_견적_풍덕천_견적" xfId="7870"/>
    <cellStyle name="_인원계획표 _투찰(안덕대정)1_금촌월롱_견적" xfId="7869"/>
    <cellStyle name="_인원계획표 _투찰(안덕대정)1_단지내교통표지판63개소(재수정 메일접수분)" xfId="7868"/>
    <cellStyle name="_인원계획표 _투찰(안덕대정)1_단지내교통표지판63개소(재수정 메일접수분)_표지판 국도39호선(단가)" xfId="7867"/>
    <cellStyle name="_인원계획표 _투찰(안덕대정)1_도급내역" xfId="7866"/>
    <cellStyle name="_인원계획표 _투찰(안덕대정)1_도급내역서(보완설계)" xfId="10583"/>
    <cellStyle name="_인원계획표 _투찰(안덕대정)1_도급내역서.(보완설계)" xfId="10584"/>
    <cellStyle name="_인원계획표 _투찰(안덕대정)1_도급내역서.(보완설계) -최종" xfId="10585"/>
    <cellStyle name="_인원계획표 _투찰(안덕대정)1_배전변경실행" xfId="7865"/>
    <cellStyle name="_인원계획표 _투찰(안덕대정)1_복사본 강원견적보고" xfId="7864"/>
    <cellStyle name="_인원계획표 _투찰(안덕대정)1_본실행_매립" xfId="7863"/>
    <cellStyle name="_인원계획표 _투찰(안덕대정)1_산근" xfId="7862"/>
    <cellStyle name="_인원계획표 _투찰(안덕대정)1_산근_금촌월롱_견적" xfId="7861"/>
    <cellStyle name="_인원계획표 _투찰(안덕대정)1_산근_풍덕천_견적" xfId="7859"/>
    <cellStyle name="_인원계획표 _투찰(안덕대정)1_수정 - 청풍투찰" xfId="7860"/>
    <cellStyle name="_인원계획표 _투찰(안덕대정)1_실정보고(거적덮기04.2.9)" xfId="7858"/>
    <cellStyle name="_인원계획표 _투찰(안덕대정)1_실정보고(거적덮기04.2.9)_단지내교통표지판63개소(재수정 메일접수분)" xfId="7857"/>
    <cellStyle name="_인원계획표 _투찰(안덕대정)1_실정보고(거적덮기04.2.9)_단지내교통표지판63개소(재수정 메일접수분)_표지판 국도39호선(단가)" xfId="7856"/>
    <cellStyle name="_인원계획표 _투찰(안덕대정)1_실정보고(거적덮기04.2.9)_법면보호공(04.2.17)(재협의공비산출)" xfId="7855"/>
    <cellStyle name="_인원계획표 _투찰(안덕대정)1_실정보고(거적덮기04.2.9)_법면보호공(04.2.17)(재협의공비산출)_단지내교통표지판63개소(재수정 메일접수분)" xfId="7854"/>
    <cellStyle name="_인원계획표 _투찰(안덕대정)1_실정보고(거적덮기04.2.9)_법면보호공(04.2.17)(재협의공비산출)_단지내교통표지판63개소(재수정 메일접수분)_표지판 국도39호선(단가)" xfId="7853"/>
    <cellStyle name="_인원계획표 _투찰(안덕대정)1_실정보고(거적덮기04.2.9)_법면보호공(04.2.17)(재협의공비산출)_표지판 국도39호선(단가)" xfId="7852"/>
    <cellStyle name="_인원계획표 _투찰(안덕대정)1_실정보고(거적덮기04.2.9)_표지판 국도39호선(단가)" xfId="7851"/>
    <cellStyle name="_인원계획표 _투찰(안덕대정)1_실행예산(변경)" xfId="7850"/>
    <cellStyle name="_인원계획표 _투찰(안덕대정)1_청계천_본실행(10.28)" xfId="7849"/>
    <cellStyle name="_인원계획표 _투찰(안덕대정)1_청풍투찰" xfId="7848"/>
    <cellStyle name="_인원계획표 _투찰(안덕대정)1_투찰_대둔산" xfId="7847"/>
    <cellStyle name="_인원계획표 _투찰(안덕대정)1_투찰_대둔산_금촌월롱_견적" xfId="7846"/>
    <cellStyle name="_인원계획표 _투찰(안덕대정)1_투찰_대둔산_도급내역서(보완설계)" xfId="10586"/>
    <cellStyle name="_인원계획표 _투찰(안덕대정)1_투찰_대둔산_도급내역서.(보완설계)" xfId="10587"/>
    <cellStyle name="_인원계획표 _투찰(안덕대정)1_투찰_대둔산_도급내역서.(보완설계) -최종" xfId="10588"/>
    <cellStyle name="_인원계획표 _투찰(안덕대정)1_투찰_대둔산_풍덕천_견적" xfId="7845"/>
    <cellStyle name="_인원계획표 _투찰(안덕대정)1_표지판 국도39호선(단가)" xfId="7844"/>
    <cellStyle name="_인원계획표 _투찰(안덕대정)1_풍덕천_견적" xfId="7843"/>
    <cellStyle name="_인원계획표 _투찰_대둔산" xfId="7842"/>
    <cellStyle name="_인원계획표 _투찰_대둔산_금촌월롱_견적" xfId="7841"/>
    <cellStyle name="_인원계획표 _투찰_대둔산_도급내역서(보완설계)" xfId="10589"/>
    <cellStyle name="_인원계획표 _투찰_대둔산_도급내역서.(보완설계)" xfId="10590"/>
    <cellStyle name="_인원계획표 _투찰_대둔산_도급내역서.(보완설계) -최종" xfId="10591"/>
    <cellStyle name="_인원계획표 _투찰_대둔산_풍덕천_견적" xfId="7840"/>
    <cellStyle name="_인원계획표 _투찰내역" xfId="7839"/>
    <cellStyle name="_인원계획표 _투찰내역_1차집계(변경)" xfId="7838"/>
    <cellStyle name="_인원계획표 _투찰내역_금촌월롱_견적" xfId="7837"/>
    <cellStyle name="_인원계획표 _투찰내역_도급내역서(보완설계)" xfId="10592"/>
    <cellStyle name="_인원계획표 _투찰내역_도급내역서.(보완설계)" xfId="10593"/>
    <cellStyle name="_인원계획표 _투찰내역_도급내역서.(보완설계) -최종" xfId="10594"/>
    <cellStyle name="_인원계획표 _투찰내역_수정 - 청풍투찰" xfId="7836"/>
    <cellStyle name="_인원계획표 _투찰내역_신령영천1_입찰" xfId="7835"/>
    <cellStyle name="_인원계획표 _투찰내역_청풍투찰" xfId="7834"/>
    <cellStyle name="_인원계획표 _투찰내역_풍덕천_견적" xfId="7833"/>
    <cellStyle name="_인원계획표 _폐기물처리비" xfId="10595"/>
    <cellStyle name="_인원계획표 _표지판 국도39호선(단가)" xfId="7832"/>
    <cellStyle name="_인원계획표 _풍덕천_견적" xfId="7831"/>
    <cellStyle name="_인원계획표 _하도급율" xfId="7830"/>
    <cellStyle name="_인원계획표 _하도변경현황" xfId="7829"/>
    <cellStyle name="_인원계획표 _현곡어연" xfId="11761"/>
    <cellStyle name="_인원계획표 _현곡어연_설계변경(재경)" xfId="11762"/>
    <cellStyle name="_인원계획표 _현곡어연_자금청구서예제(3월)" xfId="11763"/>
    <cellStyle name="_인원계획표 _현곡어연_자금청구서예제(3월)_6월자금청구수정분" xfId="11764"/>
    <cellStyle name="_인원계획표 _현곡어연_자금청구서예제(3월)_6월자금청구수정분_설계변경(재경)" xfId="11765"/>
    <cellStyle name="_인원계획표 _현곡어연_자금청구서예제(3월)_설계변경(재경)" xfId="11766"/>
    <cellStyle name="_인원계획표 _현장관리비" xfId="11767"/>
    <cellStyle name="_인원계획표 _현장관리비_001공종별기성현황내역수정분" xfId="11768"/>
    <cellStyle name="_인원계획표 _현장관리비_001공종별기성현황내역수정분_설계변경(재경)" xfId="11769"/>
    <cellStyle name="_인원계획표 _현장관리비_001공종별기성현황내역수정분_자금청구서예제(3월)" xfId="11770"/>
    <cellStyle name="_인원계획표 _현장관리비_001공종별기성현황내역수정분_자금청구서예제(3월)_6월자금청구수정분" xfId="11771"/>
    <cellStyle name="_인원계획표 _현장관리비_001공종별기성현황내역수정분_자금청구서예제(3월)_6월자금청구수정분_설계변경(재경)" xfId="11772"/>
    <cellStyle name="_인원계획표 _현장관리비_001공종별기성현황내역수정분_자금청구서예제(3월)_설계변경(재경)" xfId="11773"/>
    <cellStyle name="_인원계획표 _현장관리비_7월공종별기성현황내역" xfId="11774"/>
    <cellStyle name="_인원계획표 _현장관리비_7월공종별기성현황내역_설계변경(재경)" xfId="11775"/>
    <cellStyle name="_인원계획표 _현장관리비_7월공종별기성현황내역_자금청구서예제(3월)" xfId="11776"/>
    <cellStyle name="_인원계획표 _현장관리비_7월공종별기성현황내역_자금청구서예제(3월)_6월자금청구수정분" xfId="11777"/>
    <cellStyle name="_인원계획표 _현장관리비_7월공종별기성현황내역_자금청구서예제(3월)_6월자금청구수정분_설계변경(재경)" xfId="11778"/>
    <cellStyle name="_인원계획표 _현장관리비_7월공종별기성현황내역_자금청구서예제(3월)_설계변경(재경)" xfId="11779"/>
    <cellStyle name="_인원계획표 _현장관리비_공종별기성현황내역" xfId="11780"/>
    <cellStyle name="_인원계획표 _현장관리비_공종별기성현황내역_설계변경(재경)" xfId="11781"/>
    <cellStyle name="_인원계획표 _현장관리비_공종별기성현황내역_자금청구서예제(3월)" xfId="11782"/>
    <cellStyle name="_인원계획표 _현장관리비_공종별기성현황내역_자금청구서예제(3월)_6월자금청구수정분" xfId="11783"/>
    <cellStyle name="_인원계획표 _현장관리비_공종별기성현황내역_자금청구서예제(3월)_6월자금청구수정분_설계변경(재경)" xfId="11784"/>
    <cellStyle name="_인원계획표 _현장관리비_공종별기성현황내역_자금청구서예제(3월)_설계변경(재경)" xfId="11785"/>
    <cellStyle name="_인원계획표 _현장관리비_설계변경(재경)" xfId="11786"/>
    <cellStyle name="_인원계획표 _현장관리비_실행예산서" xfId="11787"/>
    <cellStyle name="_인원계획표 _현장관리비_실행예산서(본사작성)" xfId="11788"/>
    <cellStyle name="_인원계획표 _현장관리비_실행예산서(본사작성)_설계변경(재경)" xfId="11789"/>
    <cellStyle name="_인원계획표 _현장관리비_실행예산서(본사작성)_자금청구서예제(3월)" xfId="11790"/>
    <cellStyle name="_인원계획표 _현장관리비_실행예산서(본사작성)_자금청구서예제(3월)_6월자금청구수정분" xfId="11791"/>
    <cellStyle name="_인원계획표 _현장관리비_실행예산서(본사작성)_자금청구서예제(3월)_6월자금청구수정분_설계변경(재경)" xfId="11792"/>
    <cellStyle name="_인원계획표 _현장관리비_실행예산서(본사작성)_자금청구서예제(3월)_설계변경(재경)" xfId="11793"/>
    <cellStyle name="_인원계획표 _현장관리비_실행예산서_설계변경(재경)" xfId="11794"/>
    <cellStyle name="_인원계획표 _현장관리비_실행예산서_자금청구서예제(3월)" xfId="11795"/>
    <cellStyle name="_인원계획표 _현장관리비_실행예산서_자금청구서예제(3월)_6월자금청구수정분" xfId="11796"/>
    <cellStyle name="_인원계획표 _현장관리비_실행예산서_자금청구서예제(3월)_6월자금청구수정분_설계변경(재경)" xfId="11797"/>
    <cellStyle name="_인원계획표 _현장관리비_실행예산서_자금청구서예제(3월)_설계변경(재경)" xfId="11798"/>
    <cellStyle name="_인원계획표 _현장관리비_자금청구서예제(3월)" xfId="11799"/>
    <cellStyle name="_인원계획표 _현장관리비_자금청구서예제(3월)_6월자금청구수정분" xfId="11800"/>
    <cellStyle name="_인원계획표 _현장관리비_자금청구서예제(3월)_6월자금청구수정분_설계변경(재경)" xfId="11801"/>
    <cellStyle name="_인원계획표 _현장관리비_자금청구서예제(3월)_설계변경(재경)" xfId="11802"/>
    <cellStyle name="_인원계획표 _현장관리비_주간일보 및 실행 기성내역(양식)" xfId="11803"/>
    <cellStyle name="_인원계획표 _현장관리비_주간일보 및 실행 기성내역(양식)_설계변경(재경)" xfId="11804"/>
    <cellStyle name="_인원계획표 _현장관리비_주간일보 및 실행 기성내역(양식)_자금청구서예제(3월)" xfId="11805"/>
    <cellStyle name="_인원계획표 _현장관리비_주간일보 및 실행 기성내역(양식)_자금청구서예제(3월)_6월자금청구수정분" xfId="11806"/>
    <cellStyle name="_인원계획표 _현장관리비_주간일보 및 실행 기성내역(양식)_자금청구서예제(3월)_6월자금청구수정분_설계변경(재경)" xfId="11807"/>
    <cellStyle name="_인원계획표 _현장관리비_주간일보 및 실행 기성내역(양식)_자금청구서예제(3월)_설계변경(재경)" xfId="11808"/>
    <cellStyle name="_인원계획표 _현장관리비_중계실행기성고내역서(6월)" xfId="11809"/>
    <cellStyle name="_인원계획표 _현장관리비_중계실행기성고내역서(6월)_설계변경(재경)" xfId="11810"/>
    <cellStyle name="_인원계획표 _현장관리비_중계실행기성고내역서(6월)_자금청구서예제(3월)" xfId="11811"/>
    <cellStyle name="_인원계획표 _현장관리비_중계실행기성고내역서(6월)_자금청구서예제(3월)_6월자금청구수정분" xfId="11812"/>
    <cellStyle name="_인원계획표 _현장관리비_중계실행기성고내역서(6월)_자금청구서예제(3월)_6월자금청구수정분_설계변경(재경)" xfId="11813"/>
    <cellStyle name="_인원계획표 _현장관리비_중계실행기성고내역서(6월)_자금청구서예제(3월)_설계변경(재경)" xfId="11814"/>
    <cellStyle name="_인원계획표 _현장관리비_중계실행기성고내역서(6월)_주간일보 및 실행 기성내역(양식)" xfId="11815"/>
    <cellStyle name="_인원계획표 _현장관리비_중계실행기성고내역서(6월)_주간일보 및 실행 기성내역(양식)_설계변경(재경)" xfId="11816"/>
    <cellStyle name="_인원계획표 _현장관리비_중계실행기성고내역서(6월)_주간일보 및 실행 기성내역(양식)_자금청구서예제(3월)" xfId="11817"/>
    <cellStyle name="_인원계획표 _현장관리비_중계실행기성고내역서(6월)_주간일보 및 실행 기성내역(양식)_자금청구서예제(3월)_6월자금청구수정분" xfId="11818"/>
    <cellStyle name="_인원계획표 _현장관리비_중계실행기성고내역서(6월)_주간일보 및 실행 기성내역(양식)_자금청구서예제(3월)_6월자금청구수정분_설계변경(재경)" xfId="11819"/>
    <cellStyle name="_인원계획표 _현장관리비_중계실행기성고내역서(6월)_주간일보 및 실행 기성내역(양식)_자금청구서예제(3월)_설계변경(재경)" xfId="11820"/>
    <cellStyle name="_인원계획표 _현장문제점" xfId="7828"/>
    <cellStyle name="_인원계획표 _현장문제점_2002경영전략회의" xfId="7827"/>
    <cellStyle name="_인원계획표 _현장문제점_2002년도경영계획" xfId="7826"/>
    <cellStyle name="_인원계획표 _현장문제점_생산성2002" xfId="7825"/>
    <cellStyle name="_인원계획표 _현장문제점_현장공사현황" xfId="7824"/>
    <cellStyle name="_인원계획표 _현장문제점_현장공사현황(공동사)" xfId="7823"/>
    <cellStyle name="_인원계획표 _현장문제점_현장공사현황(대내)" xfId="7822"/>
    <cellStyle name="_인원계획표 _현장문제점_현장공사현황_2002년도경영계획" xfId="7821"/>
    <cellStyle name="_인원계획표 _현장문제점_현장조직표" xfId="7820"/>
    <cellStyle name="_인원계획표 _현장문제점_현장조직표_2002년도경영계획" xfId="7819"/>
    <cellStyle name="_인원계획표 _현장문제점_현장현황(공동사)" xfId="7818"/>
    <cellStyle name="_인원계획표 _현장문제점_현장현황(사장님)" xfId="7817"/>
    <cellStyle name="_인원계획표 _현황" xfId="7816"/>
    <cellStyle name="_인원계획표 _현황_2002경영전략회의" xfId="7815"/>
    <cellStyle name="_인원계획표 _현황_2002년도경영계획" xfId="7814"/>
    <cellStyle name="_인원계획표 _현황_생산성2002" xfId="7813"/>
    <cellStyle name="_인원계획표 _현황_현장공사현황" xfId="7812"/>
    <cellStyle name="_인원계획표 _현황_현장공사현황(공동사)" xfId="7811"/>
    <cellStyle name="_인원계획표 _현황_현장공사현황(대내)" xfId="7810"/>
    <cellStyle name="_인원계획표 _현황_현장공사현황_2002년도경영계획" xfId="7809"/>
    <cellStyle name="_인원계획표 _현황_현장조직표" xfId="7808"/>
    <cellStyle name="_인원계획표 _현황_현장조직표_2002년도경영계획" xfId="7807"/>
    <cellStyle name="_인원계획표 _현황_현장현황(공동사)" xfId="7806"/>
    <cellStyle name="_인원계획표 _현황_현장현황(사장님)" xfId="7805"/>
    <cellStyle name="_인원계획표 _호남권투찰1" xfId="7804"/>
    <cellStyle name="_인원계획표 _호남권투찰1_금촌월롱_견적" xfId="7803"/>
    <cellStyle name="_인원계획표 _호남권투찰1_도급내역서(보완설계)" xfId="10596"/>
    <cellStyle name="_인원계획표 _호남권투찰1_도급내역서.(보완설계)" xfId="10597"/>
    <cellStyle name="_인원계획표 _호남권투찰1_도급내역서.(보완설계) -최종" xfId="10598"/>
    <cellStyle name="_인원계획표 _호남권투찰1_풍덕천_견적" xfId="7802"/>
    <cellStyle name="_인원계획표 _화산관창" xfId="11821"/>
    <cellStyle name="_인원계획표 _화산관창_설계변경(재경)" xfId="11822"/>
    <cellStyle name="_인원계획표 _화산관창_자금청구서예제(3월)" xfId="11823"/>
    <cellStyle name="_인원계획표 _화산관창_자금청구서예제(3월)_6월자금청구수정분" xfId="11824"/>
    <cellStyle name="_인원계획표 _화산관창_자금청구서예제(3월)_6월자금청구수정분_설계변경(재경)" xfId="11825"/>
    <cellStyle name="_인원계획표 _화산관창_자금청구서예제(3월)_설계변경(재경)" xfId="11826"/>
    <cellStyle name="_인원계획표 _흥산-구룡" xfId="7801"/>
    <cellStyle name="_인원계획표 _흥산-구룡_20020924 대산항 공내역서" xfId="7800"/>
    <cellStyle name="_인원계획표 _흥산-구룡_20020924 대산항 공내역서_사본 - 20020924 대산항 공내역서" xfId="7799"/>
    <cellStyle name="_인천계양 까치마을 태화,한진아파트 공사내역서(제출용1)" xfId="19733"/>
    <cellStyle name="_인천계양 까치마을 태화,한진아파트 공사내역서(제출용1)_계양구 도두리마을 동남 아파트 하자보수공사비산출서(자오)" xfId="19734"/>
    <cellStyle name="_인천계양 까치마을 태화,한진아파트 공사내역서(제출용1)_계양구 도두리마을 동남 아파트 하자보수공사비산출서(자오)_삼탄천외1개교내역(186백만원)" xfId="19735"/>
    <cellStyle name="_인천계양 까치마을 태화,한진아파트 공사내역서(제출용1)_계양구 도두리마을 동남 아파트 하자보수공사비산출서(자오)_삼탄천외1개교내역(186백만원)_설계예산서(대광교외)최종수정" xfId="19736"/>
    <cellStyle name="_인천계양 까치마을 태화,한진아파트 공사내역서(제출용1)_계양구 도두리마을 동남 아파트 하자보수공사비산출서(자오)_삼탄천외1개교내역(186백만원)_신양수설변내역서" xfId="19737"/>
    <cellStyle name="_인천계양 까치마을 태화,한진아파트 공사내역서(제출용1)_계양구 도두리마을 동남 아파트 하자보수공사비산출서(자오)_삼탄천외1개교내역(186백만원)_신양수설변내역서_설계예산서(대광교외)최종수정" xfId="19738"/>
    <cellStyle name="_인천계양 까치마을 태화,한진아파트 공사내역서(제출용1)_계양구 도두리마을 동남 아파트 하자보수공사비산출서(자오)_설계예산서(대광교외)최종수정" xfId="19739"/>
    <cellStyle name="_인천계양 까치마을 태화,한진아파트 공사내역서(제출용1)_계양구 도두리마을 동남 아파트 하자보수공사비산출서(자오)_신양수설변내역서" xfId="19740"/>
    <cellStyle name="_인천계양 까치마을 태화,한진아파트 공사내역서(제출용1)_계양구 도두리마을 동남 아파트 하자보수공사비산출서(자오)_신양수설변내역서_설계예산서(대광교외)최종수정" xfId="19741"/>
    <cellStyle name="_인천계양 까치마을 태화,한진아파트 공사내역서(제출용1)_계양구 도두리마을 동남 아파트 하자보수공사비산출서(자오)_원동천교(상)외-수량수정" xfId="19742"/>
    <cellStyle name="_인천계양 까치마을 태화,한진아파트 공사내역서(제출용1)_구로동구일우성아파트 하자보수공사비산출서(1)" xfId="19743"/>
    <cellStyle name="_인천계양 까치마을 태화,한진아파트 공사내역서(제출용1)_구로동구일우성아파트 하자보수공사비산출서(1)_삼탄천외1개교내역(186백만원)" xfId="19744"/>
    <cellStyle name="_인천계양 까치마을 태화,한진아파트 공사내역서(제출용1)_구로동구일우성아파트 하자보수공사비산출서(1)_삼탄천외1개교내역(186백만원)_설계예산서(대광교외)최종수정" xfId="19745"/>
    <cellStyle name="_인천계양 까치마을 태화,한진아파트 공사내역서(제출용1)_구로동구일우성아파트 하자보수공사비산출서(1)_삼탄천외1개교내역(186백만원)_신양수설변내역서" xfId="19746"/>
    <cellStyle name="_인천계양 까치마을 태화,한진아파트 공사내역서(제출용1)_구로동구일우성아파트 하자보수공사비산출서(1)_삼탄천외1개교내역(186백만원)_신양수설변내역서_설계예산서(대광교외)최종수정" xfId="19747"/>
    <cellStyle name="_인천계양 까치마을 태화,한진아파트 공사내역서(제출용1)_구로동구일우성아파트 하자보수공사비산출서(1)_설계예산서(대광교외)최종수정" xfId="19748"/>
    <cellStyle name="_인천계양 까치마을 태화,한진아파트 공사내역서(제출용1)_구로동구일우성아파트 하자보수공사비산출서(1)_신양수설변내역서" xfId="19749"/>
    <cellStyle name="_인천계양 까치마을 태화,한진아파트 공사내역서(제출용1)_구로동구일우성아파트 하자보수공사비산출서(1)_신양수설변내역서_설계예산서(대광교외)최종수정" xfId="19750"/>
    <cellStyle name="_인천계양 까치마을 태화,한진아파트 공사내역서(제출용1)_구로동구일우성아파트 하자보수공사비산출서(1)_원동천교(상)외-수량수정" xfId="19751"/>
    <cellStyle name="_인천계양 까치마을 태화,한진아파트 공사내역서(제출용1)_동남 아파트" xfId="19752"/>
    <cellStyle name="_인천계양 까치마을 태화,한진아파트 공사내역서(제출용1)_동남 아파트_삼탄천외1개교내역(186백만원)" xfId="19753"/>
    <cellStyle name="_인천계양 까치마을 태화,한진아파트 공사내역서(제출용1)_동남 아파트_삼탄천외1개교내역(186백만원)_설계예산서(대광교외)최종수정" xfId="19754"/>
    <cellStyle name="_인천계양 까치마을 태화,한진아파트 공사내역서(제출용1)_동남 아파트_삼탄천외1개교내역(186백만원)_신양수설변내역서" xfId="19755"/>
    <cellStyle name="_인천계양 까치마을 태화,한진아파트 공사내역서(제출용1)_동남 아파트_삼탄천외1개교내역(186백만원)_신양수설변내역서_설계예산서(대광교외)최종수정" xfId="19756"/>
    <cellStyle name="_인천계양 까치마을 태화,한진아파트 공사내역서(제출용1)_동남 아파트_설계예산서(대광교외)최종수정" xfId="19757"/>
    <cellStyle name="_인천계양 까치마을 태화,한진아파트 공사내역서(제출용1)_동남 아파트_신양수설변내역서" xfId="19758"/>
    <cellStyle name="_인천계양 까치마을 태화,한진아파트 공사내역서(제출용1)_동남 아파트_신양수설변내역서_설계예산서(대광교외)최종수정" xfId="19759"/>
    <cellStyle name="_인천계양 까치마을 태화,한진아파트 공사내역서(제출용1)_동남 아파트_원동천교(상)외-수량수정" xfId="19760"/>
    <cellStyle name="_인천계양 까치마을 태화,한진아파트 공사내역서(제출용1)_삼탄천외1개교내역(186백만원)" xfId="19761"/>
    <cellStyle name="_인천계양 까치마을 태화,한진아파트 공사내역서(제출용1)_삼탄천외1개교내역(186백만원)_설계예산서(대광교외)최종수정" xfId="19762"/>
    <cellStyle name="_인천계양 까치마을 태화,한진아파트 공사내역서(제출용1)_삼탄천외1개교내역(186백만원)_신양수설변내역서" xfId="19763"/>
    <cellStyle name="_인천계양 까치마을 태화,한진아파트 공사내역서(제출용1)_삼탄천외1개교내역(186백만원)_신양수설변내역서_설계예산서(대광교외)최종수정" xfId="19764"/>
    <cellStyle name="_인천계양 까치마을 태화,한진아파트 공사내역서(제출용1)_설계예산서(대광교외)최종수정" xfId="19765"/>
    <cellStyle name="_인천계양 까치마을 태화,한진아파트 공사내역서(제출용1)_신양수설변내역서" xfId="19766"/>
    <cellStyle name="_인천계양 까치마을 태화,한진아파트 공사내역서(제출용1)_신양수설변내역서_설계예산서(대광교외)최종수정" xfId="19767"/>
    <cellStyle name="_인천계양 까치마을 태화,한진아파트 공사내역서(제출용1)_원동천교(상)외-수량수정" xfId="19768"/>
    <cellStyle name="_인천계양 까치마을 태화,한진아파트 공사내역서(제출용1)_인천계양 까치마을 태화,한진아파트 공사내역서9.12(제출용)" xfId="19769"/>
    <cellStyle name="_인천계양 까치마을 태화,한진아파트 공사내역서(제출용1)_인천계양 까치마을 태화,한진아파트 공사내역서9.12(제출용)_삼탄천외1개교내역(186백만원)" xfId="19770"/>
    <cellStyle name="_인천계양 까치마을 태화,한진아파트 공사내역서(제출용1)_인천계양 까치마을 태화,한진아파트 공사내역서9.12(제출용)_삼탄천외1개교내역(186백만원)_설계예산서(대광교외)최종수정" xfId="19771"/>
    <cellStyle name="_인천계양 까치마을 태화,한진아파트 공사내역서(제출용1)_인천계양 까치마을 태화,한진아파트 공사내역서9.12(제출용)_삼탄천외1개교내역(186백만원)_신양수설변내역서" xfId="19772"/>
    <cellStyle name="_인천계양 까치마을 태화,한진아파트 공사내역서(제출용1)_인천계양 까치마을 태화,한진아파트 공사내역서9.12(제출용)_삼탄천외1개교내역(186백만원)_신양수설변내역서_설계예산서(대광교외)최종수정" xfId="19773"/>
    <cellStyle name="_인천계양 까치마을 태화,한진아파트 공사내역서(제출용1)_인천계양 까치마을 태화,한진아파트 공사내역서9.12(제출용)_설계예산서(대광교외)최종수정" xfId="19774"/>
    <cellStyle name="_인천계양 까치마을 태화,한진아파트 공사내역서(제출용1)_인천계양 까치마을 태화,한진아파트 공사내역서9.12(제출용)_신양수설변내역서" xfId="19775"/>
    <cellStyle name="_인천계양 까치마을 태화,한진아파트 공사내역서(제출용1)_인천계양 까치마을 태화,한진아파트 공사내역서9.12(제출용)_신양수설변내역서_설계예산서(대광교외)최종수정" xfId="19776"/>
    <cellStyle name="_인천계양 까치마을 태화,한진아파트 공사내역서(제출용1)_인천계양 까치마을 태화,한진아파트 공사내역서9.12(제출용)_원동천교(상)외-수량수정" xfId="19777"/>
    <cellStyle name="_인천계양 까치마을 태화,한진아파트 공사내역서(제출용1)_인천계양 까치마을 태화,한진아파트 공사내역서9.12(제출용)_인천계양 까치마을 태화,한진아파트 공사내역서9.12(제출용)" xfId="19778"/>
    <cellStyle name="_인천계양 까치마을 태화,한진아파트 공사내역서(제출용1)_인천계양 까치마을 태화,한진아파트 공사내역서9.12(제출용)_인천계양 까치마을 태화,한진아파트 공사내역서9.12(제출용)_계양구 도두리마을 동남 아파트 하자보수공사비산출서(자오)" xfId="19779"/>
    <cellStyle name="_인천계양 까치마을 태화,한진아파트 공사내역서(제출용1)_인천계양 까치마을 태화,한진아파트 공사내역서9.12(제출용)_인천계양 까치마을 태화,한진아파트 공사내역서9.12(제출용)_계양구 도두리마을 동남 아파트 하자보수공사비산출서(자오)_삼탄천외1개교내역(186백만원)" xfId="19780"/>
    <cellStyle name="_인천계양 까치마을 태화,한진아파트 공사내역서(제출용1)_인천계양 까치마을 태화,한진아파트 공사내역서9.12(제출용)_인천계양 까치마을 태화,한진아파트 공사내역서9.12(제출용)_계양구 도두리마을 동남 아파트 하자보수공사비산출서(자오)_삼탄천외1개교내역(186백만원)_설계예산서(대광교외)최종수정" xfId="19781"/>
    <cellStyle name="_인천계양 까치마을 태화,한진아파트 공사내역서(제출용1)_인천계양 까치마을 태화,한진아파트 공사내역서9.12(제출용)_인천계양 까치마을 태화,한진아파트 공사내역서9.12(제출용)_계양구 도두리마을 동남 아파트 하자보수공사비산출서(자오)_삼탄천외1개교내역(186백만원)_신양수설변내역서" xfId="19782"/>
    <cellStyle name="_인천계양 까치마을 태화,한진아파트 공사내역서(제출용1)_인천계양 까치마을 태화,한진아파트 공사내역서9.12(제출용)_인천계양 까치마을 태화,한진아파트 공사내역서9.12(제출용)_계양구 도두리마을 동남 아파트 하자보수공사비산출서(자오)_삼탄천외1개교내역(186백만원)_신양수설변내역서_설계예산서(대광교외)최종수정" xfId="19783"/>
    <cellStyle name="_인천계양 까치마을 태화,한진아파트 공사내역서(제출용1)_인천계양 까치마을 태화,한진아파트 공사내역서9.12(제출용)_인천계양 까치마을 태화,한진아파트 공사내역서9.12(제출용)_계양구 도두리마을 동남 아파트 하자보수공사비산출서(자오)_설계예산서(대광교외)최종수정" xfId="19784"/>
    <cellStyle name="_인천계양 까치마을 태화,한진아파트 공사내역서(제출용1)_인천계양 까치마을 태화,한진아파트 공사내역서9.12(제출용)_인천계양 까치마을 태화,한진아파트 공사내역서9.12(제출용)_계양구 도두리마을 동남 아파트 하자보수공사비산출서(자오)_신양수설변내역서" xfId="19785"/>
    <cellStyle name="_인천계양 까치마을 태화,한진아파트 공사내역서(제출용1)_인천계양 까치마을 태화,한진아파트 공사내역서9.12(제출용)_인천계양 까치마을 태화,한진아파트 공사내역서9.12(제출용)_계양구 도두리마을 동남 아파트 하자보수공사비산출서(자오)_신양수설변내역서_설계예산서(대광교외)최종수정" xfId="19786"/>
    <cellStyle name="_인천계양 까치마을 태화,한진아파트 공사내역서(제출용1)_인천계양 까치마을 태화,한진아파트 공사내역서9.12(제출용)_인천계양 까치마을 태화,한진아파트 공사내역서9.12(제출용)_계양구 도두리마을 동남 아파트 하자보수공사비산출서(자오)_원동천교(상)외-수량수정" xfId="19787"/>
    <cellStyle name="_인천계양 까치마을 태화,한진아파트 공사내역서(제출용1)_인천계양 까치마을 태화,한진아파트 공사내역서9.12(제출용)_인천계양 까치마을 태화,한진아파트 공사내역서9.12(제출용)_구로동구일우성아파트 하자보수공사비산출서(1)" xfId="19788"/>
    <cellStyle name="_인천계양 까치마을 태화,한진아파트 공사내역서(제출용1)_인천계양 까치마을 태화,한진아파트 공사내역서9.12(제출용)_인천계양 까치마을 태화,한진아파트 공사내역서9.12(제출용)_구로동구일우성아파트 하자보수공사비산출서(1)_삼탄천외1개교내역(186백만원)" xfId="19789"/>
    <cellStyle name="_인천계양 까치마을 태화,한진아파트 공사내역서(제출용1)_인천계양 까치마을 태화,한진아파트 공사내역서9.12(제출용)_인천계양 까치마을 태화,한진아파트 공사내역서9.12(제출용)_구로동구일우성아파트 하자보수공사비산출서(1)_삼탄천외1개교내역(186백만원)_설계예산서(대광교외)최종수정" xfId="19790"/>
    <cellStyle name="_인천계양 까치마을 태화,한진아파트 공사내역서(제출용1)_인천계양 까치마을 태화,한진아파트 공사내역서9.12(제출용)_인천계양 까치마을 태화,한진아파트 공사내역서9.12(제출용)_구로동구일우성아파트 하자보수공사비산출서(1)_삼탄천외1개교내역(186백만원)_신양수설변내역서" xfId="19791"/>
    <cellStyle name="_인천계양 까치마을 태화,한진아파트 공사내역서(제출용1)_인천계양 까치마을 태화,한진아파트 공사내역서9.12(제출용)_인천계양 까치마을 태화,한진아파트 공사내역서9.12(제출용)_구로동구일우성아파트 하자보수공사비산출서(1)_삼탄천외1개교내역(186백만원)_신양수설변내역서_설계예산서(대광교외)최종수정" xfId="19792"/>
    <cellStyle name="_인천계양 까치마을 태화,한진아파트 공사내역서(제출용1)_인천계양 까치마을 태화,한진아파트 공사내역서9.12(제출용)_인천계양 까치마을 태화,한진아파트 공사내역서9.12(제출용)_구로동구일우성아파트 하자보수공사비산출서(1)_설계예산서(대광교외)최종수정" xfId="19793"/>
    <cellStyle name="_인천계양 까치마을 태화,한진아파트 공사내역서(제출용1)_인천계양 까치마을 태화,한진아파트 공사내역서9.12(제출용)_인천계양 까치마을 태화,한진아파트 공사내역서9.12(제출용)_구로동구일우성아파트 하자보수공사비산출서(1)_신양수설변내역서" xfId="19794"/>
    <cellStyle name="_인천계양 까치마을 태화,한진아파트 공사내역서(제출용1)_인천계양 까치마을 태화,한진아파트 공사내역서9.12(제출용)_인천계양 까치마을 태화,한진아파트 공사내역서9.12(제출용)_구로동구일우성아파트 하자보수공사비산출서(1)_신양수설변내역서_설계예산서(대광교외)최종수정" xfId="19795"/>
    <cellStyle name="_인천계양 까치마을 태화,한진아파트 공사내역서(제출용1)_인천계양 까치마을 태화,한진아파트 공사내역서9.12(제출용)_인천계양 까치마을 태화,한진아파트 공사내역서9.12(제출용)_구로동구일우성아파트 하자보수공사비산출서(1)_원동천교(상)외-수량수정" xfId="19796"/>
    <cellStyle name="_인천계양 까치마을 태화,한진아파트 공사내역서(제출용1)_인천계양 까치마을 태화,한진아파트 공사내역서9.12(제출용)_인천계양 까치마을 태화,한진아파트 공사내역서9.12(제출용)_동남 아파트" xfId="19797"/>
    <cellStyle name="_인천계양 까치마을 태화,한진아파트 공사내역서(제출용1)_인천계양 까치마을 태화,한진아파트 공사내역서9.12(제출용)_인천계양 까치마을 태화,한진아파트 공사내역서9.12(제출용)_동남 아파트_삼탄천외1개교내역(186백만원)" xfId="19798"/>
    <cellStyle name="_인천계양 까치마을 태화,한진아파트 공사내역서(제출용1)_인천계양 까치마을 태화,한진아파트 공사내역서9.12(제출용)_인천계양 까치마을 태화,한진아파트 공사내역서9.12(제출용)_동남 아파트_삼탄천외1개교내역(186백만원)_설계예산서(대광교외)최종수정" xfId="19799"/>
    <cellStyle name="_인천계양 까치마을 태화,한진아파트 공사내역서(제출용1)_인천계양 까치마을 태화,한진아파트 공사내역서9.12(제출용)_인천계양 까치마을 태화,한진아파트 공사내역서9.12(제출용)_동남 아파트_삼탄천외1개교내역(186백만원)_신양수설변내역서" xfId="19800"/>
    <cellStyle name="_인천계양 까치마을 태화,한진아파트 공사내역서(제출용1)_인천계양 까치마을 태화,한진아파트 공사내역서9.12(제출용)_인천계양 까치마을 태화,한진아파트 공사내역서9.12(제출용)_동남 아파트_삼탄천외1개교내역(186백만원)_신양수설변내역서_설계예산서(대광교외)최종수정" xfId="19801"/>
    <cellStyle name="_인천계양 까치마을 태화,한진아파트 공사내역서(제출용1)_인천계양 까치마을 태화,한진아파트 공사내역서9.12(제출용)_인천계양 까치마을 태화,한진아파트 공사내역서9.12(제출용)_동남 아파트_설계예산서(대광교외)최종수정" xfId="19802"/>
    <cellStyle name="_인천계양 까치마을 태화,한진아파트 공사내역서(제출용1)_인천계양 까치마을 태화,한진아파트 공사내역서9.12(제출용)_인천계양 까치마을 태화,한진아파트 공사내역서9.12(제출용)_동남 아파트_신양수설변내역서" xfId="19803"/>
    <cellStyle name="_인천계양 까치마을 태화,한진아파트 공사내역서(제출용1)_인천계양 까치마을 태화,한진아파트 공사내역서9.12(제출용)_인천계양 까치마을 태화,한진아파트 공사내역서9.12(제출용)_동남 아파트_신양수설변내역서_설계예산서(대광교외)최종수정" xfId="19804"/>
    <cellStyle name="_인천계양 까치마을 태화,한진아파트 공사내역서(제출용1)_인천계양 까치마을 태화,한진아파트 공사내역서9.12(제출용)_인천계양 까치마을 태화,한진아파트 공사내역서9.12(제출용)_동남 아파트_원동천교(상)외-수량수정" xfId="19805"/>
    <cellStyle name="_인천계양 까치마을 태화,한진아파트 공사내역서(제출용1)_인천계양 까치마을 태화,한진아파트 공사내역서9.12(제출용)_인천계양 까치마을 태화,한진아파트 공사내역서9.12(제출용)_삼탄천외1개교내역(186백만원)" xfId="19806"/>
    <cellStyle name="_인천계양 까치마을 태화,한진아파트 공사내역서(제출용1)_인천계양 까치마을 태화,한진아파트 공사내역서9.12(제출용)_인천계양 까치마을 태화,한진아파트 공사내역서9.12(제출용)_삼탄천외1개교내역(186백만원)_설계예산서(대광교외)최종수정" xfId="19807"/>
    <cellStyle name="_인천계양 까치마을 태화,한진아파트 공사내역서(제출용1)_인천계양 까치마을 태화,한진아파트 공사내역서9.12(제출용)_인천계양 까치마을 태화,한진아파트 공사내역서9.12(제출용)_삼탄천외1개교내역(186백만원)_신양수설변내역서" xfId="19808"/>
    <cellStyle name="_인천계양 까치마을 태화,한진아파트 공사내역서(제출용1)_인천계양 까치마을 태화,한진아파트 공사내역서9.12(제출용)_인천계양 까치마을 태화,한진아파트 공사내역서9.12(제출용)_삼탄천외1개교내역(186백만원)_신양수설변내역서_설계예산서(대광교외)최종수정" xfId="19809"/>
    <cellStyle name="_인천계양 까치마을 태화,한진아파트 공사내역서(제출용1)_인천계양 까치마을 태화,한진아파트 공사내역서9.12(제출용)_인천계양 까치마을 태화,한진아파트 공사내역서9.12(제출용)_설계예산서(대광교외)최종수정" xfId="19810"/>
    <cellStyle name="_인천계양 까치마을 태화,한진아파트 공사내역서(제출용1)_인천계양 까치마을 태화,한진아파트 공사내역서9.12(제출용)_인천계양 까치마을 태화,한진아파트 공사내역서9.12(제출용)_신양수설변내역서" xfId="19811"/>
    <cellStyle name="_인천계양 까치마을 태화,한진아파트 공사내역서(제출용1)_인천계양 까치마을 태화,한진아파트 공사내역서9.12(제출용)_인천계양 까치마을 태화,한진아파트 공사내역서9.12(제출용)_신양수설변내역서_설계예산서(대광교외)최종수정" xfId="19812"/>
    <cellStyle name="_인천계양 까치마을 태화,한진아파트 공사내역서(제출용1)_인천계양 까치마을 태화,한진아파트 공사내역서9.12(제출용)_인천계양 까치마을 태화,한진아파트 공사내역서9.12(제출용)_원동천교(상)외-수량수정" xfId="19813"/>
    <cellStyle name="_인천계양 까치마을 태화,한진아파트 공사내역서9.12(제출용)" xfId="19814"/>
    <cellStyle name="_인천계양 까치마을 태화,한진아파트 공사내역서9.12(제출용)_계양구 도두리마을 동남 아파트 하자보수공사비산출서(자오)" xfId="19815"/>
    <cellStyle name="_인천계양 까치마을 태화,한진아파트 공사내역서9.12(제출용)_계양구 도두리마을 동남 아파트 하자보수공사비산출서(자오)_삼탄천외1개교내역(186백만원)" xfId="19816"/>
    <cellStyle name="_인천계양 까치마을 태화,한진아파트 공사내역서9.12(제출용)_계양구 도두리마을 동남 아파트 하자보수공사비산출서(자오)_삼탄천외1개교내역(186백만원)_설계예산서(대광교외)최종수정" xfId="19817"/>
    <cellStyle name="_인천계양 까치마을 태화,한진아파트 공사내역서9.12(제출용)_계양구 도두리마을 동남 아파트 하자보수공사비산출서(자오)_삼탄천외1개교내역(186백만원)_신양수설변내역서" xfId="19818"/>
    <cellStyle name="_인천계양 까치마을 태화,한진아파트 공사내역서9.12(제출용)_계양구 도두리마을 동남 아파트 하자보수공사비산출서(자오)_삼탄천외1개교내역(186백만원)_신양수설변내역서_설계예산서(대광교외)최종수정" xfId="19819"/>
    <cellStyle name="_인천계양 까치마을 태화,한진아파트 공사내역서9.12(제출용)_계양구 도두리마을 동남 아파트 하자보수공사비산출서(자오)_설계예산서(대광교외)최종수정" xfId="19820"/>
    <cellStyle name="_인천계양 까치마을 태화,한진아파트 공사내역서9.12(제출용)_계양구 도두리마을 동남 아파트 하자보수공사비산출서(자오)_신양수설변내역서" xfId="19821"/>
    <cellStyle name="_인천계양 까치마을 태화,한진아파트 공사내역서9.12(제출용)_계양구 도두리마을 동남 아파트 하자보수공사비산출서(자오)_신양수설변내역서_설계예산서(대광교외)최종수정" xfId="19822"/>
    <cellStyle name="_인천계양 까치마을 태화,한진아파트 공사내역서9.12(제출용)_계양구 도두리마을 동남 아파트 하자보수공사비산출서(자오)_원동천교(상)외-수량수정" xfId="19823"/>
    <cellStyle name="_인천계양 까치마을 태화,한진아파트 공사내역서9.12(제출용)_구로동구일우성아파트 하자보수공사비산출서(1)" xfId="19824"/>
    <cellStyle name="_인천계양 까치마을 태화,한진아파트 공사내역서9.12(제출용)_구로동구일우성아파트 하자보수공사비산출서(1)_삼탄천외1개교내역(186백만원)" xfId="19825"/>
    <cellStyle name="_인천계양 까치마을 태화,한진아파트 공사내역서9.12(제출용)_구로동구일우성아파트 하자보수공사비산출서(1)_삼탄천외1개교내역(186백만원)_설계예산서(대광교외)최종수정" xfId="19826"/>
    <cellStyle name="_인천계양 까치마을 태화,한진아파트 공사내역서9.12(제출용)_구로동구일우성아파트 하자보수공사비산출서(1)_삼탄천외1개교내역(186백만원)_신양수설변내역서" xfId="19827"/>
    <cellStyle name="_인천계양 까치마을 태화,한진아파트 공사내역서9.12(제출용)_구로동구일우성아파트 하자보수공사비산출서(1)_삼탄천외1개교내역(186백만원)_신양수설변내역서_설계예산서(대광교외)최종수정" xfId="19828"/>
    <cellStyle name="_인천계양 까치마을 태화,한진아파트 공사내역서9.12(제출용)_구로동구일우성아파트 하자보수공사비산출서(1)_설계예산서(대광교외)최종수정" xfId="19829"/>
    <cellStyle name="_인천계양 까치마을 태화,한진아파트 공사내역서9.12(제출용)_구로동구일우성아파트 하자보수공사비산출서(1)_신양수설변내역서" xfId="19830"/>
    <cellStyle name="_인천계양 까치마을 태화,한진아파트 공사내역서9.12(제출용)_구로동구일우성아파트 하자보수공사비산출서(1)_신양수설변내역서_설계예산서(대광교외)최종수정" xfId="19831"/>
    <cellStyle name="_인천계양 까치마을 태화,한진아파트 공사내역서9.12(제출용)_구로동구일우성아파트 하자보수공사비산출서(1)_원동천교(상)외-수량수정" xfId="19832"/>
    <cellStyle name="_인천계양 까치마을 태화,한진아파트 공사내역서9.12(제출용)_동남 아파트" xfId="19833"/>
    <cellStyle name="_인천계양 까치마을 태화,한진아파트 공사내역서9.12(제출용)_동남 아파트_삼탄천외1개교내역(186백만원)" xfId="19834"/>
    <cellStyle name="_인천계양 까치마을 태화,한진아파트 공사내역서9.12(제출용)_동남 아파트_삼탄천외1개교내역(186백만원)_설계예산서(대광교외)최종수정" xfId="19835"/>
    <cellStyle name="_인천계양 까치마을 태화,한진아파트 공사내역서9.12(제출용)_동남 아파트_삼탄천외1개교내역(186백만원)_신양수설변내역서" xfId="19836"/>
    <cellStyle name="_인천계양 까치마을 태화,한진아파트 공사내역서9.12(제출용)_동남 아파트_삼탄천외1개교내역(186백만원)_신양수설변내역서_설계예산서(대광교외)최종수정" xfId="19837"/>
    <cellStyle name="_인천계양 까치마을 태화,한진아파트 공사내역서9.12(제출용)_동남 아파트_설계예산서(대광교외)최종수정" xfId="19838"/>
    <cellStyle name="_인천계양 까치마을 태화,한진아파트 공사내역서9.12(제출용)_동남 아파트_신양수설변내역서" xfId="19839"/>
    <cellStyle name="_인천계양 까치마을 태화,한진아파트 공사내역서9.12(제출용)_동남 아파트_신양수설변내역서_설계예산서(대광교외)최종수정" xfId="19840"/>
    <cellStyle name="_인천계양 까치마을 태화,한진아파트 공사내역서9.12(제출용)_동남 아파트_원동천교(상)외-수량수정" xfId="19841"/>
    <cellStyle name="_인천계양 까치마을 태화,한진아파트 공사내역서9.12(제출용)_삼탄천외1개교내역(186백만원)" xfId="19842"/>
    <cellStyle name="_인천계양 까치마을 태화,한진아파트 공사내역서9.12(제출용)_삼탄천외1개교내역(186백만원)_설계예산서(대광교외)최종수정" xfId="19843"/>
    <cellStyle name="_인천계양 까치마을 태화,한진아파트 공사내역서9.12(제출용)_삼탄천외1개교내역(186백만원)_신양수설변내역서" xfId="19844"/>
    <cellStyle name="_인천계양 까치마을 태화,한진아파트 공사내역서9.12(제출용)_삼탄천외1개교내역(186백만원)_신양수설변내역서_설계예산서(대광교외)최종수정" xfId="19845"/>
    <cellStyle name="_인천계양 까치마을 태화,한진아파트 공사내역서9.12(제출용)_설계예산서(대광교외)최종수정" xfId="19846"/>
    <cellStyle name="_인천계양 까치마을 태화,한진아파트 공사내역서9.12(제출용)_신양수설변내역서" xfId="19847"/>
    <cellStyle name="_인천계양 까치마을 태화,한진아파트 공사내역서9.12(제출용)_신양수설변내역서_설계예산서(대광교외)최종수정" xfId="19848"/>
    <cellStyle name="_인천계양 까치마을 태화,한진아파트 공사내역서9.12(제출용)_원동천교(상)외-수량수정" xfId="19849"/>
    <cellStyle name="_인천계양 까치마을 태화,한진아파트 공사내역서9.12(제출용)_인천계양 까치마을 태화,한진아파트 공사내역서9.12(제출용)" xfId="19850"/>
    <cellStyle name="_인천계양 까치마을 태화,한진아파트 공사내역서9.12(제출용)_인천계양 까치마을 태화,한진아파트 공사내역서9.12(제출용)_삼탄천외1개교내역(186백만원)" xfId="19851"/>
    <cellStyle name="_인천계양 까치마을 태화,한진아파트 공사내역서9.12(제출용)_인천계양 까치마을 태화,한진아파트 공사내역서9.12(제출용)_삼탄천외1개교내역(186백만원)_설계예산서(대광교외)최종수정" xfId="19852"/>
    <cellStyle name="_인천계양 까치마을 태화,한진아파트 공사내역서9.12(제출용)_인천계양 까치마을 태화,한진아파트 공사내역서9.12(제출용)_삼탄천외1개교내역(186백만원)_신양수설변내역서" xfId="19853"/>
    <cellStyle name="_인천계양 까치마을 태화,한진아파트 공사내역서9.12(제출용)_인천계양 까치마을 태화,한진아파트 공사내역서9.12(제출용)_삼탄천외1개교내역(186백만원)_신양수설변내역서_설계예산서(대광교외)최종수정" xfId="19854"/>
    <cellStyle name="_인천계양 까치마을 태화,한진아파트 공사내역서9.12(제출용)_인천계양 까치마을 태화,한진아파트 공사내역서9.12(제출용)_설계예산서(대광교외)최종수정" xfId="19855"/>
    <cellStyle name="_인천계양 까치마을 태화,한진아파트 공사내역서9.12(제출용)_인천계양 까치마을 태화,한진아파트 공사내역서9.12(제출용)_신양수설변내역서" xfId="19856"/>
    <cellStyle name="_인천계양 까치마을 태화,한진아파트 공사내역서9.12(제출용)_인천계양 까치마을 태화,한진아파트 공사내역서9.12(제출용)_신양수설변내역서_설계예산서(대광교외)최종수정" xfId="19857"/>
    <cellStyle name="_인천계양 까치마을 태화,한진아파트 공사내역서9.12(제출용)_인천계양 까치마을 태화,한진아파트 공사내역서9.12(제출용)_원동천교(상)외-수량수정" xfId="19858"/>
    <cellStyle name="_인천계양 까치마을 태화,한진아파트 공사내역서9.12(제출용)_인천계양 까치마을 태화,한진아파트 공사내역서9.12(제출용)_인천계양 까치마을 태화,한진아파트 공사내역서9.12(제출용)" xfId="19859"/>
    <cellStyle name="_인천계양 까치마을 태화,한진아파트 공사내역서9.12(제출용)_인천계양 까치마을 태화,한진아파트 공사내역서9.12(제출용)_인천계양 까치마을 태화,한진아파트 공사내역서9.12(제출용)_계양구 도두리마을 동남 아파트 하자보수공사비산출서(자오)" xfId="19860"/>
    <cellStyle name="_인천계양 까치마을 태화,한진아파트 공사내역서9.12(제출용)_인천계양 까치마을 태화,한진아파트 공사내역서9.12(제출용)_인천계양 까치마을 태화,한진아파트 공사내역서9.12(제출용)_계양구 도두리마을 동남 아파트 하자보수공사비산출서(자오)_삼탄천외1개교내역(186백만원)" xfId="19861"/>
    <cellStyle name="_인천계양 까치마을 태화,한진아파트 공사내역서9.12(제출용)_인천계양 까치마을 태화,한진아파트 공사내역서9.12(제출용)_인천계양 까치마을 태화,한진아파트 공사내역서9.12(제출용)_계양구 도두리마을 동남 아파트 하자보수공사비산출서(자오)_삼탄천외1개교내역(186백만원)_설계예산서(대광교외)최종수정" xfId="19862"/>
    <cellStyle name="_인천계양 까치마을 태화,한진아파트 공사내역서9.12(제출용)_인천계양 까치마을 태화,한진아파트 공사내역서9.12(제출용)_인천계양 까치마을 태화,한진아파트 공사내역서9.12(제출용)_계양구 도두리마을 동남 아파트 하자보수공사비산출서(자오)_삼탄천외1개교내역(186백만원)_신양수설변내역서" xfId="19863"/>
    <cellStyle name="_인천계양 까치마을 태화,한진아파트 공사내역서9.12(제출용)_인천계양 까치마을 태화,한진아파트 공사내역서9.12(제출용)_인천계양 까치마을 태화,한진아파트 공사내역서9.12(제출용)_계양구 도두리마을 동남 아파트 하자보수공사비산출서(자오)_삼탄천외1개교내역(186백만원)_신양수설변내역서_설계예산서(대광교외)최종수정" xfId="19864"/>
    <cellStyle name="_인천계양 까치마을 태화,한진아파트 공사내역서9.12(제출용)_인천계양 까치마을 태화,한진아파트 공사내역서9.12(제출용)_인천계양 까치마을 태화,한진아파트 공사내역서9.12(제출용)_계양구 도두리마을 동남 아파트 하자보수공사비산출서(자오)_설계예산서(대광교외)최종수정" xfId="19865"/>
    <cellStyle name="_인천계양 까치마을 태화,한진아파트 공사내역서9.12(제출용)_인천계양 까치마을 태화,한진아파트 공사내역서9.12(제출용)_인천계양 까치마을 태화,한진아파트 공사내역서9.12(제출용)_계양구 도두리마을 동남 아파트 하자보수공사비산출서(자오)_신양수설변내역서" xfId="19866"/>
    <cellStyle name="_인천계양 까치마을 태화,한진아파트 공사내역서9.12(제출용)_인천계양 까치마을 태화,한진아파트 공사내역서9.12(제출용)_인천계양 까치마을 태화,한진아파트 공사내역서9.12(제출용)_계양구 도두리마을 동남 아파트 하자보수공사비산출서(자오)_신양수설변내역서_설계예산서(대광교외)최종수정" xfId="19867"/>
    <cellStyle name="_인천계양 까치마을 태화,한진아파트 공사내역서9.12(제출용)_인천계양 까치마을 태화,한진아파트 공사내역서9.12(제출용)_인천계양 까치마을 태화,한진아파트 공사내역서9.12(제출용)_계양구 도두리마을 동남 아파트 하자보수공사비산출서(자오)_원동천교(상)외-수량수정" xfId="19868"/>
    <cellStyle name="_인천계양 까치마을 태화,한진아파트 공사내역서9.12(제출용)_인천계양 까치마을 태화,한진아파트 공사내역서9.12(제출용)_인천계양 까치마을 태화,한진아파트 공사내역서9.12(제출용)_구로동구일우성아파트 하자보수공사비산출서(1)" xfId="19869"/>
    <cellStyle name="_인천계양 까치마을 태화,한진아파트 공사내역서9.12(제출용)_인천계양 까치마을 태화,한진아파트 공사내역서9.12(제출용)_인천계양 까치마을 태화,한진아파트 공사내역서9.12(제출용)_구로동구일우성아파트 하자보수공사비산출서(1)_삼탄천외1개교내역(186백만원)" xfId="19870"/>
    <cellStyle name="_인천계양 까치마을 태화,한진아파트 공사내역서9.12(제출용)_인천계양 까치마을 태화,한진아파트 공사내역서9.12(제출용)_인천계양 까치마을 태화,한진아파트 공사내역서9.12(제출용)_구로동구일우성아파트 하자보수공사비산출서(1)_삼탄천외1개교내역(186백만원)_설계예산서(대광교외)최종수정" xfId="19871"/>
    <cellStyle name="_인천계양 까치마을 태화,한진아파트 공사내역서9.12(제출용)_인천계양 까치마을 태화,한진아파트 공사내역서9.12(제출용)_인천계양 까치마을 태화,한진아파트 공사내역서9.12(제출용)_구로동구일우성아파트 하자보수공사비산출서(1)_삼탄천외1개교내역(186백만원)_신양수설변내역서" xfId="19872"/>
    <cellStyle name="_인천계양 까치마을 태화,한진아파트 공사내역서9.12(제출용)_인천계양 까치마을 태화,한진아파트 공사내역서9.12(제출용)_인천계양 까치마을 태화,한진아파트 공사내역서9.12(제출용)_구로동구일우성아파트 하자보수공사비산출서(1)_삼탄천외1개교내역(186백만원)_신양수설변내역서_설계예산서(대광교외)최종수정" xfId="19873"/>
    <cellStyle name="_인천계양 까치마을 태화,한진아파트 공사내역서9.12(제출용)_인천계양 까치마을 태화,한진아파트 공사내역서9.12(제출용)_인천계양 까치마을 태화,한진아파트 공사내역서9.12(제출용)_구로동구일우성아파트 하자보수공사비산출서(1)_설계예산서(대광교외)최종수정" xfId="19874"/>
    <cellStyle name="_인천계양 까치마을 태화,한진아파트 공사내역서9.12(제출용)_인천계양 까치마을 태화,한진아파트 공사내역서9.12(제출용)_인천계양 까치마을 태화,한진아파트 공사내역서9.12(제출용)_구로동구일우성아파트 하자보수공사비산출서(1)_신양수설변내역서" xfId="19875"/>
    <cellStyle name="_인천계양 까치마을 태화,한진아파트 공사내역서9.12(제출용)_인천계양 까치마을 태화,한진아파트 공사내역서9.12(제출용)_인천계양 까치마을 태화,한진아파트 공사내역서9.12(제출용)_구로동구일우성아파트 하자보수공사비산출서(1)_신양수설변내역서_설계예산서(대광교외)최종수정" xfId="19876"/>
    <cellStyle name="_인천계양 까치마을 태화,한진아파트 공사내역서9.12(제출용)_인천계양 까치마을 태화,한진아파트 공사내역서9.12(제출용)_인천계양 까치마을 태화,한진아파트 공사내역서9.12(제출용)_구로동구일우성아파트 하자보수공사비산출서(1)_원동천교(상)외-수량수정" xfId="19877"/>
    <cellStyle name="_인천계양 까치마을 태화,한진아파트 공사내역서9.12(제출용)_인천계양 까치마을 태화,한진아파트 공사내역서9.12(제출용)_인천계양 까치마을 태화,한진아파트 공사내역서9.12(제출용)_동남 아파트" xfId="19878"/>
    <cellStyle name="_인천계양 까치마을 태화,한진아파트 공사내역서9.12(제출용)_인천계양 까치마을 태화,한진아파트 공사내역서9.12(제출용)_인천계양 까치마을 태화,한진아파트 공사내역서9.12(제출용)_동남 아파트_삼탄천외1개교내역(186백만원)" xfId="19879"/>
    <cellStyle name="_인천계양 까치마을 태화,한진아파트 공사내역서9.12(제출용)_인천계양 까치마을 태화,한진아파트 공사내역서9.12(제출용)_인천계양 까치마을 태화,한진아파트 공사내역서9.12(제출용)_동남 아파트_삼탄천외1개교내역(186백만원)_설계예산서(대광교외)최종수정" xfId="19880"/>
    <cellStyle name="_인천계양 까치마을 태화,한진아파트 공사내역서9.12(제출용)_인천계양 까치마을 태화,한진아파트 공사내역서9.12(제출용)_인천계양 까치마을 태화,한진아파트 공사내역서9.12(제출용)_동남 아파트_삼탄천외1개교내역(186백만원)_신양수설변내역서" xfId="19881"/>
    <cellStyle name="_인천계양 까치마을 태화,한진아파트 공사내역서9.12(제출용)_인천계양 까치마을 태화,한진아파트 공사내역서9.12(제출용)_인천계양 까치마을 태화,한진아파트 공사내역서9.12(제출용)_동남 아파트_삼탄천외1개교내역(186백만원)_신양수설변내역서_설계예산서(대광교외)최종수정" xfId="19882"/>
    <cellStyle name="_인천계양 까치마을 태화,한진아파트 공사내역서9.12(제출용)_인천계양 까치마을 태화,한진아파트 공사내역서9.12(제출용)_인천계양 까치마을 태화,한진아파트 공사내역서9.12(제출용)_동남 아파트_설계예산서(대광교외)최종수정" xfId="19883"/>
    <cellStyle name="_인천계양 까치마을 태화,한진아파트 공사내역서9.12(제출용)_인천계양 까치마을 태화,한진아파트 공사내역서9.12(제출용)_인천계양 까치마을 태화,한진아파트 공사내역서9.12(제출용)_동남 아파트_신양수설변내역서" xfId="19884"/>
    <cellStyle name="_인천계양 까치마을 태화,한진아파트 공사내역서9.12(제출용)_인천계양 까치마을 태화,한진아파트 공사내역서9.12(제출용)_인천계양 까치마을 태화,한진아파트 공사내역서9.12(제출용)_동남 아파트_신양수설변내역서_설계예산서(대광교외)최종수정" xfId="19885"/>
    <cellStyle name="_인천계양 까치마을 태화,한진아파트 공사내역서9.12(제출용)_인천계양 까치마을 태화,한진아파트 공사내역서9.12(제출용)_인천계양 까치마을 태화,한진아파트 공사내역서9.12(제출용)_동남 아파트_원동천교(상)외-수량수정" xfId="19886"/>
    <cellStyle name="_인천계양 까치마을 태화,한진아파트 공사내역서9.12(제출용)_인천계양 까치마을 태화,한진아파트 공사내역서9.12(제출용)_인천계양 까치마을 태화,한진아파트 공사내역서9.12(제출용)_삼탄천외1개교내역(186백만원)" xfId="19887"/>
    <cellStyle name="_인천계양 까치마을 태화,한진아파트 공사내역서9.12(제출용)_인천계양 까치마을 태화,한진아파트 공사내역서9.12(제출용)_인천계양 까치마을 태화,한진아파트 공사내역서9.12(제출용)_삼탄천외1개교내역(186백만원)_설계예산서(대광교외)최종수정" xfId="19888"/>
    <cellStyle name="_인천계양 까치마을 태화,한진아파트 공사내역서9.12(제출용)_인천계양 까치마을 태화,한진아파트 공사내역서9.12(제출용)_인천계양 까치마을 태화,한진아파트 공사내역서9.12(제출용)_삼탄천외1개교내역(186백만원)_신양수설변내역서" xfId="19889"/>
    <cellStyle name="_인천계양 까치마을 태화,한진아파트 공사내역서9.12(제출용)_인천계양 까치마을 태화,한진아파트 공사내역서9.12(제출용)_인천계양 까치마을 태화,한진아파트 공사내역서9.12(제출용)_삼탄천외1개교내역(186백만원)_신양수설변내역서_설계예산서(대광교외)최종수정" xfId="19890"/>
    <cellStyle name="_인천계양 까치마을 태화,한진아파트 공사내역서9.12(제출용)_인천계양 까치마을 태화,한진아파트 공사내역서9.12(제출용)_인천계양 까치마을 태화,한진아파트 공사내역서9.12(제출용)_설계예산서(대광교외)최종수정" xfId="19891"/>
    <cellStyle name="_인천계양 까치마을 태화,한진아파트 공사내역서9.12(제출용)_인천계양 까치마을 태화,한진아파트 공사내역서9.12(제출용)_인천계양 까치마을 태화,한진아파트 공사내역서9.12(제출용)_신양수설변내역서" xfId="19892"/>
    <cellStyle name="_인천계양 까치마을 태화,한진아파트 공사내역서9.12(제출용)_인천계양 까치마을 태화,한진아파트 공사내역서9.12(제출용)_인천계양 까치마을 태화,한진아파트 공사내역서9.12(제출용)_신양수설변내역서_설계예산서(대광교외)최종수정" xfId="19893"/>
    <cellStyle name="_인천계양 까치마을 태화,한진아파트 공사내역서9.12(제출용)_인천계양 까치마을 태화,한진아파트 공사내역서9.12(제출용)_인천계양 까치마을 태화,한진아파트 공사내역서9.12(제출용)_원동천교(상)외-수량수정" xfId="19894"/>
    <cellStyle name="_인천북항관공선부두(수정내역)" xfId="10599"/>
    <cellStyle name="_인천시 지하시설물통합정보시스템 구축사업 설계내역서_0514(FP)" xfId="19895"/>
    <cellStyle name="_인천준설" xfId="7798"/>
    <cellStyle name="_인천준설_20020924 대산항 공내역서" xfId="7797"/>
    <cellStyle name="_인천준설_20020924 대산항 공내역서_사본 - 20020924 대산항 공내역서" xfId="7796"/>
    <cellStyle name="_인트라넷개발내역" xfId="19896"/>
    <cellStyle name="_일산A지구제초및잔디깎기공사(직접시공내역서)" xfId="4053"/>
    <cellStyle name="_일성실행" xfId="11839"/>
    <cellStyle name="_일성실행_설계변경(재경)" xfId="11840"/>
    <cellStyle name="_일성실행_자금청구서예제(3월)" xfId="11841"/>
    <cellStyle name="_일성실행_자금청구서예제(3월)_6월자금청구수정분" xfId="11842"/>
    <cellStyle name="_일성실행_자금청구서예제(3월)_6월자금청구수정분_설계변경(재경)" xfId="11843"/>
    <cellStyle name="_일성실행_자금청구서예제(3월)_설계변경(재경)" xfId="11844"/>
    <cellStyle name="_일위대가" xfId="19897"/>
    <cellStyle name="_일위대가(신재토건)" xfId="19898"/>
    <cellStyle name="_임도토공산출양식" xfId="15419"/>
    <cellStyle name="_임도토공산출양식_포천시임도구조개량" xfId="15420"/>
    <cellStyle name="_임목이동수량" xfId="19899"/>
    <cellStyle name="_임목폐기물(주공)-최종0225" xfId="10222"/>
    <cellStyle name="_임목폐기물(주공)-최종-1" xfId="10223"/>
    <cellStyle name="_임목폐기물(주공)-최종-3" xfId="10224"/>
    <cellStyle name="_임목폐기물수량산출(파주운정-1공구)" xfId="19900"/>
    <cellStyle name="_임목폐기물수량산출(파주운정-2공구)" xfId="19901"/>
    <cellStyle name="_임목폐기물수량산출(파주운정-3공구)" xfId="19902"/>
    <cellStyle name="_입구부-0805-최종" xfId="4054"/>
    <cellStyle name="_입찰내역_송도1공구 어민보상용지 기반시설 건설공사(재,노,경)" xfId="19903"/>
    <cellStyle name="_입찰내역_평창-진부 국도건설공사(토목공사)_" xfId="19904"/>
    <cellStyle name="_입찰내역_평택.당진항 항만배후단지 부지조성(기반시설)공사(토목공사)_" xfId="19905"/>
    <cellStyle name="_입찰표지 " xfId="598"/>
    <cellStyle name="_입찰표지 _030316실행예산서" xfId="11845"/>
    <cellStyle name="_입찰표지 _030316실행예산서_설계변경(재경)" xfId="11846"/>
    <cellStyle name="_입찰표지 _030316실행예산서_자금청구서예제(3월)" xfId="11847"/>
    <cellStyle name="_입찰표지 _030316실행예산서_자금청구서예제(3월)_6월자금청구수정분" xfId="11848"/>
    <cellStyle name="_입찰표지 _030316실행예산서_자금청구서예제(3월)_6월자금청구수정분_설계변경(재경)" xfId="11849"/>
    <cellStyle name="_입찰표지 _030316실행예산서_자금청구서예제(3월)_설계변경(재경)" xfId="11850"/>
    <cellStyle name="_입찰표지 _11월 실행기성내역(서초)" xfId="11851"/>
    <cellStyle name="_입찰표지 _11월 실행기성내역(서초)_설계변경(재경)" xfId="11852"/>
    <cellStyle name="_입찰표지 _11월 실행기성내역(서초)_자금청구서예제(3월)" xfId="11853"/>
    <cellStyle name="_입찰표지 _11월 실행기성내역(서초)_자금청구서예제(3월)_6월자금청구수정분" xfId="11854"/>
    <cellStyle name="_입찰표지 _11월 실행기성내역(서초)_자금청구서예제(3월)_6월자금청구수정분_설계변경(재경)" xfId="11855"/>
    <cellStyle name="_입찰표지 _11월 실행기성내역(서초)_자금청구서예제(3월)_설계변경(재경)" xfId="11856"/>
    <cellStyle name="_입찰표지 _17공구" xfId="26468"/>
    <cellStyle name="_입찰표지 _17공구_1차1회기성" xfId="26469"/>
    <cellStyle name="_입찰표지 _17공구_1차1회설변내역" xfId="26470"/>
    <cellStyle name="_입찰표지 _17공구_2차1회설변내역" xfId="26471"/>
    <cellStyle name="_입찰표지 _17공구_설계예산서" xfId="26472"/>
    <cellStyle name="_입찰표지 _17공구_설계예산서 1차" xfId="26473"/>
    <cellStyle name="_입찰표지 _17공구_예정공정표" xfId="26474"/>
    <cellStyle name="_입찰표지 _17공구_전체2회설변내역" xfId="26475"/>
    <cellStyle name="_입찰표지 _17공구_전체계약" xfId="26476"/>
    <cellStyle name="_입찰표지 _17공구_철근(사급)" xfId="26477"/>
    <cellStyle name="_입찰표지 _1차1회기성" xfId="26478"/>
    <cellStyle name="_입찰표지 _1차1회설변내역" xfId="26479"/>
    <cellStyle name="_입찰표지 _1차실행예산서" xfId="11857"/>
    <cellStyle name="_입찰표지 _1차실행예산서_6월 실행 기성고 내역서" xfId="11858"/>
    <cellStyle name="_입찰표지 _1차실행예산서_6월 실행 기성고 내역서_설계변경(재경)" xfId="11859"/>
    <cellStyle name="_입찰표지 _1차실행예산서_6월 실행 기성고 내역서_자금청구서예제(3월)" xfId="11860"/>
    <cellStyle name="_입찰표지 _1차실행예산서_6월 실행 기성고 내역서_자금청구서예제(3월)_6월자금청구수정분" xfId="11861"/>
    <cellStyle name="_입찰표지 _1차실행예산서_6월 실행 기성고 내역서_자금청구서예제(3월)_6월자금청구수정분_설계변경(재경)" xfId="11862"/>
    <cellStyle name="_입찰표지 _1차실행예산서_6월 실행 기성고 내역서_자금청구서예제(3월)_설계변경(재경)" xfId="11863"/>
    <cellStyle name="_입찰표지 _1차실행예산서_동춘-송도 실행 (본사조정)" xfId="11864"/>
    <cellStyle name="_입찰표지 _1차실행예산서_동춘-송도 실행 (본사조정)_설계변경(재경)" xfId="11865"/>
    <cellStyle name="_입찰표지 _1차실행예산서_동춘-송도 실행 (본사조정)_자금청구서예제(3월)" xfId="11866"/>
    <cellStyle name="_입찰표지 _1차실행예산서_동춘-송도 실행 (본사조정)_자금청구서예제(3월)_6월자금청구수정분" xfId="11867"/>
    <cellStyle name="_입찰표지 _1차실행예산서_동춘-송도 실행 (본사조정)_자금청구서예제(3월)_6월자금청구수정분_설계변경(재경)" xfId="11868"/>
    <cellStyle name="_입찰표지 _1차실행예산서_동춘-송도 실행 (본사조정)_자금청구서예제(3월)_설계변경(재경)" xfId="11869"/>
    <cellStyle name="_입찰표지 _1차실행예산서_설계변경(재경)" xfId="11870"/>
    <cellStyle name="_입찰표지 _1차실행예산서_실행 기성고 내역서" xfId="11871"/>
    <cellStyle name="_입찰표지 _1차실행예산서_실행 기성고 내역서_설계변경(재경)" xfId="11872"/>
    <cellStyle name="_입찰표지 _1차실행예산서_실행 기성고 내역서_자금청구서예제(3월)" xfId="11873"/>
    <cellStyle name="_입찰표지 _1차실행예산서_실행 기성고 내역서_자금청구서예제(3월)_6월자금청구수정분" xfId="11874"/>
    <cellStyle name="_입찰표지 _1차실행예산서_실행 기성고 내역서_자금청구서예제(3월)_6월자금청구수정분_설계변경(재경)" xfId="11875"/>
    <cellStyle name="_입찰표지 _1차실행예산서_실행 기성고 내역서_자금청구서예제(3월)_설계변경(재경)" xfId="11876"/>
    <cellStyle name="_입찰표지 _1차실행예산서_자금청구서예제(3월)" xfId="11877"/>
    <cellStyle name="_입찰표지 _1차실행예산서_자금청구서예제(3월)_6월자금청구수정분" xfId="11878"/>
    <cellStyle name="_입찰표지 _1차실행예산서_자금청구서예제(3월)_6월자금청구수정분_설계변경(재경)" xfId="11879"/>
    <cellStyle name="_입찰표지 _1차실행예산서_자금청구서예제(3월)_설계변경(재경)" xfId="11880"/>
    <cellStyle name="_입찰표지 _1차집계(변경)" xfId="7795"/>
    <cellStyle name="_입찰표지 _2002.12 변경 설계서" xfId="10600"/>
    <cellStyle name="_입찰표지 _20020924 대산항 공내역서" xfId="7794"/>
    <cellStyle name="_입찰표지 _20020924 대산항 공내역서_사본 - 20020924 대산항 공내역서" xfId="7793"/>
    <cellStyle name="_입찰표지 _20020925 대우 대산항(1단계)" xfId="7792"/>
    <cellStyle name="_입찰표지 _20020925 대우 대산항(설계1)" xfId="7791"/>
    <cellStyle name="_입찰표지 _20020925 대우 대산항(설계2)" xfId="7790"/>
    <cellStyle name="_입찰표지 _2002년1차 변경내역서(전체 )" xfId="10601"/>
    <cellStyle name="_입찰표지 _2002년도경영계획" xfId="7789"/>
    <cellStyle name="_입찰표지 _2002변경실행" xfId="7788"/>
    <cellStyle name="_입찰표지 _2002변경실행(1)" xfId="7787"/>
    <cellStyle name="_입찰표지 _2차1회설변내역" xfId="26480"/>
    <cellStyle name="_입찰표지 _3.별첨2.실행예산서 작성양식" xfId="11881"/>
    <cellStyle name="_입찰표지 _3.별첨2.실행예산서 작성양식_5월간 현장운영계획" xfId="11882"/>
    <cellStyle name="_입찰표지 _3.별첨2.실행예산서 작성양식_5월간 현장운영계획_설계변경(재경)" xfId="11883"/>
    <cellStyle name="_입찰표지 _3.별첨2.실행예산서 작성양식_5월간 현장운영계획_자금청구서예제(3월)" xfId="11884"/>
    <cellStyle name="_입찰표지 _3.별첨2.실행예산서 작성양식_5월간 현장운영계획_자금청구서예제(3월)_6월자금청구수정분" xfId="11885"/>
    <cellStyle name="_입찰표지 _3.별첨2.실행예산서 작성양식_5월간 현장운영계획_자금청구서예제(3월)_6월자금청구수정분_설계변경(재경)" xfId="11886"/>
    <cellStyle name="_입찰표지 _3.별첨2.실행예산서 작성양식_5월간 현장운영계획_자금청구서예제(3월)_설계변경(재경)" xfId="11887"/>
    <cellStyle name="_입찰표지 _3.별첨2.실행예산서 작성양식_설계변경(재경)" xfId="11888"/>
    <cellStyle name="_입찰표지 _3.별첨2.실행예산서 작성양식_자금청구서예제(3월)" xfId="11889"/>
    <cellStyle name="_입찰표지 _3.별첨2.실행예산서 작성양식_자금청구서예제(3월)_6월자금청구수정분" xfId="11890"/>
    <cellStyle name="_입찰표지 _3.별첨2.실행예산서 작성양식_자금청구서예제(3월)_6월자금청구수정분_설계변경(재경)" xfId="11891"/>
    <cellStyle name="_입찰표지 _3.별첨2.실행예산서 작성양식_자금청구서예제(3월)_설계변경(재경)" xfId="11892"/>
    <cellStyle name="_입찰표지 _5월간 현장운영계획" xfId="11893"/>
    <cellStyle name="_입찰표지 _5월간 현장운영계획_설계변경(재경)" xfId="11894"/>
    <cellStyle name="_입찰표지 _5월간 현장운영계획_자금청구서예제(3월)" xfId="11895"/>
    <cellStyle name="_입찰표지 _5월간 현장운영계획_자금청구서예제(3월)_6월자금청구수정분" xfId="11896"/>
    <cellStyle name="_입찰표지 _5월간 현장운영계획_자금청구서예제(3월)_6월자금청구수정분_설계변경(재경)" xfId="11897"/>
    <cellStyle name="_입찰표지 _5월간 현장운영계획_자금청구서예제(3월)_설계변경(재경)" xfId="11898"/>
    <cellStyle name="_입찰표지 _hs 보령우회" xfId="26481"/>
    <cellStyle name="_입찰표지 _hs 보령우회_1차1회기성" xfId="26482"/>
    <cellStyle name="_입찰표지 _hs 보령우회_1차1회설변내역" xfId="26483"/>
    <cellStyle name="_입찰표지 _hs 보령우회_2차1회설변내역" xfId="26484"/>
    <cellStyle name="_입찰표지 _hs 보령우회_설계예산서" xfId="26485"/>
    <cellStyle name="_입찰표지 _hs 보령우회_설계예산서 1차" xfId="26486"/>
    <cellStyle name="_입찰표지 _hs 보령우회_예정공정표" xfId="26487"/>
    <cellStyle name="_입찰표지 _hs 보령우회_전체2회설변내역" xfId="26488"/>
    <cellStyle name="_입찰표지 _hs 보령우회_전체계약" xfId="26489"/>
    <cellStyle name="_입찰표지 _hs 보령우회_철근(사급)" xfId="26490"/>
    <cellStyle name="_입찰표지 _hs 중앙선 8(선산토건)" xfId="26491"/>
    <cellStyle name="_입찰표지 _hs 중앙선 8(선산토건)_1차1회기성" xfId="26492"/>
    <cellStyle name="_입찰표지 _hs 중앙선 8(선산토건)_1차1회설변내역" xfId="26493"/>
    <cellStyle name="_입찰표지 _hs 중앙선 8(선산토건)_2차1회설변내역" xfId="26494"/>
    <cellStyle name="_입찰표지 _hs 중앙선 8(선산토건)_설계예산서" xfId="26495"/>
    <cellStyle name="_입찰표지 _hs 중앙선 8(선산토건)_설계예산서 1차" xfId="26496"/>
    <cellStyle name="_입찰표지 _hs 중앙선 8(선산토건)_예정공정표" xfId="26497"/>
    <cellStyle name="_입찰표지 _hs 중앙선 8(선산토건)_전체2회설변내역" xfId="26498"/>
    <cellStyle name="_입찰표지 _hs 중앙선 8(선산토건)_전체계약" xfId="26499"/>
    <cellStyle name="_입찰표지 _hs 중앙선 8(선산토건)_철근(사급)" xfId="26500"/>
    <cellStyle name="_입찰표지 _kcc 안산2단계" xfId="26501"/>
    <cellStyle name="_입찰표지 _kcc 안산2단계_1차1회기성" xfId="26502"/>
    <cellStyle name="_입찰표지 _kcc 안산2단계_1차1회설변내역" xfId="26503"/>
    <cellStyle name="_입찰표지 _kcc 안산2단계_2차1회설변내역" xfId="26504"/>
    <cellStyle name="_입찰표지 _kcc 안산2단계_설계예산서" xfId="26505"/>
    <cellStyle name="_입찰표지 _kcc 안산2단계_설계예산서 1차" xfId="26506"/>
    <cellStyle name="_입찰표지 _kcc 안산2단계_예정공정표" xfId="26507"/>
    <cellStyle name="_입찰표지 _kcc 안산2단계_전체2회설변내역" xfId="26508"/>
    <cellStyle name="_입찰표지 _kcc 안산2단계_전체계약" xfId="26509"/>
    <cellStyle name="_입찰표지 _kcc 안산2단계_철근(사급)" xfId="26510"/>
    <cellStyle name="_입찰표지 _kcc 합덕 신례원 1" xfId="26511"/>
    <cellStyle name="_입찰표지 _kcc 합덕 신례원 1_1차1회기성" xfId="26512"/>
    <cellStyle name="_입찰표지 _kcc 합덕 신례원 1_1차1회설변내역" xfId="26513"/>
    <cellStyle name="_입찰표지 _kcc 합덕 신례원 1_2차1회설변내역" xfId="26514"/>
    <cellStyle name="_입찰표지 _kcc 합덕 신례원 1_설계예산서" xfId="26515"/>
    <cellStyle name="_입찰표지 _kcc 합덕 신례원 1_설계예산서 1차" xfId="26516"/>
    <cellStyle name="_입찰표지 _kcc 합덕 신례원 1_예정공정표" xfId="26517"/>
    <cellStyle name="_입찰표지 _kcc 합덕 신례원 1_전체2회설변내역" xfId="26518"/>
    <cellStyle name="_입찰표지 _kcc 합덕 신례원 1_전체계약" xfId="26519"/>
    <cellStyle name="_입찰표지 _kcc 합덕 신례원 1_철근(사급)" xfId="26520"/>
    <cellStyle name="_입찰표지 _kn 구룡포~대보간 1" xfId="26521"/>
    <cellStyle name="_입찰표지 _kn 구룡포~대보간 1_1차1회기성" xfId="26522"/>
    <cellStyle name="_입찰표지 _kn 구룡포~대보간 1_1차1회설변내역" xfId="26523"/>
    <cellStyle name="_입찰표지 _kn 구룡포~대보간 1_2차1회설변내역" xfId="26524"/>
    <cellStyle name="_입찰표지 _kn 구룡포~대보간 1_설계예산서" xfId="26525"/>
    <cellStyle name="_입찰표지 _kn 구룡포~대보간 1_설계예산서 1차" xfId="26526"/>
    <cellStyle name="_입찰표지 _kn 구룡포~대보간 1_예정공정표" xfId="26527"/>
    <cellStyle name="_입찰표지 _kn 구룡포~대보간 1_전체2회설변내역" xfId="26528"/>
    <cellStyle name="_입찰표지 _kn 구룡포~대보간 1_전체계약" xfId="26529"/>
    <cellStyle name="_입찰표지 _kn 구룡포~대보간 1_철근(사급)" xfId="26530"/>
    <cellStyle name="_입찰표지 _ss 굴포천" xfId="26531"/>
    <cellStyle name="_입찰표지 _ss 굴포천_1차1회기성" xfId="26532"/>
    <cellStyle name="_입찰표지 _ss 굴포천_1차1회설변내역" xfId="26533"/>
    <cellStyle name="_입찰표지 _ss 굴포천_2차1회설변내역" xfId="26534"/>
    <cellStyle name="_입찰표지 _ss 굴포천_설계예산서" xfId="26535"/>
    <cellStyle name="_입찰표지 _ss 굴포천_설계예산서 1차" xfId="26536"/>
    <cellStyle name="_입찰표지 _ss 굴포천_예정공정표" xfId="26537"/>
    <cellStyle name="_입찰표지 _ss 굴포천_전체2회설변내역" xfId="26538"/>
    <cellStyle name="_입찰표지 _ss 굴포천_전체계약" xfId="26539"/>
    <cellStyle name="_입찰표지 _ss 굴포천_철근(사급)" xfId="26540"/>
    <cellStyle name="_입찰표지 _가실행 및 총괄(5공구)" xfId="7786"/>
    <cellStyle name="_입찰표지 _가실행 및 총괄(5공구)_20020925 대우 대산항(1단계)" xfId="7785"/>
    <cellStyle name="_입찰표지 _가실행 및 총괄(5공구)_20020925 대우 대산항(설계1)" xfId="7784"/>
    <cellStyle name="_입찰표지 _가실행 및 총괄(5공구)_20020925 대우 대산항(설계2)" xfId="7783"/>
    <cellStyle name="_입찰표지 _간접비" xfId="7446"/>
    <cellStyle name="_입찰표지 _간접비_강원실행내역(1028)" xfId="7445"/>
    <cellStyle name="_입찰표지 _간접비_도급내역" xfId="7444"/>
    <cellStyle name="_입찰표지 _간접비_복사본 강원견적보고" xfId="7443"/>
    <cellStyle name="_입찰표지 _간접비_청계천_본실행(10.28)" xfId="7442"/>
    <cellStyle name="_입찰표지 _갑지양식" xfId="11899"/>
    <cellStyle name="_입찰표지 _갑지양식_설계변경(재경)" xfId="11900"/>
    <cellStyle name="_입찰표지 _갑지양식_자금청구서예제(3월)" xfId="11901"/>
    <cellStyle name="_입찰표지 _갑지양식_자금청구서예제(3월)_6월자금청구수정분" xfId="11902"/>
    <cellStyle name="_입찰표지 _갑지양식_자금청구서예제(3월)_6월자금청구수정분_설계변경(재경)" xfId="11903"/>
    <cellStyle name="_입찰표지 _갑지양식_자금청구서예제(3월)_설계변경(재경)" xfId="11904"/>
    <cellStyle name="_입찰표지 _강원실행내역(1028)" xfId="7441"/>
    <cellStyle name="_입찰표지 _거제U-2(3차)" xfId="19906"/>
    <cellStyle name="_입찰표지 _거제U-2(3차)_거제U-2(3차)" xfId="19907"/>
    <cellStyle name="_입찰표지 _거제U-2(3차)_거제U-2(3차)_서후-평은(투찰)" xfId="19908"/>
    <cellStyle name="_입찰표지 _거제U-2(3차)_서후-평은(투찰)" xfId="19909"/>
    <cellStyle name="_입찰표지 _검암2차사전공사(본사검토) " xfId="19910"/>
    <cellStyle name="_입찰표지 _견적" xfId="7440"/>
    <cellStyle name="_입찰표지 _견적 방문 제출시-SAMPLE" xfId="19911"/>
    <cellStyle name="_입찰표지 _견적 방문 제출시-SAMPLE_신호등견적서" xfId="19912"/>
    <cellStyle name="_입찰표지 _견적_강원실행내역(1028)" xfId="7439"/>
    <cellStyle name="_입찰표지 _견적_금촌월롱_견적" xfId="7438"/>
    <cellStyle name="_입찰표지 _견적_도급내역" xfId="7437"/>
    <cellStyle name="_입찰표지 _견적_복사본 강원견적보고" xfId="7436"/>
    <cellStyle name="_입찰표지 _견적_청계천_본실행(10.28)" xfId="7435"/>
    <cellStyle name="_입찰표지 _견적_풍덕천_견적" xfId="7434"/>
    <cellStyle name="_입찰표지 _관급자재1차내역서" xfId="10602"/>
    <cellStyle name="_입찰표지 _관급자재내역서" xfId="10603"/>
    <cellStyle name="_입찰표지 _관급자재전체1차장래내역서" xfId="10604"/>
    <cellStyle name="_입찰표지 _광주평동투찰" xfId="19913"/>
    <cellStyle name="_입찰표지 _광주평동품의1" xfId="19914"/>
    <cellStyle name="_입찰표지 _금촌월롱_견적" xfId="7433"/>
    <cellStyle name="_입찰표지 _단지내교통표지판63개소(재수정 메일접수분)" xfId="7432"/>
    <cellStyle name="_입찰표지 _단지내교통표지판63개소(재수정 메일접수분)_표지판 국도39호선(단가)" xfId="7431"/>
    <cellStyle name="_입찰표지 _당초전체내역서" xfId="10605"/>
    <cellStyle name="_입찰표지 _대비표" xfId="11905"/>
    <cellStyle name="_입찰표지 _대비표(대대표)" xfId="11906"/>
    <cellStyle name="_입찰표지 _대비표(대대표)_설계변경(재경)" xfId="11907"/>
    <cellStyle name="_입찰표지 _대비표(대대표)_자금청구서예제(3월)" xfId="11908"/>
    <cellStyle name="_입찰표지 _대비표(대대표)_자금청구서예제(3월)_6월자금청구수정분" xfId="11909"/>
    <cellStyle name="_입찰표지 _대비표(대대표)_자금청구서예제(3월)_6월자금청구수정분_설계변경(재경)" xfId="11910"/>
    <cellStyle name="_입찰표지 _대비표(대대표)_자금청구서예제(3월)_설계변경(재경)" xfId="11911"/>
    <cellStyle name="_입찰표지 _대비표(대표)" xfId="11912"/>
    <cellStyle name="_입찰표지 _대비표(대표)_설계변경(재경)" xfId="11913"/>
    <cellStyle name="_입찰표지 _대비표(대표)_실행기성내역(12월 신정)" xfId="11914"/>
    <cellStyle name="_입찰표지 _대비표(대표)_실행기성내역(12월 신정)_설계변경(재경)" xfId="11915"/>
    <cellStyle name="_입찰표지 _대비표(대표)_실행기성내역(12월 신정)_자금청구서예제(3월)" xfId="11916"/>
    <cellStyle name="_입찰표지 _대비표(대표)_실행기성내역(12월 신정)_자금청구서예제(3월)_6월자금청구수정분" xfId="11917"/>
    <cellStyle name="_입찰표지 _대비표(대표)_실행기성내역(12월 신정)_자금청구서예제(3월)_6월자금청구수정분_설계변경(재경)" xfId="11918"/>
    <cellStyle name="_입찰표지 _대비표(대표)_실행기성내역(12월 신정)_자금청구서예제(3월)_설계변경(재경)" xfId="11919"/>
    <cellStyle name="_입찰표지 _대비표(대표)_자금청구서예제(3월)" xfId="11920"/>
    <cellStyle name="_입찰표지 _대비표(대표)_자금청구서예제(3월)_6월자금청구수정분" xfId="11921"/>
    <cellStyle name="_입찰표지 _대비표(대표)_자금청구서예제(3월)_6월자금청구수정분_설계변경(재경)" xfId="11922"/>
    <cellStyle name="_입찰표지 _대비표(대표)_자금청구서예제(3월)_설계변경(재경)" xfId="11923"/>
    <cellStyle name="_입찰표지 _대비표(총대표)" xfId="11924"/>
    <cellStyle name="_입찰표지 _대비표(총대표)_설계변경(재경)" xfId="11925"/>
    <cellStyle name="_입찰표지 _대비표(총대표)_실행기성내역(12월 신정)" xfId="11926"/>
    <cellStyle name="_입찰표지 _대비표(총대표)_실행기성내역(12월 신정)_설계변경(재경)" xfId="11927"/>
    <cellStyle name="_입찰표지 _대비표(총대표)_실행기성내역(12월 신정)_자금청구서예제(3월)" xfId="11928"/>
    <cellStyle name="_입찰표지 _대비표(총대표)_실행기성내역(12월 신정)_자금청구서예제(3월)_6월자금청구수정분" xfId="11929"/>
    <cellStyle name="_입찰표지 _대비표(총대표)_실행기성내역(12월 신정)_자금청구서예제(3월)_6월자금청구수정분_설계변경(재경)" xfId="11930"/>
    <cellStyle name="_입찰표지 _대비표(총대표)_실행기성내역(12월 신정)_자금청구서예제(3월)_설계변경(재경)" xfId="11931"/>
    <cellStyle name="_입찰표지 _대비표(총대표)_자금청구서예제(3월)" xfId="11932"/>
    <cellStyle name="_입찰표지 _대비표(총대표)_자금청구서예제(3월)_6월자금청구수정분" xfId="11933"/>
    <cellStyle name="_입찰표지 _대비표(총대표)_자금청구서예제(3월)_6월자금청구수정분_설계변경(재경)" xfId="11934"/>
    <cellStyle name="_입찰표지 _대비표(총대표)_자금청구서예제(3월)_설계변경(재경)" xfId="11935"/>
    <cellStyle name="_입찰표지 _대비표(최종대표)" xfId="11936"/>
    <cellStyle name="_입찰표지 _대비표(최종대표)_설계변경(재경)" xfId="11937"/>
    <cellStyle name="_입찰표지 _대비표(최종대표)_자금청구서예제(3월)" xfId="11938"/>
    <cellStyle name="_입찰표지 _대비표(최종대표)_자금청구서예제(3월)_6월자금청구수정분" xfId="11939"/>
    <cellStyle name="_입찰표지 _대비표(최종대표)_자금청구서예제(3월)_6월자금청구수정분_설계변경(재경)" xfId="11940"/>
    <cellStyle name="_입찰표지 _대비표(최종대표)_자금청구서예제(3월)_설계변경(재경)" xfId="11941"/>
    <cellStyle name="_입찰표지 _대비표(최후대표)" xfId="11942"/>
    <cellStyle name="_입찰표지 _대비표(최후대표)_설계변경(재경)" xfId="11943"/>
    <cellStyle name="_입찰표지 _대비표(최후대표)_자금청구서예제(3월)" xfId="11944"/>
    <cellStyle name="_입찰표지 _대비표(최후대표)_자금청구서예제(3월)_6월자금청구수정분" xfId="11945"/>
    <cellStyle name="_입찰표지 _대비표(최후대표)_자금청구서예제(3월)_6월자금청구수정분_설계변경(재경)" xfId="11946"/>
    <cellStyle name="_입찰표지 _대비표(최후대표)_자금청구서예제(3월)_설계변경(재경)" xfId="11947"/>
    <cellStyle name="_입찰표지 _대비표_설계변경(재경)" xfId="11948"/>
    <cellStyle name="_입찰표지 _대비표_자금청구서예제(3월)" xfId="11949"/>
    <cellStyle name="_입찰표지 _대비표_자금청구서예제(3월)_6월자금청구수정분" xfId="11950"/>
    <cellStyle name="_입찰표지 _대비표_자금청구서예제(3월)_6월자금청구수정분_설계변경(재경)" xfId="11951"/>
    <cellStyle name="_입찰표지 _대비표_자금청구서예제(3월)_설계변경(재경)" xfId="11952"/>
    <cellStyle name="_입찰표지 _대산가실행(shi)" xfId="7430"/>
    <cellStyle name="_입찰표지 _대산가실행(shi)_20020924 대산항 공내역서" xfId="7429"/>
    <cellStyle name="_입찰표지 _대산가실행(shi)_20020924 대산항 공내역서_사본 - 20020924 대산항 공내역서" xfId="7428"/>
    <cellStyle name="_입찰표지 _대산가실행(물산)" xfId="7427"/>
    <cellStyle name="_입찰표지 _대산가실행(물산)_20020924 대산항 공내역서" xfId="7426"/>
    <cellStyle name="_입찰표지 _대산가실행(물산)_20020924 대산항 공내역서_사본 - 20020924 대산항 공내역서" xfId="7425"/>
    <cellStyle name="_입찰표지 _대안투찰내역(0221)" xfId="19915"/>
    <cellStyle name="_입찰표지 _대안투찰내역(0223)" xfId="19916"/>
    <cellStyle name="_입찰표지 _대안투찰내역(확정본0226)" xfId="19917"/>
    <cellStyle name="_입찰표지 _도급내역" xfId="7424"/>
    <cellStyle name="_입찰표지 _도급내역서(보완설계)" xfId="10606"/>
    <cellStyle name="_입찰표지 _도급내역서.(보완설계)" xfId="10607"/>
    <cellStyle name="_입찰표지 _도급내역서.(보완설계) -최종" xfId="10608"/>
    <cellStyle name="_입찰표지 _도급실행0211" xfId="19918"/>
    <cellStyle name="_입찰표지 _배전변경실행" xfId="7423"/>
    <cellStyle name="_입찰표지 _보고자료" xfId="11953"/>
    <cellStyle name="_입찰표지 _보고자료_설계변경(재경)" xfId="11954"/>
    <cellStyle name="_입찰표지 _보고자료_자금청구서예제(3월)" xfId="11955"/>
    <cellStyle name="_입찰표지 _보고자료_자금청구서예제(3월)_6월자금청구수정분" xfId="11956"/>
    <cellStyle name="_입찰표지 _보고자료_자금청구서예제(3월)_6월자금청구수정분_설계변경(재경)" xfId="11957"/>
    <cellStyle name="_입찰표지 _보고자료_자금청구서예제(3월)_설계변경(재경)" xfId="11958"/>
    <cellStyle name="_입찰표지 _복사본 강원견적보고" xfId="7422"/>
    <cellStyle name="_입찰표지 _본실행_매립" xfId="7421"/>
    <cellStyle name="_입찰표지 _부사장님보고" xfId="7420"/>
    <cellStyle name="_입찰표지 _부사장님보고_2002경영전략회의" xfId="7419"/>
    <cellStyle name="_입찰표지 _부사장님보고_2002년도경영계획" xfId="7418"/>
    <cellStyle name="_입찰표지 _부사장님보고_생산성2002" xfId="7417"/>
    <cellStyle name="_입찰표지 _부사장님보고_현장공사현황" xfId="7416"/>
    <cellStyle name="_입찰표지 _부사장님보고_현장공사현황(공동사)" xfId="7411"/>
    <cellStyle name="_입찰표지 _부사장님보고_현장공사현황(대내)" xfId="7410"/>
    <cellStyle name="_입찰표지 _부사장님보고_현장공사현황_2002년도경영계획" xfId="7409"/>
    <cellStyle name="_입찰표지 _부사장님보고_현장조직표" xfId="7408"/>
    <cellStyle name="_입찰표지 _부사장님보고_현장조직표_2002년도경영계획" xfId="7407"/>
    <cellStyle name="_입찰표지 _부사장님보고_현장현황(공동사)" xfId="7406"/>
    <cellStyle name="_입찰표지 _부사장님보고_현장현황(사장님)" xfId="7405"/>
    <cellStyle name="_입찰표지 _사본 - 2002.12 변경 설계서" xfId="10609"/>
    <cellStyle name="_입찰표지 _사전공사(토목본사검토) " xfId="19919"/>
    <cellStyle name="_입찰표지 _사전공사분1차분" xfId="11959"/>
    <cellStyle name="_입찰표지 _사전공사분1차분_설계변경(재경)" xfId="11960"/>
    <cellStyle name="_입찰표지 _사전공사분1차분_자금청구서예제(3월)" xfId="11961"/>
    <cellStyle name="_입찰표지 _사전공사분1차분_자금청구서예제(3월)_6월자금청구수정분" xfId="11962"/>
    <cellStyle name="_입찰표지 _사전공사분1차분_자금청구서예제(3월)_6월자금청구수정분_설계변경(재경)" xfId="11963"/>
    <cellStyle name="_입찰표지 _사전공사분1차분_자금청구서예제(3월)_설계변경(재경)" xfId="11964"/>
    <cellStyle name="_입찰표지 _산근" xfId="7404"/>
    <cellStyle name="_입찰표지 _산근_금촌월롱_견적" xfId="7403"/>
    <cellStyle name="_입찰표지 _산근_풍덕천_견적" xfId="7402"/>
    <cellStyle name="_입찰표지 _삼안분견적" xfId="7401"/>
    <cellStyle name="_입찰표지 _삼안분견적_강원실행내역(1028)" xfId="7400"/>
    <cellStyle name="_입찰표지 _삼안분견적_도급내역" xfId="7399"/>
    <cellStyle name="_입찰표지 _삼안분견적_복사본 강원견적보고" xfId="7398"/>
    <cellStyle name="_입찰표지 _삼안분견적_청계천_본실행(10.28)" xfId="7397"/>
    <cellStyle name="_입찰표지 _서후-평은(투찰)" xfId="19920"/>
    <cellStyle name="_입찰표지 _설계변경" xfId="10610"/>
    <cellStyle name="_입찰표지 _설계변경(재경)" xfId="11965"/>
    <cellStyle name="_입찰표지 _설계예산서" xfId="26541"/>
    <cellStyle name="_입찰표지 _설계예산서 1차" xfId="26542"/>
    <cellStyle name="_입찰표지 _송학하수품의(설계넣고)" xfId="19921"/>
    <cellStyle name="_입찰표지 _수정 - 청풍투찰" xfId="7396"/>
    <cellStyle name="_입찰표지 _신령영천1_입찰" xfId="7395"/>
    <cellStyle name="_입찰표지 _신령영천1_입찰_금촌월롱_견적" xfId="7394"/>
    <cellStyle name="_입찰표지 _신령영천1_입찰_도급내역서(보완설계)" xfId="10611"/>
    <cellStyle name="_입찰표지 _신령영천1_입찰_도급내역서.(보완설계)" xfId="10612"/>
    <cellStyle name="_입찰표지 _신령영천1_입찰_도급내역서.(보완설계) -최종" xfId="10613"/>
    <cellStyle name="_입찰표지 _신령영천1_입찰_풍덕천_견적" xfId="7393"/>
    <cellStyle name="_입찰표지 _신정1빗물펌프장(홍성학)" xfId="11966"/>
    <cellStyle name="_입찰표지 _신정1빗물펌프장(홍성학)_설계변경(재경)" xfId="11967"/>
    <cellStyle name="_입찰표지 _신정1빗물펌프장(홍성학)_자금청구서예제(3월)" xfId="11968"/>
    <cellStyle name="_입찰표지 _신정1빗물펌프장(홍성학)_자금청구서예제(3월)_6월자금청구수정분" xfId="11969"/>
    <cellStyle name="_입찰표지 _신정1빗물펌프장(홍성학)_자금청구서예제(3월)_6월자금청구수정분_설계변경(재경)" xfId="11970"/>
    <cellStyle name="_입찰표지 _신정1빗물펌프장(홍성학)_자금청구서예제(3월)_설계변경(재경)" xfId="11971"/>
    <cellStyle name="_입찰표지 _신호등견적서" xfId="19922"/>
    <cellStyle name="_입찰표지 _실정보고(거적덮기04.2.9)" xfId="7392"/>
    <cellStyle name="_입찰표지 _실정보고(거적덮기04.2.9)_단지내교통표지판63개소(재수정 메일접수분)" xfId="7391"/>
    <cellStyle name="_입찰표지 _실정보고(거적덮기04.2.9)_단지내교통표지판63개소(재수정 메일접수분)_표지판 국도39호선(단가)" xfId="7390"/>
    <cellStyle name="_입찰표지 _실정보고(거적덮기04.2.9)_법면보호공(04.2.17)(재협의공비산출)" xfId="7389"/>
    <cellStyle name="_입찰표지 _실정보고(거적덮기04.2.9)_법면보호공(04.2.17)(재협의공비산출)_단지내교통표지판63개소(재수정 메일접수분)" xfId="7388"/>
    <cellStyle name="_입찰표지 _실정보고(거적덮기04.2.9)_법면보호공(04.2.17)(재협의공비산출)_단지내교통표지판63개소(재수정 메일접수분)_표지판 국도39호선(단가)" xfId="7387"/>
    <cellStyle name="_입찰표지 _실정보고(거적덮기04.2.9)_법면보호공(04.2.17)(재협의공비산출)_표지판 국도39호선(단가)" xfId="7386"/>
    <cellStyle name="_입찰표지 _실정보고(거적덮기04.2.9)_표지판 국도39호선(단가)" xfId="7385"/>
    <cellStyle name="_입찰표지 _실정보고(소화전,제수변)" xfId="7384"/>
    <cellStyle name="_입찰표지 _실정보고(소화전,제수변)_단지내교통표지판63개소(재수정 메일접수분)" xfId="7383"/>
    <cellStyle name="_입찰표지 _실정보고(소화전,제수변)_단지내교통표지판63개소(재수정 메일접수분)_표지판 국도39호선(단가)" xfId="7382"/>
    <cellStyle name="_입찰표지 _실정보고(소화전,제수변)_표지판 국도39호선(단가)" xfId="7381"/>
    <cellStyle name="_입찰표지 _실행기성내역(11월)" xfId="11972"/>
    <cellStyle name="_입찰표지 _실행기성내역(11월)_설계변경(재경)" xfId="11973"/>
    <cellStyle name="_입찰표지 _실행기성내역(11월)_자금청구서예제(3월)" xfId="11974"/>
    <cellStyle name="_입찰표지 _실행기성내역(11월)_자금청구서예제(3월)_6월자금청구수정분" xfId="11975"/>
    <cellStyle name="_입찰표지 _실행기성내역(11월)_자금청구서예제(3월)_6월자금청구수정분_설계변경(재경)" xfId="11976"/>
    <cellStyle name="_입찰표지 _실행기성내역(11월)_자금청구서예제(3월)_설계변경(재경)" xfId="11977"/>
    <cellStyle name="_입찰표지 _실행기성내역(12월 신정)" xfId="11978"/>
    <cellStyle name="_입찰표지 _실행기성내역(12월 신정)_설계변경(재경)" xfId="11979"/>
    <cellStyle name="_입찰표지 _실행기성내역(12월 신정)_자금청구서예제(3월)" xfId="11980"/>
    <cellStyle name="_입찰표지 _실행기성내역(12월 신정)_자금청구서예제(3월)_6월자금청구수정분" xfId="11981"/>
    <cellStyle name="_입찰표지 _실행기성내역(12월 신정)_자금청구서예제(3월)_6월자금청구수정분_설계변경(재경)" xfId="11982"/>
    <cellStyle name="_입찰표지 _실행기성내역(12월 신정)_자금청구서예제(3월)_설계변경(재경)" xfId="11983"/>
    <cellStyle name="_입찰표지 _실행예산(변경)" xfId="7380"/>
    <cellStyle name="_입찰표지 _실행예산서" xfId="11984"/>
    <cellStyle name="_입찰표지 _실행예산서(문산IC)" xfId="7379"/>
    <cellStyle name="_입찰표지 _실행예산서(문산IC)_20020924 대산항 공내역서" xfId="7378"/>
    <cellStyle name="_입찰표지 _실행예산서(문산IC)_20020924 대산항 공내역서_사본 - 20020924 대산항 공내역서" xfId="7377"/>
    <cellStyle name="_입찰표지 _실행예산서_001공종별기성현황내역수정분" xfId="11985"/>
    <cellStyle name="_입찰표지 _실행예산서_001공종별기성현황내역수정분_설계변경(재경)" xfId="11986"/>
    <cellStyle name="_입찰표지 _실행예산서_001공종별기성현황내역수정분_자금청구서예제(3월)" xfId="11987"/>
    <cellStyle name="_입찰표지 _실행예산서_001공종별기성현황내역수정분_자금청구서예제(3월)_6월자금청구수정분" xfId="11988"/>
    <cellStyle name="_입찰표지 _실행예산서_001공종별기성현황내역수정분_자금청구서예제(3월)_6월자금청구수정분_설계변경(재경)" xfId="11989"/>
    <cellStyle name="_입찰표지 _실행예산서_001공종별기성현황내역수정분_자금청구서예제(3월)_설계변경(재경)" xfId="11990"/>
    <cellStyle name="_입찰표지 _실행예산서_7월공종별기성현황내역" xfId="11991"/>
    <cellStyle name="_입찰표지 _실행예산서_7월공종별기성현황내역_설계변경(재경)" xfId="11992"/>
    <cellStyle name="_입찰표지 _실행예산서_7월공종별기성현황내역_자금청구서예제(3월)" xfId="11993"/>
    <cellStyle name="_입찰표지 _실행예산서_7월공종별기성현황내역_자금청구서예제(3월)_6월자금청구수정분" xfId="11994"/>
    <cellStyle name="_입찰표지 _실행예산서_7월공종별기성현황내역_자금청구서예제(3월)_6월자금청구수정분_설계변경(재경)" xfId="11995"/>
    <cellStyle name="_입찰표지 _실행예산서_7월공종별기성현황내역_자금청구서예제(3월)_설계변경(재경)" xfId="11996"/>
    <cellStyle name="_입찰표지 _실행예산서_공종별기성현황내역" xfId="11997"/>
    <cellStyle name="_입찰표지 _실행예산서_공종별기성현황내역_설계변경(재경)" xfId="11998"/>
    <cellStyle name="_입찰표지 _실행예산서_공종별기성현황내역_자금청구서예제(3월)" xfId="11999"/>
    <cellStyle name="_입찰표지 _실행예산서_공종별기성현황내역_자금청구서예제(3월)_6월자금청구수정분" xfId="12000"/>
    <cellStyle name="_입찰표지 _실행예산서_공종별기성현황내역_자금청구서예제(3월)_6월자금청구수정분_설계변경(재경)" xfId="12001"/>
    <cellStyle name="_입찰표지 _실행예산서_공종별기성현황내역_자금청구서예제(3월)_설계변경(재경)" xfId="12002"/>
    <cellStyle name="_입찰표지 _실행예산서_설계변경(재경)" xfId="12003"/>
    <cellStyle name="_입찰표지 _실행예산서_실행예산서" xfId="12004"/>
    <cellStyle name="_입찰표지 _실행예산서_실행예산서(본사작성)" xfId="12005"/>
    <cellStyle name="_입찰표지 _실행예산서_실행예산서(본사작성)_설계변경(재경)" xfId="12006"/>
    <cellStyle name="_입찰표지 _실행예산서_실행예산서(본사작성)_자금청구서예제(3월)" xfId="12007"/>
    <cellStyle name="_입찰표지 _실행예산서_실행예산서(본사작성)_자금청구서예제(3월)_6월자금청구수정분" xfId="12008"/>
    <cellStyle name="_입찰표지 _실행예산서_실행예산서(본사작성)_자금청구서예제(3월)_6월자금청구수정분_설계변경(재경)" xfId="12009"/>
    <cellStyle name="_입찰표지 _실행예산서_실행예산서(본사작성)_자금청구서예제(3월)_설계변경(재경)" xfId="12010"/>
    <cellStyle name="_입찰표지 _실행예산서_실행예산서_설계변경(재경)" xfId="12011"/>
    <cellStyle name="_입찰표지 _실행예산서_실행예산서_자금청구서예제(3월)" xfId="12012"/>
    <cellStyle name="_입찰표지 _실행예산서_실행예산서_자금청구서예제(3월)_6월자금청구수정분" xfId="12013"/>
    <cellStyle name="_입찰표지 _실행예산서_실행예산서_자금청구서예제(3월)_6월자금청구수정분_설계변경(재경)" xfId="12014"/>
    <cellStyle name="_입찰표지 _실행예산서_실행예산서_자금청구서예제(3월)_설계변경(재경)" xfId="12015"/>
    <cellStyle name="_입찰표지 _실행예산서_자금청구서예제(3월)" xfId="12016"/>
    <cellStyle name="_입찰표지 _실행예산서_자금청구서예제(3월)_6월자금청구수정분" xfId="12017"/>
    <cellStyle name="_입찰표지 _실행예산서_자금청구서예제(3월)_6월자금청구수정분_설계변경(재경)" xfId="12018"/>
    <cellStyle name="_입찰표지 _실행예산서_자금청구서예제(3월)_설계변경(재경)" xfId="12019"/>
    <cellStyle name="_입찰표지 _실행예산서_주간일보 및 실행 기성내역(양식)" xfId="12020"/>
    <cellStyle name="_입찰표지 _실행예산서_주간일보 및 실행 기성내역(양식)_설계변경(재경)" xfId="12021"/>
    <cellStyle name="_입찰표지 _실행예산서_주간일보 및 실행 기성내역(양식)_자금청구서예제(3월)" xfId="12022"/>
    <cellStyle name="_입찰표지 _실행예산서_주간일보 및 실행 기성내역(양식)_자금청구서예제(3월)_6월자금청구수정분" xfId="12023"/>
    <cellStyle name="_입찰표지 _실행예산서_주간일보 및 실행 기성내역(양식)_자금청구서예제(3월)_6월자금청구수정분_설계변경(재경)" xfId="12024"/>
    <cellStyle name="_입찰표지 _실행예산서_주간일보 및 실행 기성내역(양식)_자금청구서예제(3월)_설계변경(재경)" xfId="12025"/>
    <cellStyle name="_입찰표지 _실행예산서_중계실행기성고내역서(6월)" xfId="12026"/>
    <cellStyle name="_입찰표지 _실행예산서_중계실행기성고내역서(6월)_설계변경(재경)" xfId="12027"/>
    <cellStyle name="_입찰표지 _실행예산서_중계실행기성고내역서(6월)_자금청구서예제(3월)" xfId="12028"/>
    <cellStyle name="_입찰표지 _실행예산서_중계실행기성고내역서(6월)_자금청구서예제(3월)_6월자금청구수정분" xfId="12029"/>
    <cellStyle name="_입찰표지 _실행예산서_중계실행기성고내역서(6월)_자금청구서예제(3월)_6월자금청구수정분_설계변경(재경)" xfId="12030"/>
    <cellStyle name="_입찰표지 _실행예산서_중계실행기성고내역서(6월)_자금청구서예제(3월)_설계변경(재경)" xfId="12031"/>
    <cellStyle name="_입찰표지 _실행예산서_중계실행기성고내역서(6월)_주간일보 및 실행 기성내역(양식)" xfId="12032"/>
    <cellStyle name="_입찰표지 _실행예산서_중계실행기성고내역서(6월)_주간일보 및 실행 기성내역(양식)_설계변경(재경)" xfId="12033"/>
    <cellStyle name="_입찰표지 _실행예산서_중계실행기성고내역서(6월)_주간일보 및 실행 기성내역(양식)_자금청구서예제(3월)" xfId="12034"/>
    <cellStyle name="_입찰표지 _실행예산서_중계실행기성고내역서(6월)_주간일보 및 실행 기성내역(양식)_자금청구서예제(3월)_6월자금청구수정분" xfId="12035"/>
    <cellStyle name="_입찰표지 _실행예산서_중계실행기성고내역서(6월)_주간일보 및 실행 기성내역(양식)_자금청구서예제(3월)_6월자금청구수정분_설계변경(재경)" xfId="12036"/>
    <cellStyle name="_입찰표지 _실행예산서_중계실행기성고내역서(6월)_주간일보 및 실행 기성내역(양식)_자금청구서예제(3월)_설계변경(재경)" xfId="12037"/>
    <cellStyle name="_입찰표지 _안동투찰" xfId="26543"/>
    <cellStyle name="_입찰표지 _안동투찰_1차1회기성" xfId="26544"/>
    <cellStyle name="_입찰표지 _안동투찰_1차1회설변내역" xfId="26545"/>
    <cellStyle name="_입찰표지 _안동투찰_2차1회설변내역" xfId="26546"/>
    <cellStyle name="_입찰표지 _안동투찰_설계예산서" xfId="26547"/>
    <cellStyle name="_입찰표지 _안동투찰_설계예산서 1차" xfId="26548"/>
    <cellStyle name="_입찰표지 _안동투찰_예정공정표" xfId="26549"/>
    <cellStyle name="_입찰표지 _안동투찰_전체2회설변내역" xfId="26550"/>
    <cellStyle name="_입찰표지 _안동투찰_전체계약" xfId="26551"/>
    <cellStyle name="_입찰표지 _안동투찰_철근(사급)" xfId="26552"/>
    <cellStyle name="_입찰표지 _예정공정표" xfId="26553"/>
    <cellStyle name="_입찰표지 _용지보상비" xfId="10614"/>
    <cellStyle name="_입찰표지 _일성실행" xfId="12038"/>
    <cellStyle name="_입찰표지 _일성실행_설계변경(재경)" xfId="12039"/>
    <cellStyle name="_입찰표지 _일성실행_자금청구서예제(3월)" xfId="12040"/>
    <cellStyle name="_입찰표지 _일성실행_자금청구서예제(3월)_6월자금청구수정분" xfId="12041"/>
    <cellStyle name="_입찰표지 _일성실행_자금청구서예제(3월)_6월자금청구수정분_설계변경(재경)" xfId="12042"/>
    <cellStyle name="_입찰표지 _일성실행_자금청구서예제(3월)_설계변경(재경)" xfId="12043"/>
    <cellStyle name="_입찰표지 _자금청구서예제(3월)" xfId="12044"/>
    <cellStyle name="_입찰표지 _자금청구서예제(3월)_6월자금청구수정분" xfId="12045"/>
    <cellStyle name="_입찰표지 _자금청구서예제(3월)_6월자금청구수정분_설계변경(재경)" xfId="12046"/>
    <cellStyle name="_입찰표지 _자금청구서예제(3월)_설계변경(재경)" xfId="12047"/>
    <cellStyle name="_입찰표지 _전대-마성" xfId="7376"/>
    <cellStyle name="_입찰표지 _전대-마성_20020924 대산항 공내역서" xfId="7375"/>
    <cellStyle name="_입찰표지 _전대-마성_20020924 대산항 공내역서_사본 - 20020924 대산항 공내역서" xfId="7374"/>
    <cellStyle name="_입찰표지 _전체2회설변내역" xfId="26554"/>
    <cellStyle name="_입찰표지 _전체계약" xfId="26555"/>
    <cellStyle name="_입찰표지 _중계실행기성고내역서" xfId="12048"/>
    <cellStyle name="_입찰표지 _중계실행기성고내역서(6월)" xfId="12049"/>
    <cellStyle name="_입찰표지 _중계실행기성고내역서(6월)_설계변경(재경)" xfId="12050"/>
    <cellStyle name="_입찰표지 _중계실행기성고내역서(6월)_자금청구서예제(3월)" xfId="12051"/>
    <cellStyle name="_입찰표지 _중계실행기성고내역서(6월)_자금청구서예제(3월)_6월자금청구수정분" xfId="12052"/>
    <cellStyle name="_입찰표지 _중계실행기성고내역서(6월)_자금청구서예제(3월)_6월자금청구수정분_설계변경(재경)" xfId="12053"/>
    <cellStyle name="_입찰표지 _중계실행기성고내역서(6월)_자금청구서예제(3월)_설계변경(재경)" xfId="12054"/>
    <cellStyle name="_입찰표지 _중계실행기성고내역서(6월)_주간일보 및 실행 기성내역(양식)" xfId="12055"/>
    <cellStyle name="_입찰표지 _중계실행기성고내역서(6월)_주간일보 및 실행 기성내역(양식)_설계변경(재경)" xfId="12056"/>
    <cellStyle name="_입찰표지 _중계실행기성고내역서(6월)_주간일보 및 실행 기성내역(양식)_자금청구서예제(3월)" xfId="12057"/>
    <cellStyle name="_입찰표지 _중계실행기성고내역서(6월)_주간일보 및 실행 기성내역(양식)_자금청구서예제(3월)_6월자금청구수정분" xfId="12058"/>
    <cellStyle name="_입찰표지 _중계실행기성고내역서(6월)_주간일보 및 실행 기성내역(양식)_자금청구서예제(3월)_6월자금청구수정분_설계변경(재경)" xfId="12059"/>
    <cellStyle name="_입찰표지 _중계실행기성고내역서(6월)_주간일보 및 실행 기성내역(양식)_자금청구서예제(3월)_설계변경(재경)" xfId="12060"/>
    <cellStyle name="_입찰표지 _중계실행기성고내역서_설계변경(재경)" xfId="12061"/>
    <cellStyle name="_입찰표지 _중계실행기성고내역서_자금청구서예제(3월)" xfId="12062"/>
    <cellStyle name="_입찰표지 _중계실행기성고내역서_자금청구서예제(3월)_6월자금청구수정분" xfId="12063"/>
    <cellStyle name="_입찰표지 _중계실행기성고내역서_자금청구서예제(3월)_6월자금청구수정분_설계변경(재경)" xfId="12064"/>
    <cellStyle name="_입찰표지 _중계실행기성고내역서_자금청구서예제(3월)_설계변경(재경)" xfId="12065"/>
    <cellStyle name="_입찰표지 _진월 공내역서" xfId="19923"/>
    <cellStyle name="_입찰표지 _진월 공내역서_서후-평은(투찰)" xfId="19924"/>
    <cellStyle name="_입찰표지 _철근(사급)" xfId="26556"/>
    <cellStyle name="_입찰표지 _청계천_본실행(10.28)" xfId="7373"/>
    <cellStyle name="_입찰표지 _청풍대교견적내역서(도아기업)" xfId="7372"/>
    <cellStyle name="_입찰표지 _청풍투찰" xfId="7371"/>
    <cellStyle name="_입찰표지 _최종실행예산서_(610)-동부산지사" xfId="12066"/>
    <cellStyle name="_입찰표지 _최종실행예산서_(610)-동부산지사_설계변경(재경)" xfId="12067"/>
    <cellStyle name="_입찰표지 _최종실행예산서_(610)-동부산지사_자금청구서예제(3월)" xfId="12068"/>
    <cellStyle name="_입찰표지 _최종실행예산서_(610)-동부산지사_자금청구서예제(3월)_6월자금청구수정분" xfId="12069"/>
    <cellStyle name="_입찰표지 _최종실행예산서_(610)-동부산지사_자금청구서예제(3월)_6월자금청구수정분_설계변경(재경)" xfId="12070"/>
    <cellStyle name="_입찰표지 _최종실행예산서_(610)-동부산지사_자금청구서예제(3월)_설계변경(재경)" xfId="12071"/>
    <cellStyle name="_입찰표지 _토목(예산서)" xfId="7370"/>
    <cellStyle name="_입찰표지 _통리투찰" xfId="26557"/>
    <cellStyle name="_입찰표지 _통리투찰_1차1회기성" xfId="26558"/>
    <cellStyle name="_입찰표지 _통리투찰_1차1회설변내역" xfId="26559"/>
    <cellStyle name="_입찰표지 _통리투찰_2차1회설변내역" xfId="26560"/>
    <cellStyle name="_입찰표지 _통리투찰_설계예산서" xfId="26561"/>
    <cellStyle name="_입찰표지 _통리투찰_설계예산서 1차" xfId="26562"/>
    <cellStyle name="_입찰표지 _통리투찰_예정공정표" xfId="26563"/>
    <cellStyle name="_입찰표지 _통리투찰_전체2회설변내역" xfId="26564"/>
    <cellStyle name="_입찰표지 _통리투찰_전체계약" xfId="26565"/>
    <cellStyle name="_입찰표지 _통리투찰_철근(사급)" xfId="26566"/>
    <cellStyle name="_입찰표지 _투찰(안덕대정)" xfId="7369"/>
    <cellStyle name="_입찰표지 _투찰(안덕대정)_1차집계(변경)" xfId="7368"/>
    <cellStyle name="_입찰표지 _투찰(안덕대정)_강원실행내역(1028)" xfId="7367"/>
    <cellStyle name="_입찰표지 _투찰(안덕대정)_견적" xfId="7366"/>
    <cellStyle name="_입찰표지 _투찰(안덕대정)_견적_강원실행내역(1028)" xfId="7365"/>
    <cellStyle name="_입찰표지 _투찰(안덕대정)_견적_금촌월롱_견적" xfId="7364"/>
    <cellStyle name="_입찰표지 _투찰(안덕대정)_견적_도급내역" xfId="7363"/>
    <cellStyle name="_입찰표지 _투찰(안덕대정)_견적_복사본 강원견적보고" xfId="7362"/>
    <cellStyle name="_입찰표지 _투찰(안덕대정)_견적_청계천_본실행(10.28)" xfId="7361"/>
    <cellStyle name="_입찰표지 _투찰(안덕대정)_견적_풍덕천_견적" xfId="7360"/>
    <cellStyle name="_입찰표지 _투찰(안덕대정)_금촌월롱_견적" xfId="7359"/>
    <cellStyle name="_입찰표지 _투찰(안덕대정)_단지내교통표지판63개소(재수정 메일접수분)" xfId="7358"/>
    <cellStyle name="_입찰표지 _투찰(안덕대정)_단지내교통표지판63개소(재수정 메일접수분)_표지판 국도39호선(단가)" xfId="7357"/>
    <cellStyle name="_입찰표지 _투찰(안덕대정)_도급내역" xfId="7356"/>
    <cellStyle name="_입찰표지 _투찰(안덕대정)_도급내역서(보완설계)" xfId="10615"/>
    <cellStyle name="_입찰표지 _투찰(안덕대정)_도급내역서.(보완설계)" xfId="10616"/>
    <cellStyle name="_입찰표지 _투찰(안덕대정)_도급내역서.(보완설계) -최종" xfId="10617"/>
    <cellStyle name="_입찰표지 _투찰(안덕대정)_배전변경실행" xfId="7355"/>
    <cellStyle name="_입찰표지 _투찰(안덕대정)_복사본 강원견적보고" xfId="7354"/>
    <cellStyle name="_입찰표지 _투찰(안덕대정)_본실행_매립" xfId="7353"/>
    <cellStyle name="_입찰표지 _투찰(안덕대정)_산근" xfId="7352"/>
    <cellStyle name="_입찰표지 _투찰(안덕대정)_산근_금촌월롱_견적" xfId="7351"/>
    <cellStyle name="_입찰표지 _투찰(안덕대정)_산근_풍덕천_견적" xfId="7350"/>
    <cellStyle name="_입찰표지 _투찰(안덕대정)_수정 - 청풍투찰" xfId="7349"/>
    <cellStyle name="_입찰표지 _투찰(안덕대정)_실정보고(거적덮기04.2.9)" xfId="7348"/>
    <cellStyle name="_입찰표지 _투찰(안덕대정)_실정보고(거적덮기04.2.9)_단지내교통표지판63개소(재수정 메일접수분)" xfId="7347"/>
    <cellStyle name="_입찰표지 _투찰(안덕대정)_실정보고(거적덮기04.2.9)_단지내교통표지판63개소(재수정 메일접수분)_표지판 국도39호선(단가)" xfId="7346"/>
    <cellStyle name="_입찰표지 _투찰(안덕대정)_실정보고(거적덮기04.2.9)_법면보호공(04.2.17)(재협의공비산출)" xfId="7345"/>
    <cellStyle name="_입찰표지 _투찰(안덕대정)_실정보고(거적덮기04.2.9)_법면보호공(04.2.17)(재협의공비산출)_단지내교통표지판63개소(재수정 메일접수분)" xfId="7344"/>
    <cellStyle name="_입찰표지 _투찰(안덕대정)_실정보고(거적덮기04.2.9)_법면보호공(04.2.17)(재협의공비산출)_단지내교통표지판63개소(재수정 메일접수분)_표지판 국도39호선(단가)" xfId="7343"/>
    <cellStyle name="_입찰표지 _투찰(안덕대정)_실정보고(거적덮기04.2.9)_법면보호공(04.2.17)(재협의공비산출)_표지판 국도39호선(단가)" xfId="7342"/>
    <cellStyle name="_입찰표지 _투찰(안덕대정)_실정보고(거적덮기04.2.9)_표지판 국도39호선(단가)" xfId="7341"/>
    <cellStyle name="_입찰표지 _투찰(안덕대정)_실행예산(변경)" xfId="7340"/>
    <cellStyle name="_입찰표지 _투찰(안덕대정)_청계천_본실행(10.28)" xfId="7339"/>
    <cellStyle name="_입찰표지 _투찰(안덕대정)_청풍투찰" xfId="7338"/>
    <cellStyle name="_입찰표지 _투찰(안덕대정)_투찰_대둔산" xfId="7337"/>
    <cellStyle name="_입찰표지 _투찰(안덕대정)_투찰_대둔산_금촌월롱_견적" xfId="7336"/>
    <cellStyle name="_입찰표지 _투찰(안덕대정)_투찰_대둔산_도급내역서(보완설계)" xfId="10618"/>
    <cellStyle name="_입찰표지 _투찰(안덕대정)_투찰_대둔산_도급내역서.(보완설계)" xfId="10619"/>
    <cellStyle name="_입찰표지 _투찰(안덕대정)_투찰_대둔산_도급내역서.(보완설계) -최종" xfId="10620"/>
    <cellStyle name="_입찰표지 _투찰(안덕대정)_투찰_대둔산_풍덕천_견적" xfId="7415"/>
    <cellStyle name="_입찰표지 _투찰(안덕대정)_표지판 국도39호선(단가)" xfId="7414"/>
    <cellStyle name="_입찰표지 _투찰(안덕대정)_풍덕천_견적" xfId="7413"/>
    <cellStyle name="_입찰표지 _투찰(안덕대정)1" xfId="7412"/>
    <cellStyle name="_입찰표지 _투찰(안덕대정)1_1차집계(변경)" xfId="7335"/>
    <cellStyle name="_입찰표지 _투찰(안덕대정)1_강원실행내역(1028)" xfId="7334"/>
    <cellStyle name="_입찰표지 _투찰(안덕대정)1_견적" xfId="7333"/>
    <cellStyle name="_입찰표지 _투찰(안덕대정)1_견적_강원실행내역(1028)" xfId="7332"/>
    <cellStyle name="_입찰표지 _투찰(안덕대정)1_견적_금촌월롱_견적" xfId="7331"/>
    <cellStyle name="_입찰표지 _투찰(안덕대정)1_견적_도급내역" xfId="7330"/>
    <cellStyle name="_입찰표지 _투찰(안덕대정)1_견적_복사본 강원견적보고" xfId="7329"/>
    <cellStyle name="_입찰표지 _투찰(안덕대정)1_견적_청계천_본실행(10.28)" xfId="7328"/>
    <cellStyle name="_입찰표지 _투찰(안덕대정)1_견적_풍덕천_견적" xfId="7327"/>
    <cellStyle name="_입찰표지 _투찰(안덕대정)1_금촌월롱_견적" xfId="7326"/>
    <cellStyle name="_입찰표지 _투찰(안덕대정)1_단지내교통표지판63개소(재수정 메일접수분)" xfId="4212"/>
    <cellStyle name="_입찰표지 _투찰(안덕대정)1_단지내교통표지판63개소(재수정 메일접수분)_표지판 국도39호선(단가)" xfId="4213"/>
    <cellStyle name="_입찰표지 _투찰(안덕대정)1_도급내역" xfId="4214"/>
    <cellStyle name="_입찰표지 _투찰(안덕대정)1_도급내역서(보완설계)" xfId="10621"/>
    <cellStyle name="_입찰표지 _투찰(안덕대정)1_도급내역서.(보완설계)" xfId="10622"/>
    <cellStyle name="_입찰표지 _투찰(안덕대정)1_도급내역서.(보완설계) -최종" xfId="10623"/>
    <cellStyle name="_입찰표지 _투찰(안덕대정)1_배전변경실행" xfId="4215"/>
    <cellStyle name="_입찰표지 _투찰(안덕대정)1_복사본 강원견적보고" xfId="4216"/>
    <cellStyle name="_입찰표지 _투찰(안덕대정)1_본실행_매립" xfId="4217"/>
    <cellStyle name="_입찰표지 _투찰(안덕대정)1_산근" xfId="4218"/>
    <cellStyle name="_입찰표지 _투찰(안덕대정)1_산근_금촌월롱_견적" xfId="4219"/>
    <cellStyle name="_입찰표지 _투찰(안덕대정)1_산근_풍덕천_견적" xfId="4220"/>
    <cellStyle name="_입찰표지 _투찰(안덕대정)1_수정 - 청풍투찰" xfId="4221"/>
    <cellStyle name="_입찰표지 _투찰(안덕대정)1_실정보고(거적덮기04.2.9)" xfId="4222"/>
    <cellStyle name="_입찰표지 _투찰(안덕대정)1_실정보고(거적덮기04.2.9)_단지내교통표지판63개소(재수정 메일접수분)" xfId="4223"/>
    <cellStyle name="_입찰표지 _투찰(안덕대정)1_실정보고(거적덮기04.2.9)_단지내교통표지판63개소(재수정 메일접수분)_표지판 국도39호선(단가)" xfId="4224"/>
    <cellStyle name="_입찰표지 _투찰(안덕대정)1_실정보고(거적덮기04.2.9)_법면보호공(04.2.17)(재협의공비산출)" xfId="4225"/>
    <cellStyle name="_입찰표지 _투찰(안덕대정)1_실정보고(거적덮기04.2.9)_법면보호공(04.2.17)(재협의공비산출)_단지내교통표지판63개소(재수정 메일접수분)" xfId="4252"/>
    <cellStyle name="_입찰표지 _투찰(안덕대정)1_실정보고(거적덮기04.2.9)_법면보호공(04.2.17)(재협의공비산출)_단지내교통표지판63개소(재수정 메일접수분)_표지판 국도39호선(단가)" xfId="4253"/>
    <cellStyle name="_입찰표지 _투찰(안덕대정)1_실정보고(거적덮기04.2.9)_법면보호공(04.2.17)(재협의공비산출)_표지판 국도39호선(단가)" xfId="4301"/>
    <cellStyle name="_입찰표지 _투찰(안덕대정)1_실정보고(거적덮기04.2.9)_표지판 국도39호선(단가)" xfId="4302"/>
    <cellStyle name="_입찰표지 _투찰(안덕대정)1_실행예산(변경)" xfId="4329"/>
    <cellStyle name="_입찰표지 _투찰(안덕대정)1_청계천_본실행(10.28)" xfId="4330"/>
    <cellStyle name="_입찰표지 _투찰(안덕대정)1_청풍투찰" xfId="4379"/>
    <cellStyle name="_입찰표지 _투찰(안덕대정)1_투찰_대둔산" xfId="4380"/>
    <cellStyle name="_입찰표지 _투찰(안덕대정)1_투찰_대둔산_금촌월롱_견적" xfId="4381"/>
    <cellStyle name="_입찰표지 _투찰(안덕대정)1_투찰_대둔산_도급내역서(보완설계)" xfId="10624"/>
    <cellStyle name="_입찰표지 _투찰(안덕대정)1_투찰_대둔산_도급내역서.(보완설계)" xfId="10625"/>
    <cellStyle name="_입찰표지 _투찰(안덕대정)1_투찰_대둔산_도급내역서.(보완설계) -최종" xfId="10626"/>
    <cellStyle name="_입찰표지 _투찰(안덕대정)1_투찰_대둔산_풍덕천_견적" xfId="4382"/>
    <cellStyle name="_입찰표지 _투찰(안덕대정)1_표지판 국도39호선(단가)" xfId="4384"/>
    <cellStyle name="_입찰표지 _투찰(안덕대정)1_풍덕천_견적" xfId="4385"/>
    <cellStyle name="_입찰표지 _투찰_대둔산" xfId="4386"/>
    <cellStyle name="_입찰표지 _투찰_대둔산_금촌월롱_견적" xfId="4387"/>
    <cellStyle name="_입찰표지 _투찰_대둔산_도급내역서(보완설계)" xfId="10627"/>
    <cellStyle name="_입찰표지 _투찰_대둔산_도급내역서.(보완설계)" xfId="10628"/>
    <cellStyle name="_입찰표지 _투찰_대둔산_도급내역서.(보완설계) -최종" xfId="10629"/>
    <cellStyle name="_입찰표지 _투찰_대둔산_풍덕천_견적" xfId="4389"/>
    <cellStyle name="_입찰표지 _투찰내역" xfId="4390"/>
    <cellStyle name="_입찰표지 _투찰내역_1차집계(변경)" xfId="4391"/>
    <cellStyle name="_입찰표지 _투찰내역_금촌월롱_견적" xfId="4392"/>
    <cellStyle name="_입찰표지 _투찰내역_도급내역서(보완설계)" xfId="10630"/>
    <cellStyle name="_입찰표지 _투찰내역_도급내역서.(보완설계)" xfId="10631"/>
    <cellStyle name="_입찰표지 _투찰내역_도급내역서.(보완설계) -최종" xfId="10632"/>
    <cellStyle name="_입찰표지 _투찰내역_수정 - 청풍투찰" xfId="4394"/>
    <cellStyle name="_입찰표지 _투찰내역_신령영천1_입찰" xfId="4395"/>
    <cellStyle name="_입찰표지 _투찰내역_청풍투찰" xfId="4393"/>
    <cellStyle name="_입찰표지 _투찰내역_풍덕천_견적" xfId="4396"/>
    <cellStyle name="_입찰표지 _폐기물처리비" xfId="10633"/>
    <cellStyle name="_입찰표지 _표지판 국도39호선(단가)" xfId="4397"/>
    <cellStyle name="_입찰표지 _풍덕천_견적" xfId="4399"/>
    <cellStyle name="_입찰표지 _하도급율" xfId="4400"/>
    <cellStyle name="_입찰표지 _하도변경현황" xfId="4398"/>
    <cellStyle name="_입찰표지 _현장관리비" xfId="12072"/>
    <cellStyle name="_입찰표지 _현장관리비_001공종별기성현황내역수정분" xfId="12073"/>
    <cellStyle name="_입찰표지 _현장관리비_001공종별기성현황내역수정분_설계변경(재경)" xfId="12074"/>
    <cellStyle name="_입찰표지 _현장관리비_001공종별기성현황내역수정분_자금청구서예제(3월)" xfId="12075"/>
    <cellStyle name="_입찰표지 _현장관리비_001공종별기성현황내역수정분_자금청구서예제(3월)_6월자금청구수정분" xfId="12076"/>
    <cellStyle name="_입찰표지 _현장관리비_001공종별기성현황내역수정분_자금청구서예제(3월)_6월자금청구수정분_설계변경(재경)" xfId="12077"/>
    <cellStyle name="_입찰표지 _현장관리비_001공종별기성현황내역수정분_자금청구서예제(3월)_설계변경(재경)" xfId="12078"/>
    <cellStyle name="_입찰표지 _현장관리비_7월공종별기성현황내역" xfId="12079"/>
    <cellStyle name="_입찰표지 _현장관리비_7월공종별기성현황내역_설계변경(재경)" xfId="12080"/>
    <cellStyle name="_입찰표지 _현장관리비_7월공종별기성현황내역_자금청구서예제(3월)" xfId="12081"/>
    <cellStyle name="_입찰표지 _현장관리비_7월공종별기성현황내역_자금청구서예제(3월)_6월자금청구수정분" xfId="12082"/>
    <cellStyle name="_입찰표지 _현장관리비_7월공종별기성현황내역_자금청구서예제(3월)_6월자금청구수정분_설계변경(재경)" xfId="12083"/>
    <cellStyle name="_입찰표지 _현장관리비_7월공종별기성현황내역_자금청구서예제(3월)_설계변경(재경)" xfId="12084"/>
    <cellStyle name="_입찰표지 _현장관리비_공종별기성현황내역" xfId="12085"/>
    <cellStyle name="_입찰표지 _현장관리비_공종별기성현황내역_설계변경(재경)" xfId="12086"/>
    <cellStyle name="_입찰표지 _현장관리비_공종별기성현황내역_자금청구서예제(3월)" xfId="12087"/>
    <cellStyle name="_입찰표지 _현장관리비_공종별기성현황내역_자금청구서예제(3월)_6월자금청구수정분" xfId="12088"/>
    <cellStyle name="_입찰표지 _현장관리비_공종별기성현황내역_자금청구서예제(3월)_6월자금청구수정분_설계변경(재경)" xfId="12089"/>
    <cellStyle name="_입찰표지 _현장관리비_공종별기성현황내역_자금청구서예제(3월)_설계변경(재경)" xfId="12090"/>
    <cellStyle name="_입찰표지 _현장관리비_설계변경(재경)" xfId="12091"/>
    <cellStyle name="_입찰표지 _현장관리비_실행예산서" xfId="12092"/>
    <cellStyle name="_입찰표지 _현장관리비_실행예산서(본사작성)" xfId="12093"/>
    <cellStyle name="_입찰표지 _현장관리비_실행예산서(본사작성)_설계변경(재경)" xfId="12094"/>
    <cellStyle name="_입찰표지 _현장관리비_실행예산서(본사작성)_자금청구서예제(3월)" xfId="12095"/>
    <cellStyle name="_입찰표지 _현장관리비_실행예산서(본사작성)_자금청구서예제(3월)_6월자금청구수정분" xfId="12096"/>
    <cellStyle name="_입찰표지 _현장관리비_실행예산서(본사작성)_자금청구서예제(3월)_6월자금청구수정분_설계변경(재경)" xfId="12097"/>
    <cellStyle name="_입찰표지 _현장관리비_실행예산서(본사작성)_자금청구서예제(3월)_설계변경(재경)" xfId="12098"/>
    <cellStyle name="_입찰표지 _현장관리비_실행예산서_설계변경(재경)" xfId="12099"/>
    <cellStyle name="_입찰표지 _현장관리비_실행예산서_자금청구서예제(3월)" xfId="12100"/>
    <cellStyle name="_입찰표지 _현장관리비_실행예산서_자금청구서예제(3월)_6월자금청구수정분" xfId="12101"/>
    <cellStyle name="_입찰표지 _현장관리비_실행예산서_자금청구서예제(3월)_6월자금청구수정분_설계변경(재경)" xfId="12102"/>
    <cellStyle name="_입찰표지 _현장관리비_실행예산서_자금청구서예제(3월)_설계변경(재경)" xfId="12103"/>
    <cellStyle name="_입찰표지 _현장관리비_자금청구서예제(3월)" xfId="12104"/>
    <cellStyle name="_입찰표지 _현장관리비_자금청구서예제(3월)_6월자금청구수정분" xfId="12105"/>
    <cellStyle name="_입찰표지 _현장관리비_자금청구서예제(3월)_6월자금청구수정분_설계변경(재경)" xfId="12106"/>
    <cellStyle name="_입찰표지 _현장관리비_자금청구서예제(3월)_설계변경(재경)" xfId="12107"/>
    <cellStyle name="_입찰표지 _현장관리비_주간일보 및 실행 기성내역(양식)" xfId="12108"/>
    <cellStyle name="_입찰표지 _현장관리비_주간일보 및 실행 기성내역(양식)_설계변경(재경)" xfId="12109"/>
    <cellStyle name="_입찰표지 _현장관리비_주간일보 및 실행 기성내역(양식)_자금청구서예제(3월)" xfId="12110"/>
    <cellStyle name="_입찰표지 _현장관리비_주간일보 및 실행 기성내역(양식)_자금청구서예제(3월)_6월자금청구수정분" xfId="12111"/>
    <cellStyle name="_입찰표지 _현장관리비_주간일보 및 실행 기성내역(양식)_자금청구서예제(3월)_6월자금청구수정분_설계변경(재경)" xfId="12112"/>
    <cellStyle name="_입찰표지 _현장관리비_주간일보 및 실행 기성내역(양식)_자금청구서예제(3월)_설계변경(재경)" xfId="12113"/>
    <cellStyle name="_입찰표지 _현장관리비_중계실행기성고내역서(6월)" xfId="12114"/>
    <cellStyle name="_입찰표지 _현장관리비_중계실행기성고내역서(6월)_설계변경(재경)" xfId="12115"/>
    <cellStyle name="_입찰표지 _현장관리비_중계실행기성고내역서(6월)_자금청구서예제(3월)" xfId="12116"/>
    <cellStyle name="_입찰표지 _현장관리비_중계실행기성고내역서(6월)_자금청구서예제(3월)_6월자금청구수정분" xfId="12117"/>
    <cellStyle name="_입찰표지 _현장관리비_중계실행기성고내역서(6월)_자금청구서예제(3월)_6월자금청구수정분_설계변경(재경)" xfId="12118"/>
    <cellStyle name="_입찰표지 _현장관리비_중계실행기성고내역서(6월)_자금청구서예제(3월)_설계변경(재경)" xfId="12119"/>
    <cellStyle name="_입찰표지 _현장관리비_중계실행기성고내역서(6월)_주간일보 및 실행 기성내역(양식)" xfId="12120"/>
    <cellStyle name="_입찰표지 _현장관리비_중계실행기성고내역서(6월)_주간일보 및 실행 기성내역(양식)_설계변경(재경)" xfId="12121"/>
    <cellStyle name="_입찰표지 _현장관리비_중계실행기성고내역서(6월)_주간일보 및 실행 기성내역(양식)_자금청구서예제(3월)" xfId="12122"/>
    <cellStyle name="_입찰표지 _현장관리비_중계실행기성고내역서(6월)_주간일보 및 실행 기성내역(양식)_자금청구서예제(3월)_6월자금청구수정분" xfId="12123"/>
    <cellStyle name="_입찰표지 _현장관리비_중계실행기성고내역서(6월)_주간일보 및 실행 기성내역(양식)_자금청구서예제(3월)_6월자금청구수정분_설계변경(재경)" xfId="12124"/>
    <cellStyle name="_입찰표지 _현장관리비_중계실행기성고내역서(6월)_주간일보 및 실행 기성내역(양식)_자금청구서예제(3월)_설계변경(재경)" xfId="12125"/>
    <cellStyle name="_입찰표지 _현장문제점" xfId="4401"/>
    <cellStyle name="_입찰표지 _현장문제점_2002경영전략회의" xfId="4402"/>
    <cellStyle name="_입찰표지 _현장문제점_2002년도경영계획" xfId="4404"/>
    <cellStyle name="_입찰표지 _현장문제점_생산성2002" xfId="4405"/>
    <cellStyle name="_입찰표지 _현장문제점_현장공사현황" xfId="4403"/>
    <cellStyle name="_입찰표지 _현장문제점_현장공사현황(공동사)" xfId="4406"/>
    <cellStyle name="_입찰표지 _현장문제점_현장공사현황(대내)" xfId="4407"/>
    <cellStyle name="_입찰표지 _현장문제점_현장공사현황_2002년도경영계획" xfId="4409"/>
    <cellStyle name="_입찰표지 _현장문제점_현장조직표" xfId="4408"/>
    <cellStyle name="_입찰표지 _현장문제점_현장조직표_2002년도경영계획" xfId="4411"/>
    <cellStyle name="_입찰표지 _현장문제점_현장현황(공동사)" xfId="4412"/>
    <cellStyle name="_입찰표지 _현장문제점_현장현황(사장님)" xfId="4414"/>
    <cellStyle name="_입찰표지 _현황" xfId="4415"/>
    <cellStyle name="_입찰표지 _현황_2002경영전략회의" xfId="4413"/>
    <cellStyle name="_입찰표지 _현황_2002년도경영계획" xfId="4416"/>
    <cellStyle name="_입찰표지 _현황_생산성2002" xfId="4417"/>
    <cellStyle name="_입찰표지 _현황_현장공사현황" xfId="4419"/>
    <cellStyle name="_입찰표지 _현황_현장공사현황(공동사)" xfId="4420"/>
    <cellStyle name="_입찰표지 _현황_현장공사현황(대내)" xfId="4418"/>
    <cellStyle name="_입찰표지 _현황_현장공사현황_2002년도경영계획" xfId="4421"/>
    <cellStyle name="_입찰표지 _현황_현장조직표" xfId="4422"/>
    <cellStyle name="_입찰표지 _현황_현장조직표_2002년도경영계획" xfId="4424"/>
    <cellStyle name="_입찰표지 _현황_현장현황(공동사)" xfId="4425"/>
    <cellStyle name="_입찰표지 _현황_현장현황(사장님)" xfId="4423"/>
    <cellStyle name="_입찰표지 _호남권투찰1" xfId="4426"/>
    <cellStyle name="_입찰표지 _호남권투찰1_금촌월롱_견적" xfId="4427"/>
    <cellStyle name="_입찰표지 _호남권투찰1_도급내역서(보완설계)" xfId="10634"/>
    <cellStyle name="_입찰표지 _호남권투찰1_도급내역서.(보완설계)" xfId="10635"/>
    <cellStyle name="_입찰표지 _호남권투찰1_도급내역서.(보완설계) -최종" xfId="10636"/>
    <cellStyle name="_입찰표지 _호남권투찰1_풍덕천_견적" xfId="4429"/>
    <cellStyle name="_입찰표지 _흥산-구룡" xfId="4430"/>
    <cellStyle name="_입찰표지 _흥산-구룡_20020924 대산항 공내역서" xfId="4428"/>
    <cellStyle name="_입찰표지 _흥산-구룡_20020924 대산항 공내역서_사본 - 20020924 대산항 공내역서" xfId="4431"/>
    <cellStyle name="_자금청구서예제(3월)" xfId="12126"/>
    <cellStyle name="_자금청구서예제(3월)_6월자금청구수정분" xfId="12127"/>
    <cellStyle name="_자금청구서예제(3월)_6월자금청구수정분_설계변경(재경)" xfId="12128"/>
    <cellStyle name="_자금청구서예제(3월)_설계변경(재경)" xfId="12129"/>
    <cellStyle name="_자산홍,영산홍,백철쭉일위대가" xfId="15421"/>
    <cellStyle name="_자연석반입(11.29최종)" xfId="26567"/>
    <cellStyle name="_자연석쌓기" xfId="15422"/>
    <cellStyle name="_자연석쌓기 산출근거" xfId="15423"/>
    <cellStyle name="_자연석쌓기_변경토공0526" xfId="15424"/>
    <cellStyle name="_자연석쌓기_변경토공0526_암판정1회0702" xfId="15425"/>
    <cellStyle name="_자연석쌓기_변경토공0526_창일암판정" xfId="15426"/>
    <cellStyle name="_자연석쌓기_변경토공0526_토공" xfId="15427"/>
    <cellStyle name="_자연석쌓기_암판정1회0702" xfId="15428"/>
    <cellStyle name="_자연석쌓기_창일암판정" xfId="15429"/>
    <cellStyle name="_자연석쌓기_토공" xfId="15430"/>
    <cellStyle name="_자재단가" xfId="19925"/>
    <cellStyle name="_자재시~1" xfId="599"/>
    <cellStyle name="_자재인력" xfId="19926"/>
    <cellStyle name="_자재인력(100억미만)" xfId="19927"/>
    <cellStyle name="_자재인력_자재인력(100억미만)" xfId="19928"/>
    <cellStyle name="_자재인력_하도급관리-하수관거신설(확충)공사남부처리(전포분구2)1" xfId="19929"/>
    <cellStyle name="_자재집계표" xfId="15431"/>
    <cellStyle name="_작업내역(전기,통신)" xfId="26568"/>
    <cellStyle name="_잔디관리 사업대상지" xfId="19930"/>
    <cellStyle name="_잔토처리 실정보고" xfId="19931"/>
    <cellStyle name="_장대공원 설계서(강윤구)" xfId="16380"/>
    <cellStyle name="_장비" xfId="19932"/>
    <cellStyle name="_장산중학교내역(혁성)" xfId="10637"/>
    <cellStyle name="_장산중학교내역(혁성업체)" xfId="10638"/>
    <cellStyle name="_장산중학교내역하도급(혁성)" xfId="10639"/>
    <cellStyle name="_장성IC투찰" xfId="19933"/>
    <cellStyle name="_장성IC투찰_경찰서-터미널간도로(투찰)②" xfId="19934"/>
    <cellStyle name="_장성IC투찰_경찰서-터미널간도로(투찰)②_마현생창(동양고속)" xfId="19935"/>
    <cellStyle name="_장성IC투찰_경찰서-터미널간도로(투찰)②_마현생창(동양고속)_왜관-태평건설" xfId="19936"/>
    <cellStyle name="_장성IC투찰_경찰서-터미널간도로(투찰)②_왜관-태평건설" xfId="19937"/>
    <cellStyle name="_장성IC투찰_마현생창(동양고속)" xfId="19938"/>
    <cellStyle name="_장성IC투찰_마현생창(동양고속)_왜관-태평건설" xfId="19939"/>
    <cellStyle name="_장성IC투찰_봉무지방산업단지도로(투찰)②" xfId="19940"/>
    <cellStyle name="_장성IC투찰_봉무지방산업단지도로(투찰)②_마현생창(동양고속)" xfId="19941"/>
    <cellStyle name="_장성IC투찰_봉무지방산업단지도로(투찰)②_마현생창(동양고속)_왜관-태평건설" xfId="19942"/>
    <cellStyle name="_장성IC투찰_봉무지방산업단지도로(투찰)②_왜관-태평건설" xfId="19943"/>
    <cellStyle name="_장성IC투찰_봉무지방산업단지도로(투찰)②+0.250%" xfId="19944"/>
    <cellStyle name="_장성IC투찰_봉무지방산업단지도로(투찰)②+0.250%_마현생창(동양고속)" xfId="19945"/>
    <cellStyle name="_장성IC투찰_봉무지방산업단지도로(투찰)②+0.250%_마현생창(동양고속)_왜관-태평건설" xfId="19946"/>
    <cellStyle name="_장성IC투찰_봉무지방산업단지도로(투찰)②+0.250%_왜관-태평건설" xfId="19947"/>
    <cellStyle name="_장성IC투찰_왜관-태평건설" xfId="19948"/>
    <cellStyle name="_장성IC투찰_합덕-신례원(2공구)투찰" xfId="19949"/>
    <cellStyle name="_장성IC투찰_합덕-신례원(2공구)투찰_경찰서-터미널간도로(투찰)②" xfId="19950"/>
    <cellStyle name="_장성IC투찰_합덕-신례원(2공구)투찰_경찰서-터미널간도로(투찰)②_마현생창(동양고속)" xfId="19951"/>
    <cellStyle name="_장성IC투찰_합덕-신례원(2공구)투찰_경찰서-터미널간도로(투찰)②_마현생창(동양고속)_왜관-태평건설" xfId="19952"/>
    <cellStyle name="_장성IC투찰_합덕-신례원(2공구)투찰_경찰서-터미널간도로(투찰)②_왜관-태평건설" xfId="19953"/>
    <cellStyle name="_장성IC투찰_합덕-신례원(2공구)투찰_마현생창(동양고속)" xfId="19954"/>
    <cellStyle name="_장성IC투찰_합덕-신례원(2공구)투찰_마현생창(동양고속)_왜관-태평건설" xfId="19955"/>
    <cellStyle name="_장성IC투찰_합덕-신례원(2공구)투찰_봉무지방산업단지도로(투찰)②" xfId="19956"/>
    <cellStyle name="_장성IC투찰_합덕-신례원(2공구)투찰_봉무지방산업단지도로(투찰)②_마현생창(동양고속)" xfId="19957"/>
    <cellStyle name="_장성IC투찰_합덕-신례원(2공구)투찰_봉무지방산업단지도로(투찰)②_마현생창(동양고속)_왜관-태평건설" xfId="19958"/>
    <cellStyle name="_장성IC투찰_합덕-신례원(2공구)투찰_봉무지방산업단지도로(투찰)②_왜관-태평건설" xfId="19959"/>
    <cellStyle name="_장성IC투찰_합덕-신례원(2공구)투찰_봉무지방산업단지도로(투찰)②+0.250%" xfId="19960"/>
    <cellStyle name="_장성IC투찰_합덕-신례원(2공구)투찰_봉무지방산업단지도로(투찰)②+0.250%_마현생창(동양고속)" xfId="19961"/>
    <cellStyle name="_장성IC투찰_합덕-신례원(2공구)투찰_봉무지방산업단지도로(투찰)②+0.250%_마현생창(동양고속)_왜관-태평건설" xfId="19962"/>
    <cellStyle name="_장성IC투찰_합덕-신례원(2공구)투찰_봉무지방산업단지도로(투찰)②+0.250%_왜관-태평건설" xfId="19963"/>
    <cellStyle name="_장성IC투찰_합덕-신례원(2공구)투찰_왜관-태평건설" xfId="19964"/>
    <cellStyle name="_장성IC투찰_합덕-신례원(2공구)투찰_합덕-신례원(2공구)투찰" xfId="19965"/>
    <cellStyle name="_장성IC투찰_합덕-신례원(2공구)투찰_합덕-신례원(2공구)투찰_경찰서-터미널간도로(투찰)②" xfId="19966"/>
    <cellStyle name="_장성IC투찰_합덕-신례원(2공구)투찰_합덕-신례원(2공구)투찰_경찰서-터미널간도로(투찰)②_마현생창(동양고속)" xfId="19967"/>
    <cellStyle name="_장성IC투찰_합덕-신례원(2공구)투찰_합덕-신례원(2공구)투찰_경찰서-터미널간도로(투찰)②_마현생창(동양고속)_왜관-태평건설" xfId="19968"/>
    <cellStyle name="_장성IC투찰_합덕-신례원(2공구)투찰_합덕-신례원(2공구)투찰_경찰서-터미널간도로(투찰)②_왜관-태평건설" xfId="19969"/>
    <cellStyle name="_장성IC투찰_합덕-신례원(2공구)투찰_합덕-신례원(2공구)투찰_마현생창(동양고속)" xfId="19970"/>
    <cellStyle name="_장성IC투찰_합덕-신례원(2공구)투찰_합덕-신례원(2공구)투찰_마현생창(동양고속)_왜관-태평건설" xfId="19971"/>
    <cellStyle name="_장성IC투찰_합덕-신례원(2공구)투찰_합덕-신례원(2공구)투찰_봉무지방산업단지도로(투찰)②" xfId="19972"/>
    <cellStyle name="_장성IC투찰_합덕-신례원(2공구)투찰_합덕-신례원(2공구)투찰_봉무지방산업단지도로(투찰)②_마현생창(동양고속)" xfId="19973"/>
    <cellStyle name="_장성IC투찰_합덕-신례원(2공구)투찰_합덕-신례원(2공구)투찰_봉무지방산업단지도로(투찰)②_마현생창(동양고속)_왜관-태평건설" xfId="19974"/>
    <cellStyle name="_장성IC투찰_합덕-신례원(2공구)투찰_합덕-신례원(2공구)투찰_봉무지방산업단지도로(투찰)②_왜관-태평건설" xfId="19975"/>
    <cellStyle name="_장성IC투찰_합덕-신례원(2공구)투찰_합덕-신례원(2공구)투찰_봉무지방산업단지도로(투찰)②+0.250%" xfId="19976"/>
    <cellStyle name="_장성IC투찰_합덕-신례원(2공구)투찰_합덕-신례원(2공구)투찰_봉무지방산업단지도로(투찰)②+0.250%_마현생창(동양고속)" xfId="19977"/>
    <cellStyle name="_장성IC투찰_합덕-신례원(2공구)투찰_합덕-신례원(2공구)투찰_봉무지방산업단지도로(투찰)②+0.250%_마현생창(동양고속)_왜관-태평건설" xfId="19978"/>
    <cellStyle name="_장성IC투찰_합덕-신례원(2공구)투찰_합덕-신례원(2공구)투찰_봉무지방산업단지도로(투찰)②+0.250%_왜관-태평건설" xfId="19979"/>
    <cellStyle name="_장성IC투찰_합덕-신례원(2공구)투찰_합덕-신례원(2공구)투찰_왜관-태평건설" xfId="19980"/>
    <cellStyle name="_장안공원단식의자설치수량산출서" xfId="15432"/>
    <cellStyle name="_적격 " xfId="600"/>
    <cellStyle name="_적격 _030316실행예산서" xfId="12130"/>
    <cellStyle name="_적격 _030316실행예산서_설계변경(재경)" xfId="12131"/>
    <cellStyle name="_적격 _030316실행예산서_자금청구서예제(3월)" xfId="12132"/>
    <cellStyle name="_적격 _030316실행예산서_자금청구서예제(3월)_6월자금청구수정분" xfId="12133"/>
    <cellStyle name="_적격 _030316실행예산서_자금청구서예제(3월)_6월자금청구수정분_설계변경(재경)" xfId="12134"/>
    <cellStyle name="_적격 _030316실행예산서_자금청구서예제(3월)_설계변경(재경)" xfId="12135"/>
    <cellStyle name="_적격 _11월 실행기성내역(서초)" xfId="12136"/>
    <cellStyle name="_적격 _11월 실행기성내역(서초)_설계변경(재경)" xfId="12137"/>
    <cellStyle name="_적격 _11월 실행기성내역(서초)_자금청구서예제(3월)" xfId="12138"/>
    <cellStyle name="_적격 _11월 실행기성내역(서초)_자금청구서예제(3월)_6월자금청구수정분" xfId="12139"/>
    <cellStyle name="_적격 _11월 실행기성내역(서초)_자금청구서예제(3월)_6월자금청구수정분_설계변경(재경)" xfId="12140"/>
    <cellStyle name="_적격 _11월 실행기성내역(서초)_자금청구서예제(3월)_설계변경(재경)" xfId="12141"/>
    <cellStyle name="_적격 _17공구" xfId="26569"/>
    <cellStyle name="_적격 _17공구_1차1회기성" xfId="26570"/>
    <cellStyle name="_적격 _17공구_1차1회설변내역" xfId="26571"/>
    <cellStyle name="_적격 _17공구_2차1회설변내역" xfId="26572"/>
    <cellStyle name="_적격 _17공구_설계예산서" xfId="26573"/>
    <cellStyle name="_적격 _17공구_설계예산서 1차" xfId="26574"/>
    <cellStyle name="_적격 _17공구_예정공정표" xfId="26575"/>
    <cellStyle name="_적격 _17공구_전체2회설변내역" xfId="26576"/>
    <cellStyle name="_적격 _17공구_전체계약" xfId="26577"/>
    <cellStyle name="_적격 _17공구_철근(사급)" xfId="26578"/>
    <cellStyle name="_적격 _1차1회기성" xfId="26579"/>
    <cellStyle name="_적격 _1차1회설변내역" xfId="26580"/>
    <cellStyle name="_적격 _1차실행예산서" xfId="12142"/>
    <cellStyle name="_적격 _1차실행예산서_6월 실행 기성고 내역서" xfId="12143"/>
    <cellStyle name="_적격 _1차실행예산서_6월 실행 기성고 내역서_설계변경(재경)" xfId="12144"/>
    <cellStyle name="_적격 _1차실행예산서_6월 실행 기성고 내역서_자금청구서예제(3월)" xfId="12145"/>
    <cellStyle name="_적격 _1차실행예산서_6월 실행 기성고 내역서_자금청구서예제(3월)_6월자금청구수정분" xfId="12146"/>
    <cellStyle name="_적격 _1차실행예산서_6월 실행 기성고 내역서_자금청구서예제(3월)_6월자금청구수정분_설계변경(재경)" xfId="12147"/>
    <cellStyle name="_적격 _1차실행예산서_6월 실행 기성고 내역서_자금청구서예제(3월)_설계변경(재경)" xfId="12148"/>
    <cellStyle name="_적격 _1차실행예산서_동춘-송도 실행 (본사조정)" xfId="12149"/>
    <cellStyle name="_적격 _1차실행예산서_동춘-송도 실행 (본사조정)_설계변경(재경)" xfId="12150"/>
    <cellStyle name="_적격 _1차실행예산서_동춘-송도 실행 (본사조정)_자금청구서예제(3월)" xfId="12151"/>
    <cellStyle name="_적격 _1차실행예산서_동춘-송도 실행 (본사조정)_자금청구서예제(3월)_6월자금청구수정분" xfId="12152"/>
    <cellStyle name="_적격 _1차실행예산서_동춘-송도 실행 (본사조정)_자금청구서예제(3월)_6월자금청구수정분_설계변경(재경)" xfId="12153"/>
    <cellStyle name="_적격 _1차실행예산서_동춘-송도 실행 (본사조정)_자금청구서예제(3월)_설계변경(재경)" xfId="12154"/>
    <cellStyle name="_적격 _1차실행예산서_설계변경(재경)" xfId="12155"/>
    <cellStyle name="_적격 _1차실행예산서_실행 기성고 내역서" xfId="12156"/>
    <cellStyle name="_적격 _1차실행예산서_실행 기성고 내역서_설계변경(재경)" xfId="12157"/>
    <cellStyle name="_적격 _1차실행예산서_실행 기성고 내역서_자금청구서예제(3월)" xfId="12158"/>
    <cellStyle name="_적격 _1차실행예산서_실행 기성고 내역서_자금청구서예제(3월)_6월자금청구수정분" xfId="12159"/>
    <cellStyle name="_적격 _1차실행예산서_실행 기성고 내역서_자금청구서예제(3월)_6월자금청구수정분_설계변경(재경)" xfId="12160"/>
    <cellStyle name="_적격 _1차실행예산서_실행 기성고 내역서_자금청구서예제(3월)_설계변경(재경)" xfId="12161"/>
    <cellStyle name="_적격 _1차실행예산서_자금청구서예제(3월)" xfId="12162"/>
    <cellStyle name="_적격 _1차실행예산서_자금청구서예제(3월)_6월자금청구수정분" xfId="12163"/>
    <cellStyle name="_적격 _1차실행예산서_자금청구서예제(3월)_6월자금청구수정분_설계변경(재경)" xfId="12164"/>
    <cellStyle name="_적격 _1차실행예산서_자금청구서예제(3월)_설계변경(재경)" xfId="12165"/>
    <cellStyle name="_적격 _2002.12 변경 설계서" xfId="10640"/>
    <cellStyle name="_적격 _20020924 대산항 공내역서" xfId="4432"/>
    <cellStyle name="_적격 _20020924 대산항 공내역서_사본 - 20020924 대산항 공내역서" xfId="4434"/>
    <cellStyle name="_적격 _2002년1차 변경내역서(전체 )" xfId="10641"/>
    <cellStyle name="_적격 _2차1회설변내역" xfId="26581"/>
    <cellStyle name="_적격 _3.별첨2.실행예산서 작성양식" xfId="12166"/>
    <cellStyle name="_적격 _3.별첨2.실행예산서 작성양식_5월간 현장운영계획" xfId="12167"/>
    <cellStyle name="_적격 _3.별첨2.실행예산서 작성양식_5월간 현장운영계획_설계변경(재경)" xfId="12168"/>
    <cellStyle name="_적격 _3.별첨2.실행예산서 작성양식_5월간 현장운영계획_자금청구서예제(3월)" xfId="12169"/>
    <cellStyle name="_적격 _3.별첨2.실행예산서 작성양식_5월간 현장운영계획_자금청구서예제(3월)_6월자금청구수정분" xfId="12170"/>
    <cellStyle name="_적격 _3.별첨2.실행예산서 작성양식_5월간 현장운영계획_자금청구서예제(3월)_6월자금청구수정분_설계변경(재경)" xfId="12171"/>
    <cellStyle name="_적격 _3.별첨2.실행예산서 작성양식_5월간 현장운영계획_자금청구서예제(3월)_설계변경(재경)" xfId="12172"/>
    <cellStyle name="_적격 _3.별첨2.실행예산서 작성양식_설계변경(재경)" xfId="12173"/>
    <cellStyle name="_적격 _3.별첨2.실행예산서 작성양식_자금청구서예제(3월)" xfId="12174"/>
    <cellStyle name="_적격 _3.별첨2.실행예산서 작성양식_자금청구서예제(3월)_6월자금청구수정분" xfId="12175"/>
    <cellStyle name="_적격 _3.별첨2.실행예산서 작성양식_자금청구서예제(3월)_6월자금청구수정분_설계변경(재경)" xfId="12176"/>
    <cellStyle name="_적격 _3.별첨2.실행예산서 작성양식_자금청구서예제(3월)_설계변경(재경)" xfId="12177"/>
    <cellStyle name="_적격 _5월간 현장운영계획" xfId="12178"/>
    <cellStyle name="_적격 _5월간 현장운영계획_설계변경(재경)" xfId="12179"/>
    <cellStyle name="_적격 _5월간 현장운영계획_자금청구서예제(3월)" xfId="12180"/>
    <cellStyle name="_적격 _5월간 현장운영계획_자금청구서예제(3월)_6월자금청구수정분" xfId="12181"/>
    <cellStyle name="_적격 _5월간 현장운영계획_자금청구서예제(3월)_6월자금청구수정분_설계변경(재경)" xfId="12182"/>
    <cellStyle name="_적격 _5월간 현장운영계획_자금청구서예제(3월)_설계변경(재경)" xfId="12183"/>
    <cellStyle name="_적격 _hs 보령우회" xfId="26582"/>
    <cellStyle name="_적격 _hs 보령우회_1차1회기성" xfId="26583"/>
    <cellStyle name="_적격 _hs 보령우회_1차1회설변내역" xfId="26584"/>
    <cellStyle name="_적격 _hs 보령우회_2차1회설변내역" xfId="26585"/>
    <cellStyle name="_적격 _hs 보령우회_설계예산서" xfId="26586"/>
    <cellStyle name="_적격 _hs 보령우회_설계예산서 1차" xfId="26587"/>
    <cellStyle name="_적격 _hs 보령우회_예정공정표" xfId="26588"/>
    <cellStyle name="_적격 _hs 보령우회_전체2회설변내역" xfId="26589"/>
    <cellStyle name="_적격 _hs 보령우회_전체계약" xfId="26590"/>
    <cellStyle name="_적격 _hs 보령우회_철근(사급)" xfId="26591"/>
    <cellStyle name="_적격 _hs 중앙선 8(선산토건)" xfId="26592"/>
    <cellStyle name="_적격 _hs 중앙선 8(선산토건)_1차1회기성" xfId="26593"/>
    <cellStyle name="_적격 _hs 중앙선 8(선산토건)_1차1회설변내역" xfId="26594"/>
    <cellStyle name="_적격 _hs 중앙선 8(선산토건)_2차1회설변내역" xfId="26595"/>
    <cellStyle name="_적격 _hs 중앙선 8(선산토건)_설계예산서" xfId="26596"/>
    <cellStyle name="_적격 _hs 중앙선 8(선산토건)_설계예산서 1차" xfId="26597"/>
    <cellStyle name="_적격 _hs 중앙선 8(선산토건)_예정공정표" xfId="26598"/>
    <cellStyle name="_적격 _hs 중앙선 8(선산토건)_전체2회설변내역" xfId="26599"/>
    <cellStyle name="_적격 _hs 중앙선 8(선산토건)_전체계약" xfId="26600"/>
    <cellStyle name="_적격 _hs 중앙선 8(선산토건)_철근(사급)" xfId="26601"/>
    <cellStyle name="_적격 _kcc 안산2단계" xfId="26602"/>
    <cellStyle name="_적격 _kcc 안산2단계_1차1회기성" xfId="26603"/>
    <cellStyle name="_적격 _kcc 안산2단계_1차1회설변내역" xfId="26604"/>
    <cellStyle name="_적격 _kcc 안산2단계_2차1회설변내역" xfId="26605"/>
    <cellStyle name="_적격 _kcc 안산2단계_설계예산서" xfId="26606"/>
    <cellStyle name="_적격 _kcc 안산2단계_설계예산서 1차" xfId="26607"/>
    <cellStyle name="_적격 _kcc 안산2단계_예정공정표" xfId="26608"/>
    <cellStyle name="_적격 _kcc 안산2단계_전체2회설변내역" xfId="26609"/>
    <cellStyle name="_적격 _kcc 안산2단계_전체계약" xfId="26610"/>
    <cellStyle name="_적격 _kcc 안산2단계_철근(사급)" xfId="26611"/>
    <cellStyle name="_적격 _kcc 합덕 신례원 1" xfId="26612"/>
    <cellStyle name="_적격 _kcc 합덕 신례원 1_1차1회기성" xfId="26613"/>
    <cellStyle name="_적격 _kcc 합덕 신례원 1_1차1회설변내역" xfId="26614"/>
    <cellStyle name="_적격 _kcc 합덕 신례원 1_2차1회설변내역" xfId="26615"/>
    <cellStyle name="_적격 _kcc 합덕 신례원 1_설계예산서" xfId="26616"/>
    <cellStyle name="_적격 _kcc 합덕 신례원 1_설계예산서 1차" xfId="26617"/>
    <cellStyle name="_적격 _kcc 합덕 신례원 1_예정공정표" xfId="26618"/>
    <cellStyle name="_적격 _kcc 합덕 신례원 1_전체2회설변내역" xfId="26619"/>
    <cellStyle name="_적격 _kcc 합덕 신례원 1_전체계약" xfId="26620"/>
    <cellStyle name="_적격 _kcc 합덕 신례원 1_철근(사급)" xfId="26621"/>
    <cellStyle name="_적격 _kn 구룡포~대보간 1" xfId="26622"/>
    <cellStyle name="_적격 _kn 구룡포~대보간 1_1차1회기성" xfId="26623"/>
    <cellStyle name="_적격 _kn 구룡포~대보간 1_1차1회설변내역" xfId="26624"/>
    <cellStyle name="_적격 _kn 구룡포~대보간 1_2차1회설변내역" xfId="26625"/>
    <cellStyle name="_적격 _kn 구룡포~대보간 1_설계예산서" xfId="26626"/>
    <cellStyle name="_적격 _kn 구룡포~대보간 1_설계예산서 1차" xfId="26627"/>
    <cellStyle name="_적격 _kn 구룡포~대보간 1_예정공정표" xfId="26628"/>
    <cellStyle name="_적격 _kn 구룡포~대보간 1_전체2회설변내역" xfId="26629"/>
    <cellStyle name="_적격 _kn 구룡포~대보간 1_전체계약" xfId="26630"/>
    <cellStyle name="_적격 _kn 구룡포~대보간 1_철근(사급)" xfId="26631"/>
    <cellStyle name="_적격 _ss 굴포천" xfId="26632"/>
    <cellStyle name="_적격 _ss 굴포천_1차1회기성" xfId="26633"/>
    <cellStyle name="_적격 _ss 굴포천_1차1회설변내역" xfId="26634"/>
    <cellStyle name="_적격 _ss 굴포천_2차1회설변내역" xfId="26635"/>
    <cellStyle name="_적격 _ss 굴포천_설계예산서" xfId="26636"/>
    <cellStyle name="_적격 _ss 굴포천_설계예산서 1차" xfId="26637"/>
    <cellStyle name="_적격 _ss 굴포천_예정공정표" xfId="26638"/>
    <cellStyle name="_적격 _ss 굴포천_전체2회설변내역" xfId="26639"/>
    <cellStyle name="_적격 _ss 굴포천_전체계약" xfId="26640"/>
    <cellStyle name="_적격 _ss 굴포천_철근(사급)" xfId="26641"/>
    <cellStyle name="_적격 _갑지양식" xfId="12184"/>
    <cellStyle name="_적격 _갑지양식_설계변경(재경)" xfId="12185"/>
    <cellStyle name="_적격 _갑지양식_자금청구서예제(3월)" xfId="12186"/>
    <cellStyle name="_적격 _갑지양식_자금청구서예제(3월)_6월자금청구수정분" xfId="12187"/>
    <cellStyle name="_적격 _갑지양식_자금청구서예제(3월)_6월자금청구수정분_설계변경(재경)" xfId="12188"/>
    <cellStyle name="_적격 _갑지양식_자금청구서예제(3월)_설계변경(재경)" xfId="12189"/>
    <cellStyle name="_적격 _견적 방문 제출시-SAMPLE" xfId="19981"/>
    <cellStyle name="_적격 _견적 방문 제출시-SAMPLE_신호등견적서" xfId="19982"/>
    <cellStyle name="_적격 _관급자재1차내역서" xfId="10642"/>
    <cellStyle name="_적격 _관급자재내역서" xfId="10643"/>
    <cellStyle name="_적격 _관급자재전체1차장래내역서" xfId="10644"/>
    <cellStyle name="_적격 _광주평동투찰" xfId="19983"/>
    <cellStyle name="_적격 _광주평동품의1" xfId="19984"/>
    <cellStyle name="_적격 _당초전체내역서" xfId="10645"/>
    <cellStyle name="_적격 _대비표" xfId="12190"/>
    <cellStyle name="_적격 _대비표(대대표)" xfId="12191"/>
    <cellStyle name="_적격 _대비표(대대표)_설계변경(재경)" xfId="12192"/>
    <cellStyle name="_적격 _대비표(대대표)_자금청구서예제(3월)" xfId="12193"/>
    <cellStyle name="_적격 _대비표(대대표)_자금청구서예제(3월)_6월자금청구수정분" xfId="12194"/>
    <cellStyle name="_적격 _대비표(대대표)_자금청구서예제(3월)_6월자금청구수정분_설계변경(재경)" xfId="12195"/>
    <cellStyle name="_적격 _대비표(대대표)_자금청구서예제(3월)_설계변경(재경)" xfId="12196"/>
    <cellStyle name="_적격 _대비표(대표)" xfId="12197"/>
    <cellStyle name="_적격 _대비표(대표)_설계변경(재경)" xfId="12198"/>
    <cellStyle name="_적격 _대비표(대표)_실행기성내역(12월 신정)" xfId="12199"/>
    <cellStyle name="_적격 _대비표(대표)_실행기성내역(12월 신정)_설계변경(재경)" xfId="12200"/>
    <cellStyle name="_적격 _대비표(대표)_실행기성내역(12월 신정)_자금청구서예제(3월)" xfId="12201"/>
    <cellStyle name="_적격 _대비표(대표)_실행기성내역(12월 신정)_자금청구서예제(3월)_6월자금청구수정분" xfId="12202"/>
    <cellStyle name="_적격 _대비표(대표)_실행기성내역(12월 신정)_자금청구서예제(3월)_6월자금청구수정분_설계변경(재경)" xfId="12203"/>
    <cellStyle name="_적격 _대비표(대표)_실행기성내역(12월 신정)_자금청구서예제(3월)_설계변경(재경)" xfId="12204"/>
    <cellStyle name="_적격 _대비표(대표)_자금청구서예제(3월)" xfId="12205"/>
    <cellStyle name="_적격 _대비표(대표)_자금청구서예제(3월)_6월자금청구수정분" xfId="12206"/>
    <cellStyle name="_적격 _대비표(대표)_자금청구서예제(3월)_6월자금청구수정분_설계변경(재경)" xfId="12207"/>
    <cellStyle name="_적격 _대비표(대표)_자금청구서예제(3월)_설계변경(재경)" xfId="12208"/>
    <cellStyle name="_적격 _대비표(총대표)" xfId="12209"/>
    <cellStyle name="_적격 _대비표(총대표)_설계변경(재경)" xfId="12210"/>
    <cellStyle name="_적격 _대비표(총대표)_실행기성내역(12월 신정)" xfId="12211"/>
    <cellStyle name="_적격 _대비표(총대표)_실행기성내역(12월 신정)_설계변경(재경)" xfId="12212"/>
    <cellStyle name="_적격 _대비표(총대표)_실행기성내역(12월 신정)_자금청구서예제(3월)" xfId="12213"/>
    <cellStyle name="_적격 _대비표(총대표)_실행기성내역(12월 신정)_자금청구서예제(3월)_6월자금청구수정분" xfId="12214"/>
    <cellStyle name="_적격 _대비표(총대표)_실행기성내역(12월 신정)_자금청구서예제(3월)_6월자금청구수정분_설계변경(재경)" xfId="12215"/>
    <cellStyle name="_적격 _대비표(총대표)_실행기성내역(12월 신정)_자금청구서예제(3월)_설계변경(재경)" xfId="12216"/>
    <cellStyle name="_적격 _대비표(총대표)_자금청구서예제(3월)" xfId="12217"/>
    <cellStyle name="_적격 _대비표(총대표)_자금청구서예제(3월)_6월자금청구수정분" xfId="12218"/>
    <cellStyle name="_적격 _대비표(총대표)_자금청구서예제(3월)_6월자금청구수정분_설계변경(재경)" xfId="12219"/>
    <cellStyle name="_적격 _대비표(총대표)_자금청구서예제(3월)_설계변경(재경)" xfId="12220"/>
    <cellStyle name="_적격 _대비표(최종대표)" xfId="12221"/>
    <cellStyle name="_적격 _대비표(최종대표)_설계변경(재경)" xfId="12222"/>
    <cellStyle name="_적격 _대비표(최종대표)_자금청구서예제(3월)" xfId="12223"/>
    <cellStyle name="_적격 _대비표(최종대표)_자금청구서예제(3월)_6월자금청구수정분" xfId="12224"/>
    <cellStyle name="_적격 _대비표(최종대표)_자금청구서예제(3월)_6월자금청구수정분_설계변경(재경)" xfId="12225"/>
    <cellStyle name="_적격 _대비표(최종대표)_자금청구서예제(3월)_설계변경(재경)" xfId="12226"/>
    <cellStyle name="_적격 _대비표(최후대표)" xfId="12227"/>
    <cellStyle name="_적격 _대비표(최후대표)_설계변경(재경)" xfId="12228"/>
    <cellStyle name="_적격 _대비표(최후대표)_자금청구서예제(3월)" xfId="12229"/>
    <cellStyle name="_적격 _대비표(최후대표)_자금청구서예제(3월)_6월자금청구수정분" xfId="12230"/>
    <cellStyle name="_적격 _대비표(최후대표)_자금청구서예제(3월)_6월자금청구수정분_설계변경(재경)" xfId="12231"/>
    <cellStyle name="_적격 _대비표(최후대표)_자금청구서예제(3월)_설계변경(재경)" xfId="12232"/>
    <cellStyle name="_적격 _대비표_설계변경(재경)" xfId="12233"/>
    <cellStyle name="_적격 _대비표_자금청구서예제(3월)" xfId="12234"/>
    <cellStyle name="_적격 _대비표_자금청구서예제(3월)_6월자금청구수정분" xfId="12235"/>
    <cellStyle name="_적격 _대비표_자금청구서예제(3월)_6월자금청구수정분_설계변경(재경)" xfId="12236"/>
    <cellStyle name="_적격 _대비표_자금청구서예제(3월)_설계변경(재경)" xfId="12237"/>
    <cellStyle name="_적격 _대산가실행(shi)" xfId="4410"/>
    <cellStyle name="_적격 _대산가실행(shi)_20020924 대산항 공내역서" xfId="4435"/>
    <cellStyle name="_적격 _대산가실행(shi)_20020924 대산항 공내역서_사본 - 20020924 대산항 공내역서" xfId="4433"/>
    <cellStyle name="_적격 _대산가실행(물산)" xfId="4436"/>
    <cellStyle name="_적격 _대산가실행(물산)_20020924 대산항 공내역서" xfId="4437"/>
    <cellStyle name="_적격 _대산가실행(물산)_20020924 대산항 공내역서_사본 - 20020924 대산항 공내역서" xfId="4439"/>
    <cellStyle name="_적격 _사본 - 2002.12 변경 설계서" xfId="10646"/>
    <cellStyle name="_적격 _사전공사분1차분" xfId="12238"/>
    <cellStyle name="_적격 _사전공사분1차분_설계변경(재경)" xfId="12239"/>
    <cellStyle name="_적격 _사전공사분1차분_자금청구서예제(3월)" xfId="12240"/>
    <cellStyle name="_적격 _사전공사분1차분_자금청구서예제(3월)_6월자금청구수정분" xfId="12241"/>
    <cellStyle name="_적격 _사전공사분1차분_자금청구서예제(3월)_6월자금청구수정분_설계변경(재경)" xfId="12242"/>
    <cellStyle name="_적격 _사전공사분1차분_자금청구서예제(3월)_설계변경(재경)" xfId="12243"/>
    <cellStyle name="_적격 _설계변경" xfId="10647"/>
    <cellStyle name="_적격 _설계변경(재경)" xfId="12244"/>
    <cellStyle name="_적격 _설계예산서" xfId="26642"/>
    <cellStyle name="_적격 _설계예산서 1차" xfId="26643"/>
    <cellStyle name="_적격 _송학하수품의(설계넣고)" xfId="19985"/>
    <cellStyle name="_적격 _신정1빗물펌프장(홍성학)" xfId="12245"/>
    <cellStyle name="_적격 _신정1빗물펌프장(홍성학)_설계변경(재경)" xfId="12246"/>
    <cellStyle name="_적격 _신정1빗물펌프장(홍성학)_자금청구서예제(3월)" xfId="12247"/>
    <cellStyle name="_적격 _신정1빗물펌프장(홍성학)_자금청구서예제(3월)_6월자금청구수정분" xfId="12248"/>
    <cellStyle name="_적격 _신정1빗물펌프장(홍성학)_자금청구서예제(3월)_6월자금청구수정분_설계변경(재경)" xfId="12249"/>
    <cellStyle name="_적격 _신정1빗물펌프장(홍성학)_자금청구서예제(3월)_설계변경(재경)" xfId="12250"/>
    <cellStyle name="_적격 _신호등견적서" xfId="19986"/>
    <cellStyle name="_적격 _실행기성내역(11월)" xfId="12251"/>
    <cellStyle name="_적격 _실행기성내역(11월)_설계변경(재경)" xfId="12252"/>
    <cellStyle name="_적격 _실행기성내역(11월)_자금청구서예제(3월)" xfId="12253"/>
    <cellStyle name="_적격 _실행기성내역(11월)_자금청구서예제(3월)_6월자금청구수정분" xfId="12254"/>
    <cellStyle name="_적격 _실행기성내역(11월)_자금청구서예제(3월)_6월자금청구수정분_설계변경(재경)" xfId="12255"/>
    <cellStyle name="_적격 _실행기성내역(11월)_자금청구서예제(3월)_설계변경(재경)" xfId="12256"/>
    <cellStyle name="_적격 _실행기성내역(12월 신정)" xfId="12257"/>
    <cellStyle name="_적격 _실행기성내역(12월 신정)_설계변경(재경)" xfId="12258"/>
    <cellStyle name="_적격 _실행기성내역(12월 신정)_자금청구서예제(3월)" xfId="12259"/>
    <cellStyle name="_적격 _실행기성내역(12월 신정)_자금청구서예제(3월)_6월자금청구수정분" xfId="12260"/>
    <cellStyle name="_적격 _실행기성내역(12월 신정)_자금청구서예제(3월)_6월자금청구수정분_설계변경(재경)" xfId="12261"/>
    <cellStyle name="_적격 _실행기성내역(12월 신정)_자금청구서예제(3월)_설계변경(재경)" xfId="12262"/>
    <cellStyle name="_적격 _실행예산서" xfId="12263"/>
    <cellStyle name="_적격 _실행예산서(문산IC)" xfId="4440"/>
    <cellStyle name="_적격 _실행예산서(문산IC)_20020924 대산항 공내역서" xfId="4438"/>
    <cellStyle name="_적격 _실행예산서(문산IC)_20020924 대산항 공내역서_사본 - 20020924 대산항 공내역서" xfId="4442"/>
    <cellStyle name="_적격 _실행예산서_001공종별기성현황내역수정분" xfId="12264"/>
    <cellStyle name="_적격 _실행예산서_001공종별기성현황내역수정분_설계변경(재경)" xfId="12265"/>
    <cellStyle name="_적격 _실행예산서_001공종별기성현황내역수정분_자금청구서예제(3월)" xfId="12266"/>
    <cellStyle name="_적격 _실행예산서_001공종별기성현황내역수정분_자금청구서예제(3월)_6월자금청구수정분" xfId="12267"/>
    <cellStyle name="_적격 _실행예산서_001공종별기성현황내역수정분_자금청구서예제(3월)_6월자금청구수정분_설계변경(재경)" xfId="12268"/>
    <cellStyle name="_적격 _실행예산서_001공종별기성현황내역수정분_자금청구서예제(3월)_설계변경(재경)" xfId="12269"/>
    <cellStyle name="_적격 _실행예산서_7월공종별기성현황내역" xfId="12270"/>
    <cellStyle name="_적격 _실행예산서_7월공종별기성현황내역_설계변경(재경)" xfId="12271"/>
    <cellStyle name="_적격 _실행예산서_7월공종별기성현황내역_자금청구서예제(3월)" xfId="12272"/>
    <cellStyle name="_적격 _실행예산서_7월공종별기성현황내역_자금청구서예제(3월)_6월자금청구수정분" xfId="12273"/>
    <cellStyle name="_적격 _실행예산서_7월공종별기성현황내역_자금청구서예제(3월)_6월자금청구수정분_설계변경(재경)" xfId="12274"/>
    <cellStyle name="_적격 _실행예산서_7월공종별기성현황내역_자금청구서예제(3월)_설계변경(재경)" xfId="12275"/>
    <cellStyle name="_적격 _실행예산서_공종별기성현황내역" xfId="12276"/>
    <cellStyle name="_적격 _실행예산서_공종별기성현황내역_설계변경(재경)" xfId="12277"/>
    <cellStyle name="_적격 _실행예산서_공종별기성현황내역_자금청구서예제(3월)" xfId="12278"/>
    <cellStyle name="_적격 _실행예산서_공종별기성현황내역_자금청구서예제(3월)_6월자금청구수정분" xfId="12279"/>
    <cellStyle name="_적격 _실행예산서_공종별기성현황내역_자금청구서예제(3월)_6월자금청구수정분_설계변경(재경)" xfId="12280"/>
    <cellStyle name="_적격 _실행예산서_공종별기성현황내역_자금청구서예제(3월)_설계변경(재경)" xfId="12281"/>
    <cellStyle name="_적격 _실행예산서_설계변경(재경)" xfId="12282"/>
    <cellStyle name="_적격 _실행예산서_실행예산서" xfId="12283"/>
    <cellStyle name="_적격 _실행예산서_실행예산서(본사작성)" xfId="12284"/>
    <cellStyle name="_적격 _실행예산서_실행예산서(본사작성)_설계변경(재경)" xfId="12285"/>
    <cellStyle name="_적격 _실행예산서_실행예산서(본사작성)_자금청구서예제(3월)" xfId="12286"/>
    <cellStyle name="_적격 _실행예산서_실행예산서(본사작성)_자금청구서예제(3월)_6월자금청구수정분" xfId="12287"/>
    <cellStyle name="_적격 _실행예산서_실행예산서(본사작성)_자금청구서예제(3월)_6월자금청구수정분_설계변경(재경)" xfId="12288"/>
    <cellStyle name="_적격 _실행예산서_실행예산서(본사작성)_자금청구서예제(3월)_설계변경(재경)" xfId="12289"/>
    <cellStyle name="_적격 _실행예산서_실행예산서_설계변경(재경)" xfId="12290"/>
    <cellStyle name="_적격 _실행예산서_실행예산서_자금청구서예제(3월)" xfId="12291"/>
    <cellStyle name="_적격 _실행예산서_실행예산서_자금청구서예제(3월)_6월자금청구수정분" xfId="12292"/>
    <cellStyle name="_적격 _실행예산서_실행예산서_자금청구서예제(3월)_6월자금청구수정분_설계변경(재경)" xfId="12293"/>
    <cellStyle name="_적격 _실행예산서_실행예산서_자금청구서예제(3월)_설계변경(재경)" xfId="12294"/>
    <cellStyle name="_적격 _실행예산서_자금청구서예제(3월)" xfId="12295"/>
    <cellStyle name="_적격 _실행예산서_자금청구서예제(3월)_6월자금청구수정분" xfId="12296"/>
    <cellStyle name="_적격 _실행예산서_자금청구서예제(3월)_6월자금청구수정분_설계변경(재경)" xfId="12297"/>
    <cellStyle name="_적격 _실행예산서_자금청구서예제(3월)_설계변경(재경)" xfId="12298"/>
    <cellStyle name="_적격 _실행예산서_주간일보 및 실행 기성내역(양식)" xfId="12299"/>
    <cellStyle name="_적격 _실행예산서_주간일보 및 실행 기성내역(양식)_설계변경(재경)" xfId="12300"/>
    <cellStyle name="_적격 _실행예산서_주간일보 및 실행 기성내역(양식)_자금청구서예제(3월)" xfId="12301"/>
    <cellStyle name="_적격 _실행예산서_주간일보 및 실행 기성내역(양식)_자금청구서예제(3월)_6월자금청구수정분" xfId="12302"/>
    <cellStyle name="_적격 _실행예산서_주간일보 및 실행 기성내역(양식)_자금청구서예제(3월)_6월자금청구수정분_설계변경(재경)" xfId="12303"/>
    <cellStyle name="_적격 _실행예산서_주간일보 및 실행 기성내역(양식)_자금청구서예제(3월)_설계변경(재경)" xfId="12304"/>
    <cellStyle name="_적격 _실행예산서_중계실행기성고내역서(6월)" xfId="12305"/>
    <cellStyle name="_적격 _실행예산서_중계실행기성고내역서(6월)_설계변경(재경)" xfId="12306"/>
    <cellStyle name="_적격 _실행예산서_중계실행기성고내역서(6월)_자금청구서예제(3월)" xfId="12307"/>
    <cellStyle name="_적격 _실행예산서_중계실행기성고내역서(6월)_자금청구서예제(3월)_6월자금청구수정분" xfId="12308"/>
    <cellStyle name="_적격 _실행예산서_중계실행기성고내역서(6월)_자금청구서예제(3월)_6월자금청구수정분_설계변경(재경)" xfId="12309"/>
    <cellStyle name="_적격 _실행예산서_중계실행기성고내역서(6월)_자금청구서예제(3월)_설계변경(재경)" xfId="12310"/>
    <cellStyle name="_적격 _실행예산서_중계실행기성고내역서(6월)_주간일보 및 실행 기성내역(양식)" xfId="12311"/>
    <cellStyle name="_적격 _실행예산서_중계실행기성고내역서(6월)_주간일보 및 실행 기성내역(양식)_설계변경(재경)" xfId="12312"/>
    <cellStyle name="_적격 _실행예산서_중계실행기성고내역서(6월)_주간일보 및 실행 기성내역(양식)_자금청구서예제(3월)" xfId="12313"/>
    <cellStyle name="_적격 _실행예산서_중계실행기성고내역서(6월)_주간일보 및 실행 기성내역(양식)_자금청구서예제(3월)_6월자금청구수정분" xfId="12314"/>
    <cellStyle name="_적격 _실행예산서_중계실행기성고내역서(6월)_주간일보 및 실행 기성내역(양식)_자금청구서예제(3월)_6월자금청구수정분_설계변경(재경)" xfId="12315"/>
    <cellStyle name="_적격 _실행예산서_중계실행기성고내역서(6월)_주간일보 및 실행 기성내역(양식)_자금청구서예제(3월)_설계변경(재경)" xfId="12316"/>
    <cellStyle name="_적격 _안동투찰" xfId="26644"/>
    <cellStyle name="_적격 _안동투찰_1차1회기성" xfId="26645"/>
    <cellStyle name="_적격 _안동투찰_1차1회설변내역" xfId="26646"/>
    <cellStyle name="_적격 _안동투찰_2차1회설변내역" xfId="26647"/>
    <cellStyle name="_적격 _안동투찰_설계예산서" xfId="26648"/>
    <cellStyle name="_적격 _안동투찰_설계예산서 1차" xfId="26649"/>
    <cellStyle name="_적격 _안동투찰_예정공정표" xfId="26650"/>
    <cellStyle name="_적격 _안동투찰_전체2회설변내역" xfId="26651"/>
    <cellStyle name="_적격 _안동투찰_전체계약" xfId="26652"/>
    <cellStyle name="_적격 _안동투찰_철근(사급)" xfId="26653"/>
    <cellStyle name="_적격 _예정공정표" xfId="26654"/>
    <cellStyle name="_적격 _용지보상비" xfId="10648"/>
    <cellStyle name="_적격 _일성실행" xfId="12317"/>
    <cellStyle name="_적격 _일성실행_설계변경(재경)" xfId="12318"/>
    <cellStyle name="_적격 _일성실행_자금청구서예제(3월)" xfId="12319"/>
    <cellStyle name="_적격 _일성실행_자금청구서예제(3월)_6월자금청구수정분" xfId="12320"/>
    <cellStyle name="_적격 _일성실행_자금청구서예제(3월)_6월자금청구수정분_설계변경(재경)" xfId="12321"/>
    <cellStyle name="_적격 _일성실행_자금청구서예제(3월)_설계변경(재경)" xfId="12322"/>
    <cellStyle name="_적격 _자금청구서예제(3월)" xfId="12323"/>
    <cellStyle name="_적격 _자금청구서예제(3월)_6월자금청구수정분" xfId="12324"/>
    <cellStyle name="_적격 _자금청구서예제(3월)_6월자금청구수정분_설계변경(재경)" xfId="12325"/>
    <cellStyle name="_적격 _자금청구서예제(3월)_설계변경(재경)" xfId="12326"/>
    <cellStyle name="_적격 _전대-마성" xfId="4443"/>
    <cellStyle name="_적격 _전대-마성_20020924 대산항 공내역서" xfId="4445"/>
    <cellStyle name="_적격 _전대-마성_20020924 대산항 공내역서_사본 - 20020924 대산항 공내역서" xfId="4446"/>
    <cellStyle name="_적격 _전체2회설변내역" xfId="26655"/>
    <cellStyle name="_적격 _전체계약" xfId="26656"/>
    <cellStyle name="_적격 _중계실행기성고내역서" xfId="12327"/>
    <cellStyle name="_적격 _중계실행기성고내역서(6월)" xfId="12328"/>
    <cellStyle name="_적격 _중계실행기성고내역서(6월)_설계변경(재경)" xfId="12329"/>
    <cellStyle name="_적격 _중계실행기성고내역서(6월)_자금청구서예제(3월)" xfId="12330"/>
    <cellStyle name="_적격 _중계실행기성고내역서(6월)_자금청구서예제(3월)_6월자금청구수정분" xfId="12331"/>
    <cellStyle name="_적격 _중계실행기성고내역서(6월)_자금청구서예제(3월)_6월자금청구수정분_설계변경(재경)" xfId="12332"/>
    <cellStyle name="_적격 _중계실행기성고내역서(6월)_자금청구서예제(3월)_설계변경(재경)" xfId="12333"/>
    <cellStyle name="_적격 _중계실행기성고내역서(6월)_주간일보 및 실행 기성내역(양식)" xfId="12334"/>
    <cellStyle name="_적격 _중계실행기성고내역서(6월)_주간일보 및 실행 기성내역(양식)_설계변경(재경)" xfId="12335"/>
    <cellStyle name="_적격 _중계실행기성고내역서(6월)_주간일보 및 실행 기성내역(양식)_자금청구서예제(3월)" xfId="12336"/>
    <cellStyle name="_적격 _중계실행기성고내역서(6월)_주간일보 및 실행 기성내역(양식)_자금청구서예제(3월)_6월자금청구수정분" xfId="12337"/>
    <cellStyle name="_적격 _중계실행기성고내역서(6월)_주간일보 및 실행 기성내역(양식)_자금청구서예제(3월)_6월자금청구수정분_설계변경(재경)" xfId="12338"/>
    <cellStyle name="_적격 _중계실행기성고내역서(6월)_주간일보 및 실행 기성내역(양식)_자금청구서예제(3월)_설계변경(재경)" xfId="12339"/>
    <cellStyle name="_적격 _중계실행기성고내역서_설계변경(재경)" xfId="12340"/>
    <cellStyle name="_적격 _중계실행기성고내역서_자금청구서예제(3월)" xfId="12341"/>
    <cellStyle name="_적격 _중계실행기성고내역서_자금청구서예제(3월)_6월자금청구수정분" xfId="12342"/>
    <cellStyle name="_적격 _중계실행기성고내역서_자금청구서예제(3월)_6월자금청구수정분_설계변경(재경)" xfId="12343"/>
    <cellStyle name="_적격 _중계실행기성고내역서_자금청구서예제(3월)_설계변경(재경)" xfId="12344"/>
    <cellStyle name="_적격 _집행갑지 " xfId="601"/>
    <cellStyle name="_적격 _집행갑지 _030316실행예산서" xfId="12345"/>
    <cellStyle name="_적격 _집행갑지 _030316실행예산서_설계변경(재경)" xfId="12346"/>
    <cellStyle name="_적격 _집행갑지 _030316실행예산서_자금청구서예제(3월)" xfId="12347"/>
    <cellStyle name="_적격 _집행갑지 _030316실행예산서_자금청구서예제(3월)_6월자금청구수정분" xfId="12348"/>
    <cellStyle name="_적격 _집행갑지 _030316실행예산서_자금청구서예제(3월)_6월자금청구수정분_설계변경(재경)" xfId="12349"/>
    <cellStyle name="_적격 _집행갑지 _030316실행예산서_자금청구서예제(3월)_설계변경(재경)" xfId="12350"/>
    <cellStyle name="_적격 _집행갑지 _11월 실행기성내역(서초)" xfId="12351"/>
    <cellStyle name="_적격 _집행갑지 _11월 실행기성내역(서초)_설계변경(재경)" xfId="12352"/>
    <cellStyle name="_적격 _집행갑지 _11월 실행기성내역(서초)_자금청구서예제(3월)" xfId="12353"/>
    <cellStyle name="_적격 _집행갑지 _11월 실행기성내역(서초)_자금청구서예제(3월)_6월자금청구수정분" xfId="12354"/>
    <cellStyle name="_적격 _집행갑지 _11월 실행기성내역(서초)_자금청구서예제(3월)_6월자금청구수정분_설계변경(재경)" xfId="12355"/>
    <cellStyle name="_적격 _집행갑지 _11월 실행기성내역(서초)_자금청구서예제(3월)_설계변경(재경)" xfId="12356"/>
    <cellStyle name="_적격 _집행갑지 _17공구" xfId="26657"/>
    <cellStyle name="_적격 _집행갑지 _17공구_1차1회기성" xfId="26658"/>
    <cellStyle name="_적격 _집행갑지 _17공구_1차1회설변내역" xfId="26659"/>
    <cellStyle name="_적격 _집행갑지 _17공구_2차1회설변내역" xfId="26660"/>
    <cellStyle name="_적격 _집행갑지 _17공구_설계예산서" xfId="26661"/>
    <cellStyle name="_적격 _집행갑지 _17공구_설계예산서 1차" xfId="26662"/>
    <cellStyle name="_적격 _집행갑지 _17공구_예정공정표" xfId="26663"/>
    <cellStyle name="_적격 _집행갑지 _17공구_전체2회설변내역" xfId="26664"/>
    <cellStyle name="_적격 _집행갑지 _17공구_전체계약" xfId="26665"/>
    <cellStyle name="_적격 _집행갑지 _17공구_철근(사급)" xfId="26666"/>
    <cellStyle name="_적격 _집행갑지 _1차1회기성" xfId="26667"/>
    <cellStyle name="_적격 _집행갑지 _1차1회설변내역" xfId="26668"/>
    <cellStyle name="_적격 _집행갑지 _1차실행예산서" xfId="12357"/>
    <cellStyle name="_적격 _집행갑지 _1차실행예산서_6월 실행 기성고 내역서" xfId="12358"/>
    <cellStyle name="_적격 _집행갑지 _1차실행예산서_6월 실행 기성고 내역서_설계변경(재경)" xfId="12359"/>
    <cellStyle name="_적격 _집행갑지 _1차실행예산서_6월 실행 기성고 내역서_자금청구서예제(3월)" xfId="12360"/>
    <cellStyle name="_적격 _집행갑지 _1차실행예산서_6월 실행 기성고 내역서_자금청구서예제(3월)_6월자금청구수정분" xfId="12361"/>
    <cellStyle name="_적격 _집행갑지 _1차실행예산서_6월 실행 기성고 내역서_자금청구서예제(3월)_6월자금청구수정분_설계변경(재경)" xfId="12362"/>
    <cellStyle name="_적격 _집행갑지 _1차실행예산서_6월 실행 기성고 내역서_자금청구서예제(3월)_설계변경(재경)" xfId="12363"/>
    <cellStyle name="_적격 _집행갑지 _1차실행예산서_동춘-송도 실행 (본사조정)" xfId="12364"/>
    <cellStyle name="_적격 _집행갑지 _1차실행예산서_동춘-송도 실행 (본사조정)_설계변경(재경)" xfId="12365"/>
    <cellStyle name="_적격 _집행갑지 _1차실행예산서_동춘-송도 실행 (본사조정)_자금청구서예제(3월)" xfId="12366"/>
    <cellStyle name="_적격 _집행갑지 _1차실행예산서_동춘-송도 실행 (본사조정)_자금청구서예제(3월)_6월자금청구수정분" xfId="12367"/>
    <cellStyle name="_적격 _집행갑지 _1차실행예산서_동춘-송도 실행 (본사조정)_자금청구서예제(3월)_6월자금청구수정분_설계변경(재경)" xfId="12368"/>
    <cellStyle name="_적격 _집행갑지 _1차실행예산서_동춘-송도 실행 (본사조정)_자금청구서예제(3월)_설계변경(재경)" xfId="12369"/>
    <cellStyle name="_적격 _집행갑지 _1차실행예산서_설계변경(재경)" xfId="12370"/>
    <cellStyle name="_적격 _집행갑지 _1차실행예산서_실행 기성고 내역서" xfId="12371"/>
    <cellStyle name="_적격 _집행갑지 _1차실행예산서_실행 기성고 내역서_설계변경(재경)" xfId="12372"/>
    <cellStyle name="_적격 _집행갑지 _1차실행예산서_실행 기성고 내역서_자금청구서예제(3월)" xfId="12373"/>
    <cellStyle name="_적격 _집행갑지 _1차실행예산서_실행 기성고 내역서_자금청구서예제(3월)_6월자금청구수정분" xfId="12374"/>
    <cellStyle name="_적격 _집행갑지 _1차실행예산서_실행 기성고 내역서_자금청구서예제(3월)_6월자금청구수정분_설계변경(재경)" xfId="12375"/>
    <cellStyle name="_적격 _집행갑지 _1차실행예산서_실행 기성고 내역서_자금청구서예제(3월)_설계변경(재경)" xfId="12376"/>
    <cellStyle name="_적격 _집행갑지 _1차실행예산서_자금청구서예제(3월)" xfId="12377"/>
    <cellStyle name="_적격 _집행갑지 _1차실행예산서_자금청구서예제(3월)_6월자금청구수정분" xfId="12378"/>
    <cellStyle name="_적격 _집행갑지 _1차실행예산서_자금청구서예제(3월)_6월자금청구수정분_설계변경(재경)" xfId="12379"/>
    <cellStyle name="_적격 _집행갑지 _1차실행예산서_자금청구서예제(3월)_설계변경(재경)" xfId="12380"/>
    <cellStyle name="_적격 _집행갑지 _2002.12 변경 설계서" xfId="10649"/>
    <cellStyle name="_적격 _집행갑지 _20020924 대산항 공내역서" xfId="4449"/>
    <cellStyle name="_적격 _집행갑지 _20020924 대산항 공내역서_사본 - 20020924 대산항 공내역서" xfId="4450"/>
    <cellStyle name="_적격 _집행갑지 _2002년1차 변경내역서(전체 )" xfId="10650"/>
    <cellStyle name="_적격 _집행갑지 _2차1회설변내역" xfId="26669"/>
    <cellStyle name="_적격 _집행갑지 _3.별첨2.실행예산서 작성양식" xfId="12381"/>
    <cellStyle name="_적격 _집행갑지 _3.별첨2.실행예산서 작성양식_5월간 현장운영계획" xfId="12382"/>
    <cellStyle name="_적격 _집행갑지 _3.별첨2.실행예산서 작성양식_5월간 현장운영계획_설계변경(재경)" xfId="12383"/>
    <cellStyle name="_적격 _집행갑지 _3.별첨2.실행예산서 작성양식_5월간 현장운영계획_자금청구서예제(3월)" xfId="12384"/>
    <cellStyle name="_적격 _집행갑지 _3.별첨2.실행예산서 작성양식_5월간 현장운영계획_자금청구서예제(3월)_6월자금청구수정분" xfId="12385"/>
    <cellStyle name="_적격 _집행갑지 _3.별첨2.실행예산서 작성양식_5월간 현장운영계획_자금청구서예제(3월)_6월자금청구수정분_설계변경(재경)" xfId="12386"/>
    <cellStyle name="_적격 _집행갑지 _3.별첨2.실행예산서 작성양식_5월간 현장운영계획_자금청구서예제(3월)_설계변경(재경)" xfId="12387"/>
    <cellStyle name="_적격 _집행갑지 _3.별첨2.실행예산서 작성양식_설계변경(재경)" xfId="12388"/>
    <cellStyle name="_적격 _집행갑지 _3.별첨2.실행예산서 작성양식_자금청구서예제(3월)" xfId="12389"/>
    <cellStyle name="_적격 _집행갑지 _3.별첨2.실행예산서 작성양식_자금청구서예제(3월)_6월자금청구수정분" xfId="12390"/>
    <cellStyle name="_적격 _집행갑지 _3.별첨2.실행예산서 작성양식_자금청구서예제(3월)_6월자금청구수정분_설계변경(재경)" xfId="12391"/>
    <cellStyle name="_적격 _집행갑지 _3.별첨2.실행예산서 작성양식_자금청구서예제(3월)_설계변경(재경)" xfId="12392"/>
    <cellStyle name="_적격 _집행갑지 _5월간 현장운영계획" xfId="12393"/>
    <cellStyle name="_적격 _집행갑지 _5월간 현장운영계획_설계변경(재경)" xfId="12394"/>
    <cellStyle name="_적격 _집행갑지 _5월간 현장운영계획_자금청구서예제(3월)" xfId="12395"/>
    <cellStyle name="_적격 _집행갑지 _5월간 현장운영계획_자금청구서예제(3월)_6월자금청구수정분" xfId="12396"/>
    <cellStyle name="_적격 _집행갑지 _5월간 현장운영계획_자금청구서예제(3월)_6월자금청구수정분_설계변경(재경)" xfId="12397"/>
    <cellStyle name="_적격 _집행갑지 _5월간 현장운영계획_자금청구서예제(3월)_설계변경(재경)" xfId="12398"/>
    <cellStyle name="_적격 _집행갑지 _hs 보령우회" xfId="26670"/>
    <cellStyle name="_적격 _집행갑지 _hs 보령우회_1차1회기성" xfId="26671"/>
    <cellStyle name="_적격 _집행갑지 _hs 보령우회_1차1회설변내역" xfId="26672"/>
    <cellStyle name="_적격 _집행갑지 _hs 보령우회_2차1회설변내역" xfId="26673"/>
    <cellStyle name="_적격 _집행갑지 _hs 보령우회_설계예산서" xfId="26674"/>
    <cellStyle name="_적격 _집행갑지 _hs 보령우회_설계예산서 1차" xfId="26675"/>
    <cellStyle name="_적격 _집행갑지 _hs 보령우회_예정공정표" xfId="26676"/>
    <cellStyle name="_적격 _집행갑지 _hs 보령우회_전체2회설변내역" xfId="26677"/>
    <cellStyle name="_적격 _집행갑지 _hs 보령우회_전체계약" xfId="26678"/>
    <cellStyle name="_적격 _집행갑지 _hs 보령우회_철근(사급)" xfId="26679"/>
    <cellStyle name="_적격 _집행갑지 _hs 중앙선 8(선산토건)" xfId="26680"/>
    <cellStyle name="_적격 _집행갑지 _hs 중앙선 8(선산토건)_1차1회기성" xfId="26681"/>
    <cellStyle name="_적격 _집행갑지 _hs 중앙선 8(선산토건)_1차1회설변내역" xfId="26682"/>
    <cellStyle name="_적격 _집행갑지 _hs 중앙선 8(선산토건)_2차1회설변내역" xfId="26683"/>
    <cellStyle name="_적격 _집행갑지 _hs 중앙선 8(선산토건)_설계예산서" xfId="26684"/>
    <cellStyle name="_적격 _집행갑지 _hs 중앙선 8(선산토건)_설계예산서 1차" xfId="26685"/>
    <cellStyle name="_적격 _집행갑지 _hs 중앙선 8(선산토건)_예정공정표" xfId="26686"/>
    <cellStyle name="_적격 _집행갑지 _hs 중앙선 8(선산토건)_전체2회설변내역" xfId="26687"/>
    <cellStyle name="_적격 _집행갑지 _hs 중앙선 8(선산토건)_전체계약" xfId="26688"/>
    <cellStyle name="_적격 _집행갑지 _hs 중앙선 8(선산토건)_철근(사급)" xfId="26689"/>
    <cellStyle name="_적격 _집행갑지 _kcc 안산2단계" xfId="26690"/>
    <cellStyle name="_적격 _집행갑지 _kcc 안산2단계_1차1회기성" xfId="26691"/>
    <cellStyle name="_적격 _집행갑지 _kcc 안산2단계_1차1회설변내역" xfId="26692"/>
    <cellStyle name="_적격 _집행갑지 _kcc 안산2단계_2차1회설변내역" xfId="26693"/>
    <cellStyle name="_적격 _집행갑지 _kcc 안산2단계_설계예산서" xfId="26694"/>
    <cellStyle name="_적격 _집행갑지 _kcc 안산2단계_설계예산서 1차" xfId="26695"/>
    <cellStyle name="_적격 _집행갑지 _kcc 안산2단계_예정공정표" xfId="26696"/>
    <cellStyle name="_적격 _집행갑지 _kcc 안산2단계_전체2회설변내역" xfId="26697"/>
    <cellStyle name="_적격 _집행갑지 _kcc 안산2단계_전체계약" xfId="26698"/>
    <cellStyle name="_적격 _집행갑지 _kcc 안산2단계_철근(사급)" xfId="26699"/>
    <cellStyle name="_적격 _집행갑지 _kcc 합덕 신례원 1" xfId="26700"/>
    <cellStyle name="_적격 _집행갑지 _kcc 합덕 신례원 1_1차1회기성" xfId="26701"/>
    <cellStyle name="_적격 _집행갑지 _kcc 합덕 신례원 1_1차1회설변내역" xfId="26702"/>
    <cellStyle name="_적격 _집행갑지 _kcc 합덕 신례원 1_2차1회설변내역" xfId="26703"/>
    <cellStyle name="_적격 _집행갑지 _kcc 합덕 신례원 1_설계예산서" xfId="26704"/>
    <cellStyle name="_적격 _집행갑지 _kcc 합덕 신례원 1_설계예산서 1차" xfId="26705"/>
    <cellStyle name="_적격 _집행갑지 _kcc 합덕 신례원 1_예정공정표" xfId="26706"/>
    <cellStyle name="_적격 _집행갑지 _kcc 합덕 신례원 1_전체2회설변내역" xfId="26707"/>
    <cellStyle name="_적격 _집행갑지 _kcc 합덕 신례원 1_전체계약" xfId="26708"/>
    <cellStyle name="_적격 _집행갑지 _kcc 합덕 신례원 1_철근(사급)" xfId="26709"/>
    <cellStyle name="_적격 _집행갑지 _kn 구룡포~대보간 1" xfId="26710"/>
    <cellStyle name="_적격 _집행갑지 _kn 구룡포~대보간 1_1차1회기성" xfId="26711"/>
    <cellStyle name="_적격 _집행갑지 _kn 구룡포~대보간 1_1차1회설변내역" xfId="26712"/>
    <cellStyle name="_적격 _집행갑지 _kn 구룡포~대보간 1_2차1회설변내역" xfId="26713"/>
    <cellStyle name="_적격 _집행갑지 _kn 구룡포~대보간 1_설계예산서" xfId="26714"/>
    <cellStyle name="_적격 _집행갑지 _kn 구룡포~대보간 1_설계예산서 1차" xfId="26715"/>
    <cellStyle name="_적격 _집행갑지 _kn 구룡포~대보간 1_예정공정표" xfId="26716"/>
    <cellStyle name="_적격 _집행갑지 _kn 구룡포~대보간 1_전체2회설변내역" xfId="26717"/>
    <cellStyle name="_적격 _집행갑지 _kn 구룡포~대보간 1_전체계약" xfId="26718"/>
    <cellStyle name="_적격 _집행갑지 _kn 구룡포~대보간 1_철근(사급)" xfId="26719"/>
    <cellStyle name="_적격 _집행갑지 _ss 굴포천" xfId="26720"/>
    <cellStyle name="_적격 _집행갑지 _ss 굴포천_1차1회기성" xfId="26721"/>
    <cellStyle name="_적격 _집행갑지 _ss 굴포천_1차1회설변내역" xfId="26722"/>
    <cellStyle name="_적격 _집행갑지 _ss 굴포천_2차1회설변내역" xfId="26723"/>
    <cellStyle name="_적격 _집행갑지 _ss 굴포천_설계예산서" xfId="26724"/>
    <cellStyle name="_적격 _집행갑지 _ss 굴포천_설계예산서 1차" xfId="26725"/>
    <cellStyle name="_적격 _집행갑지 _ss 굴포천_예정공정표" xfId="26726"/>
    <cellStyle name="_적격 _집행갑지 _ss 굴포천_전체2회설변내역" xfId="26727"/>
    <cellStyle name="_적격 _집행갑지 _ss 굴포천_전체계약" xfId="26728"/>
    <cellStyle name="_적격 _집행갑지 _ss 굴포천_철근(사급)" xfId="26729"/>
    <cellStyle name="_적격 _집행갑지 _갑지양식" xfId="12399"/>
    <cellStyle name="_적격 _집행갑지 _갑지양식_설계변경(재경)" xfId="12400"/>
    <cellStyle name="_적격 _집행갑지 _갑지양식_자금청구서예제(3월)" xfId="12401"/>
    <cellStyle name="_적격 _집행갑지 _갑지양식_자금청구서예제(3월)_6월자금청구수정분" xfId="12402"/>
    <cellStyle name="_적격 _집행갑지 _갑지양식_자금청구서예제(3월)_6월자금청구수정분_설계변경(재경)" xfId="12403"/>
    <cellStyle name="_적격 _집행갑지 _갑지양식_자금청구서예제(3월)_설계변경(재경)" xfId="12404"/>
    <cellStyle name="_적격 _집행갑지 _견적 방문 제출시-SAMPLE" xfId="19987"/>
    <cellStyle name="_적격 _집행갑지 _견적 방문 제출시-SAMPLE_신호등견적서" xfId="19988"/>
    <cellStyle name="_적격 _집행갑지 _관급자재1차내역서" xfId="10651"/>
    <cellStyle name="_적격 _집행갑지 _관급자재내역서" xfId="10652"/>
    <cellStyle name="_적격 _집행갑지 _관급자재전체1차장래내역서" xfId="10653"/>
    <cellStyle name="_적격 _집행갑지 _광주평동투찰" xfId="19989"/>
    <cellStyle name="_적격 _집행갑지 _광주평동품의1" xfId="19990"/>
    <cellStyle name="_적격 _집행갑지 _당초전체내역서" xfId="10654"/>
    <cellStyle name="_적격 _집행갑지 _대비표" xfId="12405"/>
    <cellStyle name="_적격 _집행갑지 _대비표(대대표)" xfId="12406"/>
    <cellStyle name="_적격 _집행갑지 _대비표(대대표)_설계변경(재경)" xfId="12407"/>
    <cellStyle name="_적격 _집행갑지 _대비표(대대표)_자금청구서예제(3월)" xfId="12408"/>
    <cellStyle name="_적격 _집행갑지 _대비표(대대표)_자금청구서예제(3월)_6월자금청구수정분" xfId="12409"/>
    <cellStyle name="_적격 _집행갑지 _대비표(대대표)_자금청구서예제(3월)_6월자금청구수정분_설계변경(재경)" xfId="12410"/>
    <cellStyle name="_적격 _집행갑지 _대비표(대대표)_자금청구서예제(3월)_설계변경(재경)" xfId="12411"/>
    <cellStyle name="_적격 _집행갑지 _대비표(대표)" xfId="12412"/>
    <cellStyle name="_적격 _집행갑지 _대비표(대표)_설계변경(재경)" xfId="12413"/>
    <cellStyle name="_적격 _집행갑지 _대비표(대표)_실행기성내역(12월 신정)" xfId="12414"/>
    <cellStyle name="_적격 _집행갑지 _대비표(대표)_실행기성내역(12월 신정)_설계변경(재경)" xfId="12415"/>
    <cellStyle name="_적격 _집행갑지 _대비표(대표)_실행기성내역(12월 신정)_자금청구서예제(3월)" xfId="12416"/>
    <cellStyle name="_적격 _집행갑지 _대비표(대표)_실행기성내역(12월 신정)_자금청구서예제(3월)_6월자금청구수정분" xfId="12417"/>
    <cellStyle name="_적격 _집행갑지 _대비표(대표)_실행기성내역(12월 신정)_자금청구서예제(3월)_6월자금청구수정분_설계변경(재경)" xfId="12418"/>
    <cellStyle name="_적격 _집행갑지 _대비표(대표)_실행기성내역(12월 신정)_자금청구서예제(3월)_설계변경(재경)" xfId="12419"/>
    <cellStyle name="_적격 _집행갑지 _대비표(대표)_자금청구서예제(3월)" xfId="12420"/>
    <cellStyle name="_적격 _집행갑지 _대비표(대표)_자금청구서예제(3월)_6월자금청구수정분" xfId="12421"/>
    <cellStyle name="_적격 _집행갑지 _대비표(대표)_자금청구서예제(3월)_6월자금청구수정분_설계변경(재경)" xfId="12422"/>
    <cellStyle name="_적격 _집행갑지 _대비표(대표)_자금청구서예제(3월)_설계변경(재경)" xfId="12423"/>
    <cellStyle name="_적격 _집행갑지 _대비표(총대표)" xfId="12424"/>
    <cellStyle name="_적격 _집행갑지 _대비표(총대표)_설계변경(재경)" xfId="12425"/>
    <cellStyle name="_적격 _집행갑지 _대비표(총대표)_실행기성내역(12월 신정)" xfId="12426"/>
    <cellStyle name="_적격 _집행갑지 _대비표(총대표)_실행기성내역(12월 신정)_설계변경(재경)" xfId="12427"/>
    <cellStyle name="_적격 _집행갑지 _대비표(총대표)_실행기성내역(12월 신정)_자금청구서예제(3월)" xfId="12428"/>
    <cellStyle name="_적격 _집행갑지 _대비표(총대표)_실행기성내역(12월 신정)_자금청구서예제(3월)_6월자금청구수정분" xfId="12429"/>
    <cellStyle name="_적격 _집행갑지 _대비표(총대표)_실행기성내역(12월 신정)_자금청구서예제(3월)_6월자금청구수정분_설계변경(재경)" xfId="12430"/>
    <cellStyle name="_적격 _집행갑지 _대비표(총대표)_실행기성내역(12월 신정)_자금청구서예제(3월)_설계변경(재경)" xfId="12431"/>
    <cellStyle name="_적격 _집행갑지 _대비표(총대표)_자금청구서예제(3월)" xfId="12432"/>
    <cellStyle name="_적격 _집행갑지 _대비표(총대표)_자금청구서예제(3월)_6월자금청구수정분" xfId="12433"/>
    <cellStyle name="_적격 _집행갑지 _대비표(총대표)_자금청구서예제(3월)_6월자금청구수정분_설계변경(재경)" xfId="12434"/>
    <cellStyle name="_적격 _집행갑지 _대비표(총대표)_자금청구서예제(3월)_설계변경(재경)" xfId="12435"/>
    <cellStyle name="_적격 _집행갑지 _대비표(최종대표)" xfId="12436"/>
    <cellStyle name="_적격 _집행갑지 _대비표(최종대표)_설계변경(재경)" xfId="12437"/>
    <cellStyle name="_적격 _집행갑지 _대비표(최종대표)_자금청구서예제(3월)" xfId="12438"/>
    <cellStyle name="_적격 _집행갑지 _대비표(최종대표)_자금청구서예제(3월)_6월자금청구수정분" xfId="12439"/>
    <cellStyle name="_적격 _집행갑지 _대비표(최종대표)_자금청구서예제(3월)_6월자금청구수정분_설계변경(재경)" xfId="12440"/>
    <cellStyle name="_적격 _집행갑지 _대비표(최종대표)_자금청구서예제(3월)_설계변경(재경)" xfId="12441"/>
    <cellStyle name="_적격 _집행갑지 _대비표(최후대표)" xfId="12442"/>
    <cellStyle name="_적격 _집행갑지 _대비표(최후대표)_설계변경(재경)" xfId="12443"/>
    <cellStyle name="_적격 _집행갑지 _대비표(최후대표)_자금청구서예제(3월)" xfId="12444"/>
    <cellStyle name="_적격 _집행갑지 _대비표(최후대표)_자금청구서예제(3월)_6월자금청구수정분" xfId="12445"/>
    <cellStyle name="_적격 _집행갑지 _대비표(최후대표)_자금청구서예제(3월)_6월자금청구수정분_설계변경(재경)" xfId="12446"/>
    <cellStyle name="_적격 _집행갑지 _대비표(최후대표)_자금청구서예제(3월)_설계변경(재경)" xfId="12447"/>
    <cellStyle name="_적격 _집행갑지 _대비표_설계변경(재경)" xfId="12448"/>
    <cellStyle name="_적격 _집행갑지 _대비표_자금청구서예제(3월)" xfId="12449"/>
    <cellStyle name="_적격 _집행갑지 _대비표_자금청구서예제(3월)_6월자금청구수정분" xfId="12450"/>
    <cellStyle name="_적격 _집행갑지 _대비표_자금청구서예제(3월)_6월자금청구수정분_설계변경(재경)" xfId="12451"/>
    <cellStyle name="_적격 _집행갑지 _대비표_자금청구서예제(3월)_설계변경(재경)" xfId="12452"/>
    <cellStyle name="_적격 _집행갑지 _대산가실행(shi)" xfId="4451"/>
    <cellStyle name="_적격 _집행갑지 _대산가실행(shi)_20020924 대산항 공내역서" xfId="4452"/>
    <cellStyle name="_적격 _집행갑지 _대산가실행(shi)_20020924 대산항 공내역서_사본 - 20020924 대산항 공내역서" xfId="4454"/>
    <cellStyle name="_적격 _집행갑지 _대산가실행(물산)" xfId="4455"/>
    <cellStyle name="_적격 _집행갑지 _대산가실행(물산)_20020924 대산항 공내역서" xfId="4456"/>
    <cellStyle name="_적격 _집행갑지 _대산가실행(물산)_20020924 대산항 공내역서_사본 - 20020924 대산항 공내역서" xfId="4457"/>
    <cellStyle name="_적격 _집행갑지 _사본 - 2002.12 변경 설계서" xfId="10655"/>
    <cellStyle name="_적격 _집행갑지 _사전공사분1차분" xfId="12453"/>
    <cellStyle name="_적격 _집행갑지 _사전공사분1차분_설계변경(재경)" xfId="12454"/>
    <cellStyle name="_적격 _집행갑지 _사전공사분1차분_자금청구서예제(3월)" xfId="12455"/>
    <cellStyle name="_적격 _집행갑지 _사전공사분1차분_자금청구서예제(3월)_6월자금청구수정분" xfId="12456"/>
    <cellStyle name="_적격 _집행갑지 _사전공사분1차분_자금청구서예제(3월)_6월자금청구수정분_설계변경(재경)" xfId="12457"/>
    <cellStyle name="_적격 _집행갑지 _사전공사분1차분_자금청구서예제(3월)_설계변경(재경)" xfId="12458"/>
    <cellStyle name="_적격 _집행갑지 _설계변경" xfId="10656"/>
    <cellStyle name="_적격 _집행갑지 _설계변경(재경)" xfId="12459"/>
    <cellStyle name="_적격 _집행갑지 _설계예산서" xfId="26730"/>
    <cellStyle name="_적격 _집행갑지 _설계예산서 1차" xfId="26731"/>
    <cellStyle name="_적격 _집행갑지 _송학하수품의(설계넣고)" xfId="19991"/>
    <cellStyle name="_적격 _집행갑지 _신정1빗물펌프장(홍성학)" xfId="12460"/>
    <cellStyle name="_적격 _집행갑지 _신정1빗물펌프장(홍성학)_설계변경(재경)" xfId="12461"/>
    <cellStyle name="_적격 _집행갑지 _신정1빗물펌프장(홍성학)_자금청구서예제(3월)" xfId="12462"/>
    <cellStyle name="_적격 _집행갑지 _신정1빗물펌프장(홍성학)_자금청구서예제(3월)_6월자금청구수정분" xfId="12463"/>
    <cellStyle name="_적격 _집행갑지 _신정1빗물펌프장(홍성학)_자금청구서예제(3월)_6월자금청구수정분_설계변경(재경)" xfId="12464"/>
    <cellStyle name="_적격 _집행갑지 _신정1빗물펌프장(홍성학)_자금청구서예제(3월)_설계변경(재경)" xfId="12465"/>
    <cellStyle name="_적격 _집행갑지 _신호등견적서" xfId="19992"/>
    <cellStyle name="_적격 _집행갑지 _실행기성내역(11월)" xfId="12466"/>
    <cellStyle name="_적격 _집행갑지 _실행기성내역(11월)_설계변경(재경)" xfId="12467"/>
    <cellStyle name="_적격 _집행갑지 _실행기성내역(11월)_자금청구서예제(3월)" xfId="12468"/>
    <cellStyle name="_적격 _집행갑지 _실행기성내역(11월)_자금청구서예제(3월)_6월자금청구수정분" xfId="12469"/>
    <cellStyle name="_적격 _집행갑지 _실행기성내역(11월)_자금청구서예제(3월)_6월자금청구수정분_설계변경(재경)" xfId="12470"/>
    <cellStyle name="_적격 _집행갑지 _실행기성내역(11월)_자금청구서예제(3월)_설계변경(재경)" xfId="12471"/>
    <cellStyle name="_적격 _집행갑지 _실행기성내역(12월 신정)" xfId="12472"/>
    <cellStyle name="_적격 _집행갑지 _실행기성내역(12월 신정)_설계변경(재경)" xfId="12473"/>
    <cellStyle name="_적격 _집행갑지 _실행기성내역(12월 신정)_자금청구서예제(3월)" xfId="12474"/>
    <cellStyle name="_적격 _집행갑지 _실행기성내역(12월 신정)_자금청구서예제(3월)_6월자금청구수정분" xfId="12475"/>
    <cellStyle name="_적격 _집행갑지 _실행기성내역(12월 신정)_자금청구서예제(3월)_6월자금청구수정분_설계변경(재경)" xfId="12476"/>
    <cellStyle name="_적격 _집행갑지 _실행기성내역(12월 신정)_자금청구서예제(3월)_설계변경(재경)" xfId="12477"/>
    <cellStyle name="_적격 _집행갑지 _실행예산서" xfId="12478"/>
    <cellStyle name="_적격 _집행갑지 _실행예산서(문산IC)" xfId="4458"/>
    <cellStyle name="_적격 _집행갑지 _실행예산서(문산IC)_20020924 대산항 공내역서" xfId="4459"/>
    <cellStyle name="_적격 _집행갑지 _실행예산서(문산IC)_20020924 대산항 공내역서_사본 - 20020924 대산항 공내역서" xfId="4460"/>
    <cellStyle name="_적격 _집행갑지 _실행예산서_001공종별기성현황내역수정분" xfId="12479"/>
    <cellStyle name="_적격 _집행갑지 _실행예산서_001공종별기성현황내역수정분_설계변경(재경)" xfId="12480"/>
    <cellStyle name="_적격 _집행갑지 _실행예산서_001공종별기성현황내역수정분_자금청구서예제(3월)" xfId="12481"/>
    <cellStyle name="_적격 _집행갑지 _실행예산서_001공종별기성현황내역수정분_자금청구서예제(3월)_6월자금청구수정분" xfId="12482"/>
    <cellStyle name="_적격 _집행갑지 _실행예산서_001공종별기성현황내역수정분_자금청구서예제(3월)_6월자금청구수정분_설계변경(재경)" xfId="12483"/>
    <cellStyle name="_적격 _집행갑지 _실행예산서_001공종별기성현황내역수정분_자금청구서예제(3월)_설계변경(재경)" xfId="12484"/>
    <cellStyle name="_적격 _집행갑지 _실행예산서_7월공종별기성현황내역" xfId="12485"/>
    <cellStyle name="_적격 _집행갑지 _실행예산서_7월공종별기성현황내역_설계변경(재경)" xfId="12486"/>
    <cellStyle name="_적격 _집행갑지 _실행예산서_7월공종별기성현황내역_자금청구서예제(3월)" xfId="12487"/>
    <cellStyle name="_적격 _집행갑지 _실행예산서_7월공종별기성현황내역_자금청구서예제(3월)_6월자금청구수정분" xfId="12488"/>
    <cellStyle name="_적격 _집행갑지 _실행예산서_7월공종별기성현황내역_자금청구서예제(3월)_6월자금청구수정분_설계변경(재경)" xfId="12489"/>
    <cellStyle name="_적격 _집행갑지 _실행예산서_7월공종별기성현황내역_자금청구서예제(3월)_설계변경(재경)" xfId="12490"/>
    <cellStyle name="_적격 _집행갑지 _실행예산서_공종별기성현황내역" xfId="12491"/>
    <cellStyle name="_적격 _집행갑지 _실행예산서_공종별기성현황내역_설계변경(재경)" xfId="12492"/>
    <cellStyle name="_적격 _집행갑지 _실행예산서_공종별기성현황내역_자금청구서예제(3월)" xfId="12493"/>
    <cellStyle name="_적격 _집행갑지 _실행예산서_공종별기성현황내역_자금청구서예제(3월)_6월자금청구수정분" xfId="12494"/>
    <cellStyle name="_적격 _집행갑지 _실행예산서_공종별기성현황내역_자금청구서예제(3월)_6월자금청구수정분_설계변경(재경)" xfId="12495"/>
    <cellStyle name="_적격 _집행갑지 _실행예산서_공종별기성현황내역_자금청구서예제(3월)_설계변경(재경)" xfId="12496"/>
    <cellStyle name="_적격 _집행갑지 _실행예산서_설계변경(재경)" xfId="12497"/>
    <cellStyle name="_적격 _집행갑지 _실행예산서_실행예산서" xfId="12498"/>
    <cellStyle name="_적격 _집행갑지 _실행예산서_실행예산서(본사작성)" xfId="12499"/>
    <cellStyle name="_적격 _집행갑지 _실행예산서_실행예산서(본사작성)_설계변경(재경)" xfId="12500"/>
    <cellStyle name="_적격 _집행갑지 _실행예산서_실행예산서(본사작성)_자금청구서예제(3월)" xfId="12501"/>
    <cellStyle name="_적격 _집행갑지 _실행예산서_실행예산서(본사작성)_자금청구서예제(3월)_6월자금청구수정분" xfId="12502"/>
    <cellStyle name="_적격 _집행갑지 _실행예산서_실행예산서(본사작성)_자금청구서예제(3월)_6월자금청구수정분_설계변경(재경)" xfId="12503"/>
    <cellStyle name="_적격 _집행갑지 _실행예산서_실행예산서(본사작성)_자금청구서예제(3월)_설계변경(재경)" xfId="12504"/>
    <cellStyle name="_적격 _집행갑지 _실행예산서_실행예산서_설계변경(재경)" xfId="12505"/>
    <cellStyle name="_적격 _집행갑지 _실행예산서_실행예산서_자금청구서예제(3월)" xfId="12506"/>
    <cellStyle name="_적격 _집행갑지 _실행예산서_실행예산서_자금청구서예제(3월)_6월자금청구수정분" xfId="12507"/>
    <cellStyle name="_적격 _집행갑지 _실행예산서_실행예산서_자금청구서예제(3월)_6월자금청구수정분_설계변경(재경)" xfId="12508"/>
    <cellStyle name="_적격 _집행갑지 _실행예산서_실행예산서_자금청구서예제(3월)_설계변경(재경)" xfId="12509"/>
    <cellStyle name="_적격 _집행갑지 _실행예산서_자금청구서예제(3월)" xfId="12510"/>
    <cellStyle name="_적격 _집행갑지 _실행예산서_자금청구서예제(3월)_6월자금청구수정분" xfId="12511"/>
    <cellStyle name="_적격 _집행갑지 _실행예산서_자금청구서예제(3월)_6월자금청구수정분_설계변경(재경)" xfId="12512"/>
    <cellStyle name="_적격 _집행갑지 _실행예산서_자금청구서예제(3월)_설계변경(재경)" xfId="12513"/>
    <cellStyle name="_적격 _집행갑지 _실행예산서_주간일보 및 실행 기성내역(양식)" xfId="12514"/>
    <cellStyle name="_적격 _집행갑지 _실행예산서_주간일보 및 실행 기성내역(양식)_설계변경(재경)" xfId="12515"/>
    <cellStyle name="_적격 _집행갑지 _실행예산서_주간일보 및 실행 기성내역(양식)_자금청구서예제(3월)" xfId="12516"/>
    <cellStyle name="_적격 _집행갑지 _실행예산서_주간일보 및 실행 기성내역(양식)_자금청구서예제(3월)_6월자금청구수정분" xfId="12517"/>
    <cellStyle name="_적격 _집행갑지 _실행예산서_주간일보 및 실행 기성내역(양식)_자금청구서예제(3월)_6월자금청구수정분_설계변경(재경)" xfId="12518"/>
    <cellStyle name="_적격 _집행갑지 _실행예산서_주간일보 및 실행 기성내역(양식)_자금청구서예제(3월)_설계변경(재경)" xfId="12519"/>
    <cellStyle name="_적격 _집행갑지 _실행예산서_중계실행기성고내역서(6월)" xfId="12520"/>
    <cellStyle name="_적격 _집행갑지 _실행예산서_중계실행기성고내역서(6월)_설계변경(재경)" xfId="12521"/>
    <cellStyle name="_적격 _집행갑지 _실행예산서_중계실행기성고내역서(6월)_자금청구서예제(3월)" xfId="12522"/>
    <cellStyle name="_적격 _집행갑지 _실행예산서_중계실행기성고내역서(6월)_자금청구서예제(3월)_6월자금청구수정분" xfId="12523"/>
    <cellStyle name="_적격 _집행갑지 _실행예산서_중계실행기성고내역서(6월)_자금청구서예제(3월)_6월자금청구수정분_설계변경(재경)" xfId="12524"/>
    <cellStyle name="_적격 _집행갑지 _실행예산서_중계실행기성고내역서(6월)_자금청구서예제(3월)_설계변경(재경)" xfId="12525"/>
    <cellStyle name="_적격 _집행갑지 _실행예산서_중계실행기성고내역서(6월)_주간일보 및 실행 기성내역(양식)" xfId="12526"/>
    <cellStyle name="_적격 _집행갑지 _실행예산서_중계실행기성고내역서(6월)_주간일보 및 실행 기성내역(양식)_설계변경(재경)" xfId="12527"/>
    <cellStyle name="_적격 _집행갑지 _실행예산서_중계실행기성고내역서(6월)_주간일보 및 실행 기성내역(양식)_자금청구서예제(3월)" xfId="12528"/>
    <cellStyle name="_적격 _집행갑지 _실행예산서_중계실행기성고내역서(6월)_주간일보 및 실행 기성내역(양식)_자금청구서예제(3월)_6월자금청구수정분" xfId="12529"/>
    <cellStyle name="_적격 _집행갑지 _실행예산서_중계실행기성고내역서(6월)_주간일보 및 실행 기성내역(양식)_자금청구서예제(3월)_6월자금청구수정분_설계변경(재경)" xfId="12530"/>
    <cellStyle name="_적격 _집행갑지 _실행예산서_중계실행기성고내역서(6월)_주간일보 및 실행 기성내역(양식)_자금청구서예제(3월)_설계변경(재경)" xfId="12531"/>
    <cellStyle name="_적격 _집행갑지 _안동투찰" xfId="26732"/>
    <cellStyle name="_적격 _집행갑지 _안동투찰_1차1회기성" xfId="26733"/>
    <cellStyle name="_적격 _집행갑지 _안동투찰_1차1회설변내역" xfId="26734"/>
    <cellStyle name="_적격 _집행갑지 _안동투찰_2차1회설변내역" xfId="26735"/>
    <cellStyle name="_적격 _집행갑지 _안동투찰_설계예산서" xfId="26736"/>
    <cellStyle name="_적격 _집행갑지 _안동투찰_설계예산서 1차" xfId="26737"/>
    <cellStyle name="_적격 _집행갑지 _안동투찰_예정공정표" xfId="26738"/>
    <cellStyle name="_적격 _집행갑지 _안동투찰_전체2회설변내역" xfId="26739"/>
    <cellStyle name="_적격 _집행갑지 _안동투찰_전체계약" xfId="26740"/>
    <cellStyle name="_적격 _집행갑지 _안동투찰_철근(사급)" xfId="26741"/>
    <cellStyle name="_적격 _집행갑지 _예정공정표" xfId="26742"/>
    <cellStyle name="_적격 _집행갑지 _용지보상비" xfId="10657"/>
    <cellStyle name="_적격 _집행갑지 _일성실행" xfId="12532"/>
    <cellStyle name="_적격 _집행갑지 _일성실행_설계변경(재경)" xfId="12533"/>
    <cellStyle name="_적격 _집행갑지 _일성실행_자금청구서예제(3월)" xfId="12534"/>
    <cellStyle name="_적격 _집행갑지 _일성실행_자금청구서예제(3월)_6월자금청구수정분" xfId="12535"/>
    <cellStyle name="_적격 _집행갑지 _일성실행_자금청구서예제(3월)_6월자금청구수정분_설계변경(재경)" xfId="12536"/>
    <cellStyle name="_적격 _집행갑지 _일성실행_자금청구서예제(3월)_설계변경(재경)" xfId="12537"/>
    <cellStyle name="_적격 _집행갑지 _자금청구서예제(3월)" xfId="12538"/>
    <cellStyle name="_적격 _집행갑지 _자금청구서예제(3월)_6월자금청구수정분" xfId="12539"/>
    <cellStyle name="_적격 _집행갑지 _자금청구서예제(3월)_6월자금청구수정분_설계변경(재경)" xfId="12540"/>
    <cellStyle name="_적격 _집행갑지 _자금청구서예제(3월)_설계변경(재경)" xfId="12541"/>
    <cellStyle name="_적격 _집행갑지 _전대-마성" xfId="4461"/>
    <cellStyle name="_적격 _집행갑지 _전대-마성_20020924 대산항 공내역서" xfId="4464"/>
    <cellStyle name="_적격 _집행갑지 _전대-마성_20020924 대산항 공내역서_사본 - 20020924 대산항 공내역서" xfId="4465"/>
    <cellStyle name="_적격 _집행갑지 _전체2회설변내역" xfId="26743"/>
    <cellStyle name="_적격 _집행갑지 _전체계약" xfId="26744"/>
    <cellStyle name="_적격 _집행갑지 _중계실행기성고내역서" xfId="12542"/>
    <cellStyle name="_적격 _집행갑지 _중계실행기성고내역서(6월)" xfId="12543"/>
    <cellStyle name="_적격 _집행갑지 _중계실행기성고내역서(6월)_설계변경(재경)" xfId="12544"/>
    <cellStyle name="_적격 _집행갑지 _중계실행기성고내역서(6월)_자금청구서예제(3월)" xfId="12545"/>
    <cellStyle name="_적격 _집행갑지 _중계실행기성고내역서(6월)_자금청구서예제(3월)_6월자금청구수정분" xfId="12546"/>
    <cellStyle name="_적격 _집행갑지 _중계실행기성고내역서(6월)_자금청구서예제(3월)_6월자금청구수정분_설계변경(재경)" xfId="12547"/>
    <cellStyle name="_적격 _집행갑지 _중계실행기성고내역서(6월)_자금청구서예제(3월)_설계변경(재경)" xfId="12548"/>
    <cellStyle name="_적격 _집행갑지 _중계실행기성고내역서(6월)_주간일보 및 실행 기성내역(양식)" xfId="12549"/>
    <cellStyle name="_적격 _집행갑지 _중계실행기성고내역서(6월)_주간일보 및 실행 기성내역(양식)_설계변경(재경)" xfId="12550"/>
    <cellStyle name="_적격 _집행갑지 _중계실행기성고내역서(6월)_주간일보 및 실행 기성내역(양식)_자금청구서예제(3월)" xfId="12551"/>
    <cellStyle name="_적격 _집행갑지 _중계실행기성고내역서(6월)_주간일보 및 실행 기성내역(양식)_자금청구서예제(3월)_6월자금청구수정분" xfId="12552"/>
    <cellStyle name="_적격 _집행갑지 _중계실행기성고내역서(6월)_주간일보 및 실행 기성내역(양식)_자금청구서예제(3월)_6월자금청구수정분_설계변경(재경)" xfId="12553"/>
    <cellStyle name="_적격 _집행갑지 _중계실행기성고내역서(6월)_주간일보 및 실행 기성내역(양식)_자금청구서예제(3월)_설계변경(재경)" xfId="12554"/>
    <cellStyle name="_적격 _집행갑지 _중계실행기성고내역서_설계변경(재경)" xfId="12555"/>
    <cellStyle name="_적격 _집행갑지 _중계실행기성고내역서_자금청구서예제(3월)" xfId="12556"/>
    <cellStyle name="_적격 _집행갑지 _중계실행기성고내역서_자금청구서예제(3월)_6월자금청구수정분" xfId="12557"/>
    <cellStyle name="_적격 _집행갑지 _중계실행기성고내역서_자금청구서예제(3월)_6월자금청구수정분_설계변경(재경)" xfId="12558"/>
    <cellStyle name="_적격 _집행갑지 _중계실행기성고내역서_자금청구서예제(3월)_설계변경(재경)" xfId="12559"/>
    <cellStyle name="_적격 _집행갑지 _철근(사급)" xfId="26745"/>
    <cellStyle name="_적격 _집행갑지 _최종실행예산서_(610)-동부산지사" xfId="12560"/>
    <cellStyle name="_적격 _집행갑지 _최종실행예산서_(610)-동부산지사_설계변경(재경)" xfId="12561"/>
    <cellStyle name="_적격 _집행갑지 _최종실행예산서_(610)-동부산지사_자금청구서예제(3월)" xfId="12562"/>
    <cellStyle name="_적격 _집행갑지 _최종실행예산서_(610)-동부산지사_자금청구서예제(3월)_6월자금청구수정분" xfId="12563"/>
    <cellStyle name="_적격 _집행갑지 _최종실행예산서_(610)-동부산지사_자금청구서예제(3월)_6월자금청구수정분_설계변경(재경)" xfId="12564"/>
    <cellStyle name="_적격 _집행갑지 _최종실행예산서_(610)-동부산지사_자금청구서예제(3월)_설계변경(재경)" xfId="12565"/>
    <cellStyle name="_적격 _집행갑지 _통리투찰" xfId="26746"/>
    <cellStyle name="_적격 _집행갑지 _통리투찰_1차1회기성" xfId="26747"/>
    <cellStyle name="_적격 _집행갑지 _통리투찰_1차1회설변내역" xfId="26748"/>
    <cellStyle name="_적격 _집행갑지 _통리투찰_2차1회설변내역" xfId="26749"/>
    <cellStyle name="_적격 _집행갑지 _통리투찰_설계예산서" xfId="26750"/>
    <cellStyle name="_적격 _집행갑지 _통리투찰_설계예산서 1차" xfId="26751"/>
    <cellStyle name="_적격 _집행갑지 _통리투찰_예정공정표" xfId="26752"/>
    <cellStyle name="_적격 _집행갑지 _통리투찰_전체2회설변내역" xfId="26753"/>
    <cellStyle name="_적격 _집행갑지 _통리투찰_전체계약" xfId="26754"/>
    <cellStyle name="_적격 _집행갑지 _통리투찰_철근(사급)" xfId="26755"/>
    <cellStyle name="_적격 _집행갑지 _폐기물처리비" xfId="10658"/>
    <cellStyle name="_적격 _집행갑지 _현장관리비" xfId="12566"/>
    <cellStyle name="_적격 _집행갑지 _현장관리비_001공종별기성현황내역수정분" xfId="12567"/>
    <cellStyle name="_적격 _집행갑지 _현장관리비_001공종별기성현황내역수정분_설계변경(재경)" xfId="12568"/>
    <cellStyle name="_적격 _집행갑지 _현장관리비_001공종별기성현황내역수정분_자금청구서예제(3월)" xfId="12569"/>
    <cellStyle name="_적격 _집행갑지 _현장관리비_001공종별기성현황내역수정분_자금청구서예제(3월)_6월자금청구수정분" xfId="12570"/>
    <cellStyle name="_적격 _집행갑지 _현장관리비_001공종별기성현황내역수정분_자금청구서예제(3월)_6월자금청구수정분_설계변경(재경)" xfId="12571"/>
    <cellStyle name="_적격 _집행갑지 _현장관리비_001공종별기성현황내역수정분_자금청구서예제(3월)_설계변경(재경)" xfId="12572"/>
    <cellStyle name="_적격 _집행갑지 _현장관리비_7월공종별기성현황내역" xfId="12573"/>
    <cellStyle name="_적격 _집행갑지 _현장관리비_7월공종별기성현황내역_설계변경(재경)" xfId="12574"/>
    <cellStyle name="_적격 _집행갑지 _현장관리비_7월공종별기성현황내역_자금청구서예제(3월)" xfId="12575"/>
    <cellStyle name="_적격 _집행갑지 _현장관리비_7월공종별기성현황내역_자금청구서예제(3월)_6월자금청구수정분" xfId="12576"/>
    <cellStyle name="_적격 _집행갑지 _현장관리비_7월공종별기성현황내역_자금청구서예제(3월)_6월자금청구수정분_설계변경(재경)" xfId="12577"/>
    <cellStyle name="_적격 _집행갑지 _현장관리비_7월공종별기성현황내역_자금청구서예제(3월)_설계변경(재경)" xfId="12578"/>
    <cellStyle name="_적격 _집행갑지 _현장관리비_공종별기성현황내역" xfId="12579"/>
    <cellStyle name="_적격 _집행갑지 _현장관리비_공종별기성현황내역_설계변경(재경)" xfId="12580"/>
    <cellStyle name="_적격 _집행갑지 _현장관리비_공종별기성현황내역_자금청구서예제(3월)" xfId="12581"/>
    <cellStyle name="_적격 _집행갑지 _현장관리비_공종별기성현황내역_자금청구서예제(3월)_6월자금청구수정분" xfId="12582"/>
    <cellStyle name="_적격 _집행갑지 _현장관리비_공종별기성현황내역_자금청구서예제(3월)_6월자금청구수정분_설계변경(재경)" xfId="12583"/>
    <cellStyle name="_적격 _집행갑지 _현장관리비_공종별기성현황내역_자금청구서예제(3월)_설계변경(재경)" xfId="12584"/>
    <cellStyle name="_적격 _집행갑지 _현장관리비_설계변경(재경)" xfId="12585"/>
    <cellStyle name="_적격 _집행갑지 _현장관리비_실행예산서" xfId="12586"/>
    <cellStyle name="_적격 _집행갑지 _현장관리비_실행예산서(본사작성)" xfId="12587"/>
    <cellStyle name="_적격 _집행갑지 _현장관리비_실행예산서(본사작성)_설계변경(재경)" xfId="12588"/>
    <cellStyle name="_적격 _집행갑지 _현장관리비_실행예산서(본사작성)_자금청구서예제(3월)" xfId="12589"/>
    <cellStyle name="_적격 _집행갑지 _현장관리비_실행예산서(본사작성)_자금청구서예제(3월)_6월자금청구수정분" xfId="12590"/>
    <cellStyle name="_적격 _집행갑지 _현장관리비_실행예산서(본사작성)_자금청구서예제(3월)_6월자금청구수정분_설계변경(재경)" xfId="12591"/>
    <cellStyle name="_적격 _집행갑지 _현장관리비_실행예산서(본사작성)_자금청구서예제(3월)_설계변경(재경)" xfId="12592"/>
    <cellStyle name="_적격 _집행갑지 _현장관리비_실행예산서_설계변경(재경)" xfId="12593"/>
    <cellStyle name="_적격 _집행갑지 _현장관리비_실행예산서_자금청구서예제(3월)" xfId="12594"/>
    <cellStyle name="_적격 _집행갑지 _현장관리비_실행예산서_자금청구서예제(3월)_6월자금청구수정분" xfId="12595"/>
    <cellStyle name="_적격 _집행갑지 _현장관리비_실행예산서_자금청구서예제(3월)_6월자금청구수정분_설계변경(재경)" xfId="12596"/>
    <cellStyle name="_적격 _집행갑지 _현장관리비_실행예산서_자금청구서예제(3월)_설계변경(재경)" xfId="12597"/>
    <cellStyle name="_적격 _집행갑지 _현장관리비_자금청구서예제(3월)" xfId="12598"/>
    <cellStyle name="_적격 _집행갑지 _현장관리비_자금청구서예제(3월)_6월자금청구수정분" xfId="12599"/>
    <cellStyle name="_적격 _집행갑지 _현장관리비_자금청구서예제(3월)_6월자금청구수정분_설계변경(재경)" xfId="12600"/>
    <cellStyle name="_적격 _집행갑지 _현장관리비_자금청구서예제(3월)_설계변경(재경)" xfId="12601"/>
    <cellStyle name="_적격 _집행갑지 _현장관리비_주간일보 및 실행 기성내역(양식)" xfId="12602"/>
    <cellStyle name="_적격 _집행갑지 _현장관리비_주간일보 및 실행 기성내역(양식)_설계변경(재경)" xfId="12603"/>
    <cellStyle name="_적격 _집행갑지 _현장관리비_주간일보 및 실행 기성내역(양식)_자금청구서예제(3월)" xfId="12604"/>
    <cellStyle name="_적격 _집행갑지 _현장관리비_주간일보 및 실행 기성내역(양식)_자금청구서예제(3월)_6월자금청구수정분" xfId="12605"/>
    <cellStyle name="_적격 _집행갑지 _현장관리비_주간일보 및 실행 기성내역(양식)_자금청구서예제(3월)_6월자금청구수정분_설계변경(재경)" xfId="12606"/>
    <cellStyle name="_적격 _집행갑지 _현장관리비_주간일보 및 실행 기성내역(양식)_자금청구서예제(3월)_설계변경(재경)" xfId="12607"/>
    <cellStyle name="_적격 _집행갑지 _현장관리비_중계실행기성고내역서(6월)" xfId="12608"/>
    <cellStyle name="_적격 _집행갑지 _현장관리비_중계실행기성고내역서(6월)_설계변경(재경)" xfId="12609"/>
    <cellStyle name="_적격 _집행갑지 _현장관리비_중계실행기성고내역서(6월)_자금청구서예제(3월)" xfId="12610"/>
    <cellStyle name="_적격 _집행갑지 _현장관리비_중계실행기성고내역서(6월)_자금청구서예제(3월)_6월자금청구수정분" xfId="12611"/>
    <cellStyle name="_적격 _집행갑지 _현장관리비_중계실행기성고내역서(6월)_자금청구서예제(3월)_6월자금청구수정분_설계변경(재경)" xfId="12612"/>
    <cellStyle name="_적격 _집행갑지 _현장관리비_중계실행기성고내역서(6월)_자금청구서예제(3월)_설계변경(재경)" xfId="12613"/>
    <cellStyle name="_적격 _집행갑지 _현장관리비_중계실행기성고내역서(6월)_주간일보 및 실행 기성내역(양식)" xfId="12614"/>
    <cellStyle name="_적격 _집행갑지 _현장관리비_중계실행기성고내역서(6월)_주간일보 및 실행 기성내역(양식)_설계변경(재경)" xfId="12615"/>
    <cellStyle name="_적격 _집행갑지 _현장관리비_중계실행기성고내역서(6월)_주간일보 및 실행 기성내역(양식)_자금청구서예제(3월)" xfId="12616"/>
    <cellStyle name="_적격 _집행갑지 _현장관리비_중계실행기성고내역서(6월)_주간일보 및 실행 기성내역(양식)_자금청구서예제(3월)_6월자금청구수정분" xfId="12617"/>
    <cellStyle name="_적격 _집행갑지 _현장관리비_중계실행기성고내역서(6월)_주간일보 및 실행 기성내역(양식)_자금청구서예제(3월)_6월자금청구수정분_설계변경(재경)" xfId="12618"/>
    <cellStyle name="_적격 _집행갑지 _현장관리비_중계실행기성고내역서(6월)_주간일보 및 실행 기성내역(양식)_자금청구서예제(3월)_설계변경(재경)" xfId="12619"/>
    <cellStyle name="_적격 _집행갑지 _흥산-구룡" xfId="4466"/>
    <cellStyle name="_적격 _집행갑지 _흥산-구룡_20020924 대산항 공내역서" xfId="4467"/>
    <cellStyle name="_적격 _집행갑지 _흥산-구룡_20020924 대산항 공내역서_사본 - 20020924 대산항 공내역서" xfId="4468"/>
    <cellStyle name="_적격 _철근(사급)" xfId="26756"/>
    <cellStyle name="_적격 _최종실행예산서_(610)-동부산지사" xfId="12620"/>
    <cellStyle name="_적격 _최종실행예산서_(610)-동부산지사_설계변경(재경)" xfId="12621"/>
    <cellStyle name="_적격 _최종실행예산서_(610)-동부산지사_자금청구서예제(3월)" xfId="12622"/>
    <cellStyle name="_적격 _최종실행예산서_(610)-동부산지사_자금청구서예제(3월)_6월자금청구수정분" xfId="12623"/>
    <cellStyle name="_적격 _최종실행예산서_(610)-동부산지사_자금청구서예제(3월)_6월자금청구수정분_설계변경(재경)" xfId="12624"/>
    <cellStyle name="_적격 _최종실행예산서_(610)-동부산지사_자금청구서예제(3월)_설계변경(재경)" xfId="12625"/>
    <cellStyle name="_적격 _통리투찰" xfId="26757"/>
    <cellStyle name="_적격 _통리투찰_1차1회기성" xfId="26758"/>
    <cellStyle name="_적격 _통리투찰_1차1회설변내역" xfId="26759"/>
    <cellStyle name="_적격 _통리투찰_2차1회설변내역" xfId="26760"/>
    <cellStyle name="_적격 _통리투찰_설계예산서" xfId="26761"/>
    <cellStyle name="_적격 _통리투찰_설계예산서 1차" xfId="26762"/>
    <cellStyle name="_적격 _통리투찰_예정공정표" xfId="26763"/>
    <cellStyle name="_적격 _통리투찰_전체2회설변내역" xfId="26764"/>
    <cellStyle name="_적격 _통리투찰_전체계약" xfId="26765"/>
    <cellStyle name="_적격 _통리투찰_철근(사급)" xfId="26766"/>
    <cellStyle name="_적격 _폐기물처리비" xfId="10659"/>
    <cellStyle name="_적격 _현장관리비" xfId="12626"/>
    <cellStyle name="_적격 _현장관리비_001공종별기성현황내역수정분" xfId="12627"/>
    <cellStyle name="_적격 _현장관리비_001공종별기성현황내역수정분_설계변경(재경)" xfId="12628"/>
    <cellStyle name="_적격 _현장관리비_001공종별기성현황내역수정분_자금청구서예제(3월)" xfId="12629"/>
    <cellStyle name="_적격 _현장관리비_001공종별기성현황내역수정분_자금청구서예제(3월)_6월자금청구수정분" xfId="12630"/>
    <cellStyle name="_적격 _현장관리비_001공종별기성현황내역수정분_자금청구서예제(3월)_6월자금청구수정분_설계변경(재경)" xfId="12631"/>
    <cellStyle name="_적격 _현장관리비_001공종별기성현황내역수정분_자금청구서예제(3월)_설계변경(재경)" xfId="12632"/>
    <cellStyle name="_적격 _현장관리비_7월공종별기성현황내역" xfId="12633"/>
    <cellStyle name="_적격 _현장관리비_7월공종별기성현황내역_설계변경(재경)" xfId="12634"/>
    <cellStyle name="_적격 _현장관리비_7월공종별기성현황내역_자금청구서예제(3월)" xfId="12635"/>
    <cellStyle name="_적격 _현장관리비_7월공종별기성현황내역_자금청구서예제(3월)_6월자금청구수정분" xfId="12636"/>
    <cellStyle name="_적격 _현장관리비_7월공종별기성현황내역_자금청구서예제(3월)_6월자금청구수정분_설계변경(재경)" xfId="12637"/>
    <cellStyle name="_적격 _현장관리비_7월공종별기성현황내역_자금청구서예제(3월)_설계변경(재경)" xfId="12638"/>
    <cellStyle name="_적격 _현장관리비_공종별기성현황내역" xfId="12639"/>
    <cellStyle name="_적격 _현장관리비_공종별기성현황내역_설계변경(재경)" xfId="12640"/>
    <cellStyle name="_적격 _현장관리비_공종별기성현황내역_자금청구서예제(3월)" xfId="12641"/>
    <cellStyle name="_적격 _현장관리비_공종별기성현황내역_자금청구서예제(3월)_6월자금청구수정분" xfId="12642"/>
    <cellStyle name="_적격 _현장관리비_공종별기성현황내역_자금청구서예제(3월)_6월자금청구수정분_설계변경(재경)" xfId="12643"/>
    <cellStyle name="_적격 _현장관리비_공종별기성현황내역_자금청구서예제(3월)_설계변경(재경)" xfId="12644"/>
    <cellStyle name="_적격 _현장관리비_설계변경(재경)" xfId="12645"/>
    <cellStyle name="_적격 _현장관리비_실행예산서" xfId="12646"/>
    <cellStyle name="_적격 _현장관리비_실행예산서(본사작성)" xfId="12647"/>
    <cellStyle name="_적격 _현장관리비_실행예산서(본사작성)_설계변경(재경)" xfId="12648"/>
    <cellStyle name="_적격 _현장관리비_실행예산서(본사작성)_자금청구서예제(3월)" xfId="12649"/>
    <cellStyle name="_적격 _현장관리비_실행예산서(본사작성)_자금청구서예제(3월)_6월자금청구수정분" xfId="12650"/>
    <cellStyle name="_적격 _현장관리비_실행예산서(본사작성)_자금청구서예제(3월)_6월자금청구수정분_설계변경(재경)" xfId="12651"/>
    <cellStyle name="_적격 _현장관리비_실행예산서(본사작성)_자금청구서예제(3월)_설계변경(재경)" xfId="12652"/>
    <cellStyle name="_적격 _현장관리비_실행예산서_설계변경(재경)" xfId="12653"/>
    <cellStyle name="_적격 _현장관리비_실행예산서_자금청구서예제(3월)" xfId="12654"/>
    <cellStyle name="_적격 _현장관리비_실행예산서_자금청구서예제(3월)_6월자금청구수정분" xfId="12655"/>
    <cellStyle name="_적격 _현장관리비_실행예산서_자금청구서예제(3월)_6월자금청구수정분_설계변경(재경)" xfId="12656"/>
    <cellStyle name="_적격 _현장관리비_실행예산서_자금청구서예제(3월)_설계변경(재경)" xfId="12657"/>
    <cellStyle name="_적격 _현장관리비_자금청구서예제(3월)" xfId="12658"/>
    <cellStyle name="_적격 _현장관리비_자금청구서예제(3월)_6월자금청구수정분" xfId="12659"/>
    <cellStyle name="_적격 _현장관리비_자금청구서예제(3월)_6월자금청구수정분_설계변경(재경)" xfId="12660"/>
    <cellStyle name="_적격 _현장관리비_자금청구서예제(3월)_설계변경(재경)" xfId="12661"/>
    <cellStyle name="_적격 _현장관리비_주간일보 및 실행 기성내역(양식)" xfId="12662"/>
    <cellStyle name="_적격 _현장관리비_주간일보 및 실행 기성내역(양식)_설계변경(재경)" xfId="12663"/>
    <cellStyle name="_적격 _현장관리비_주간일보 및 실행 기성내역(양식)_자금청구서예제(3월)" xfId="12664"/>
    <cellStyle name="_적격 _현장관리비_주간일보 및 실행 기성내역(양식)_자금청구서예제(3월)_6월자금청구수정분" xfId="12665"/>
    <cellStyle name="_적격 _현장관리비_주간일보 및 실행 기성내역(양식)_자금청구서예제(3월)_6월자금청구수정분_설계변경(재경)" xfId="12666"/>
    <cellStyle name="_적격 _현장관리비_주간일보 및 실행 기성내역(양식)_자금청구서예제(3월)_설계변경(재경)" xfId="12667"/>
    <cellStyle name="_적격 _현장관리비_중계실행기성고내역서(6월)" xfId="12668"/>
    <cellStyle name="_적격 _현장관리비_중계실행기성고내역서(6월)_설계변경(재경)" xfId="12669"/>
    <cellStyle name="_적격 _현장관리비_중계실행기성고내역서(6월)_자금청구서예제(3월)" xfId="12670"/>
    <cellStyle name="_적격 _현장관리비_중계실행기성고내역서(6월)_자금청구서예제(3월)_6월자금청구수정분" xfId="12671"/>
    <cellStyle name="_적격 _현장관리비_중계실행기성고내역서(6월)_자금청구서예제(3월)_6월자금청구수정분_설계변경(재경)" xfId="12672"/>
    <cellStyle name="_적격 _현장관리비_중계실행기성고내역서(6월)_자금청구서예제(3월)_설계변경(재경)" xfId="12673"/>
    <cellStyle name="_적격 _현장관리비_중계실행기성고내역서(6월)_주간일보 및 실행 기성내역(양식)" xfId="12674"/>
    <cellStyle name="_적격 _현장관리비_중계실행기성고내역서(6월)_주간일보 및 실행 기성내역(양식)_설계변경(재경)" xfId="12675"/>
    <cellStyle name="_적격 _현장관리비_중계실행기성고내역서(6월)_주간일보 및 실행 기성내역(양식)_자금청구서예제(3월)" xfId="12676"/>
    <cellStyle name="_적격 _현장관리비_중계실행기성고내역서(6월)_주간일보 및 실행 기성내역(양식)_자금청구서예제(3월)_6월자금청구수정분" xfId="12677"/>
    <cellStyle name="_적격 _현장관리비_중계실행기성고내역서(6월)_주간일보 및 실행 기성내역(양식)_자금청구서예제(3월)_6월자금청구수정분_설계변경(재경)" xfId="12678"/>
    <cellStyle name="_적격 _현장관리비_중계실행기성고내역서(6월)_주간일보 및 실행 기성내역(양식)_자금청구서예제(3월)_설계변경(재경)" xfId="12679"/>
    <cellStyle name="_적격 _흥산-구룡" xfId="4469"/>
    <cellStyle name="_적격 _흥산-구룡_20020924 대산항 공내역서" xfId="4470"/>
    <cellStyle name="_적격 _흥산-구룡_20020924 대산항 공내역서_사본 - 20020924 대산항 공내역서" xfId="4471"/>
    <cellStyle name="_적격(화산) " xfId="602"/>
    <cellStyle name="_적격(화산) _030316실행예산서" xfId="12680"/>
    <cellStyle name="_적격(화산) _030316실행예산서_설계변경(재경)" xfId="12681"/>
    <cellStyle name="_적격(화산) _030316실행예산서_자금청구서예제(3월)" xfId="12682"/>
    <cellStyle name="_적격(화산) _030316실행예산서_자금청구서예제(3월)_6월자금청구수정분" xfId="12683"/>
    <cellStyle name="_적격(화산) _030316실행예산서_자금청구서예제(3월)_6월자금청구수정분_설계변경(재경)" xfId="12684"/>
    <cellStyle name="_적격(화산) _030316실행예산서_자금청구서예제(3월)_설계변경(재경)" xfId="12685"/>
    <cellStyle name="_적격(화산) _11월 실행기성내역(서초)" xfId="12686"/>
    <cellStyle name="_적격(화산) _11월 실행기성내역(서초)_설계변경(재경)" xfId="12687"/>
    <cellStyle name="_적격(화산) _11월 실행기성내역(서초)_자금청구서예제(3월)" xfId="12688"/>
    <cellStyle name="_적격(화산) _11월 실행기성내역(서초)_자금청구서예제(3월)_6월자금청구수정분" xfId="12689"/>
    <cellStyle name="_적격(화산) _11월 실행기성내역(서초)_자금청구서예제(3월)_6월자금청구수정분_설계변경(재경)" xfId="12690"/>
    <cellStyle name="_적격(화산) _11월 실행기성내역(서초)_자금청구서예제(3월)_설계변경(재경)" xfId="12691"/>
    <cellStyle name="_적격(화산) _17공구" xfId="26767"/>
    <cellStyle name="_적격(화산) _17공구_1차1회기성" xfId="26768"/>
    <cellStyle name="_적격(화산) _17공구_1차1회설변내역" xfId="26769"/>
    <cellStyle name="_적격(화산) _17공구_2차1회설변내역" xfId="26770"/>
    <cellStyle name="_적격(화산) _17공구_설계예산서" xfId="26771"/>
    <cellStyle name="_적격(화산) _17공구_설계예산서 1차" xfId="26772"/>
    <cellStyle name="_적격(화산) _17공구_예정공정표" xfId="26773"/>
    <cellStyle name="_적격(화산) _17공구_전체2회설변내역" xfId="26774"/>
    <cellStyle name="_적격(화산) _17공구_전체계약" xfId="26775"/>
    <cellStyle name="_적격(화산) _17공구_철근(사급)" xfId="26776"/>
    <cellStyle name="_적격(화산) _1차1회기성" xfId="26777"/>
    <cellStyle name="_적격(화산) _1차1회설변내역" xfId="26778"/>
    <cellStyle name="_적격(화산) _1차실행예산서" xfId="12692"/>
    <cellStyle name="_적격(화산) _1차실행예산서_6월 실행 기성고 내역서" xfId="12693"/>
    <cellStyle name="_적격(화산) _1차실행예산서_6월 실행 기성고 내역서_설계변경(재경)" xfId="12694"/>
    <cellStyle name="_적격(화산) _1차실행예산서_6월 실행 기성고 내역서_자금청구서예제(3월)" xfId="12695"/>
    <cellStyle name="_적격(화산) _1차실행예산서_6월 실행 기성고 내역서_자금청구서예제(3월)_6월자금청구수정분" xfId="12696"/>
    <cellStyle name="_적격(화산) _1차실행예산서_6월 실행 기성고 내역서_자금청구서예제(3월)_6월자금청구수정분_설계변경(재경)" xfId="12697"/>
    <cellStyle name="_적격(화산) _1차실행예산서_6월 실행 기성고 내역서_자금청구서예제(3월)_설계변경(재경)" xfId="12698"/>
    <cellStyle name="_적격(화산) _1차실행예산서_동춘-송도 실행 (본사조정)" xfId="12699"/>
    <cellStyle name="_적격(화산) _1차실행예산서_동춘-송도 실행 (본사조정)_설계변경(재경)" xfId="12700"/>
    <cellStyle name="_적격(화산) _1차실행예산서_동춘-송도 실행 (본사조정)_자금청구서예제(3월)" xfId="12701"/>
    <cellStyle name="_적격(화산) _1차실행예산서_동춘-송도 실행 (본사조정)_자금청구서예제(3월)_6월자금청구수정분" xfId="12702"/>
    <cellStyle name="_적격(화산) _1차실행예산서_동춘-송도 실행 (본사조정)_자금청구서예제(3월)_6월자금청구수정분_설계변경(재경)" xfId="12703"/>
    <cellStyle name="_적격(화산) _1차실행예산서_동춘-송도 실행 (본사조정)_자금청구서예제(3월)_설계변경(재경)" xfId="12704"/>
    <cellStyle name="_적격(화산) _1차실행예산서_설계변경(재경)" xfId="12705"/>
    <cellStyle name="_적격(화산) _1차실행예산서_실행 기성고 내역서" xfId="12706"/>
    <cellStyle name="_적격(화산) _1차실행예산서_실행 기성고 내역서_설계변경(재경)" xfId="12707"/>
    <cellStyle name="_적격(화산) _1차실행예산서_실행 기성고 내역서_자금청구서예제(3월)" xfId="12708"/>
    <cellStyle name="_적격(화산) _1차실행예산서_실행 기성고 내역서_자금청구서예제(3월)_6월자금청구수정분" xfId="12709"/>
    <cellStyle name="_적격(화산) _1차실행예산서_실행 기성고 내역서_자금청구서예제(3월)_6월자금청구수정분_설계변경(재경)" xfId="12710"/>
    <cellStyle name="_적격(화산) _1차실행예산서_실행 기성고 내역서_자금청구서예제(3월)_설계변경(재경)" xfId="12711"/>
    <cellStyle name="_적격(화산) _1차실행예산서_자금청구서예제(3월)" xfId="12712"/>
    <cellStyle name="_적격(화산) _1차실행예산서_자금청구서예제(3월)_6월자금청구수정분" xfId="12713"/>
    <cellStyle name="_적격(화산) _1차실행예산서_자금청구서예제(3월)_6월자금청구수정분_설계변경(재경)" xfId="12714"/>
    <cellStyle name="_적격(화산) _1차실행예산서_자금청구서예제(3월)_설계변경(재경)" xfId="12715"/>
    <cellStyle name="_적격(화산) _1차집계(변경)" xfId="4472"/>
    <cellStyle name="_적격(화산) _2002.12 변경 설계서" xfId="10660"/>
    <cellStyle name="_적격(화산) _20020924 대산항 공내역서" xfId="4473"/>
    <cellStyle name="_적격(화산) _20020924 대산항 공내역서_사본 - 20020924 대산항 공내역서" xfId="4474"/>
    <cellStyle name="_적격(화산) _20020925 대우 대산항(1단계)" xfId="4475"/>
    <cellStyle name="_적격(화산) _20020925 대우 대산항(설계1)" xfId="4476"/>
    <cellStyle name="_적격(화산) _20020925 대우 대산항(설계2)" xfId="4477"/>
    <cellStyle name="_적격(화산) _2002년1차 변경내역서(전체 )" xfId="10661"/>
    <cellStyle name="_적격(화산) _2002년도경영계획" xfId="4483"/>
    <cellStyle name="_적격(화산) _2002변경실행" xfId="4484"/>
    <cellStyle name="_적격(화산) _2002변경실행(1)" xfId="4485"/>
    <cellStyle name="_적격(화산) _2차1회설변내역" xfId="26779"/>
    <cellStyle name="_적격(화산) _3.별첨2.실행예산서 작성양식" xfId="12716"/>
    <cellStyle name="_적격(화산) _3.별첨2.실행예산서 작성양식_5월간 현장운영계획" xfId="12717"/>
    <cellStyle name="_적격(화산) _3.별첨2.실행예산서 작성양식_5월간 현장운영계획_설계변경(재경)" xfId="12718"/>
    <cellStyle name="_적격(화산) _3.별첨2.실행예산서 작성양식_5월간 현장운영계획_자금청구서예제(3월)" xfId="12719"/>
    <cellStyle name="_적격(화산) _3.별첨2.실행예산서 작성양식_5월간 현장운영계획_자금청구서예제(3월)_6월자금청구수정분" xfId="12720"/>
    <cellStyle name="_적격(화산) _3.별첨2.실행예산서 작성양식_5월간 현장운영계획_자금청구서예제(3월)_6월자금청구수정분_설계변경(재경)" xfId="12721"/>
    <cellStyle name="_적격(화산) _3.별첨2.실행예산서 작성양식_5월간 현장운영계획_자금청구서예제(3월)_설계변경(재경)" xfId="12722"/>
    <cellStyle name="_적격(화산) _3.별첨2.실행예산서 작성양식_설계변경(재경)" xfId="12723"/>
    <cellStyle name="_적격(화산) _3.별첨2.실행예산서 작성양식_자금청구서예제(3월)" xfId="12724"/>
    <cellStyle name="_적격(화산) _3.별첨2.실행예산서 작성양식_자금청구서예제(3월)_6월자금청구수정분" xfId="12725"/>
    <cellStyle name="_적격(화산) _3.별첨2.실행예산서 작성양식_자금청구서예제(3월)_6월자금청구수정분_설계변경(재경)" xfId="12726"/>
    <cellStyle name="_적격(화산) _3.별첨2.실행예산서 작성양식_자금청구서예제(3월)_설계변경(재경)" xfId="12727"/>
    <cellStyle name="_적격(화산) _5월간 현장운영계획" xfId="12728"/>
    <cellStyle name="_적격(화산) _5월간 현장운영계획_설계변경(재경)" xfId="12729"/>
    <cellStyle name="_적격(화산) _5월간 현장운영계획_자금청구서예제(3월)" xfId="12730"/>
    <cellStyle name="_적격(화산) _5월간 현장운영계획_자금청구서예제(3월)_6월자금청구수정분" xfId="12731"/>
    <cellStyle name="_적격(화산) _5월간 현장운영계획_자금청구서예제(3월)_6월자금청구수정분_설계변경(재경)" xfId="12732"/>
    <cellStyle name="_적격(화산) _5월간 현장운영계획_자금청구서예제(3월)_설계변경(재경)" xfId="12733"/>
    <cellStyle name="_적격(화산) _hs 보령우회" xfId="26780"/>
    <cellStyle name="_적격(화산) _hs 보령우회_1차1회기성" xfId="26781"/>
    <cellStyle name="_적격(화산) _hs 보령우회_1차1회설변내역" xfId="26782"/>
    <cellStyle name="_적격(화산) _hs 보령우회_2차1회설변내역" xfId="26783"/>
    <cellStyle name="_적격(화산) _hs 보령우회_설계예산서" xfId="26784"/>
    <cellStyle name="_적격(화산) _hs 보령우회_설계예산서 1차" xfId="26785"/>
    <cellStyle name="_적격(화산) _hs 보령우회_예정공정표" xfId="26786"/>
    <cellStyle name="_적격(화산) _hs 보령우회_전체2회설변내역" xfId="26787"/>
    <cellStyle name="_적격(화산) _hs 보령우회_전체계약" xfId="26788"/>
    <cellStyle name="_적격(화산) _hs 보령우회_철근(사급)" xfId="26789"/>
    <cellStyle name="_적격(화산) _hs 중앙선 8(선산토건)" xfId="26790"/>
    <cellStyle name="_적격(화산) _hs 중앙선 8(선산토건)_1차1회기성" xfId="26791"/>
    <cellStyle name="_적격(화산) _hs 중앙선 8(선산토건)_1차1회설변내역" xfId="26792"/>
    <cellStyle name="_적격(화산) _hs 중앙선 8(선산토건)_2차1회설변내역" xfId="26793"/>
    <cellStyle name="_적격(화산) _hs 중앙선 8(선산토건)_설계예산서" xfId="26794"/>
    <cellStyle name="_적격(화산) _hs 중앙선 8(선산토건)_설계예산서 1차" xfId="26795"/>
    <cellStyle name="_적격(화산) _hs 중앙선 8(선산토건)_예정공정표" xfId="26796"/>
    <cellStyle name="_적격(화산) _hs 중앙선 8(선산토건)_전체2회설변내역" xfId="26797"/>
    <cellStyle name="_적격(화산) _hs 중앙선 8(선산토건)_전체계약" xfId="26798"/>
    <cellStyle name="_적격(화산) _hs 중앙선 8(선산토건)_철근(사급)" xfId="26799"/>
    <cellStyle name="_적격(화산) _kcc 안산2단계" xfId="26800"/>
    <cellStyle name="_적격(화산) _kcc 안산2단계_1차1회기성" xfId="26801"/>
    <cellStyle name="_적격(화산) _kcc 안산2단계_1차1회설변내역" xfId="26802"/>
    <cellStyle name="_적격(화산) _kcc 안산2단계_2차1회설변내역" xfId="26803"/>
    <cellStyle name="_적격(화산) _kcc 안산2단계_설계예산서" xfId="26804"/>
    <cellStyle name="_적격(화산) _kcc 안산2단계_설계예산서 1차" xfId="26805"/>
    <cellStyle name="_적격(화산) _kcc 안산2단계_예정공정표" xfId="26806"/>
    <cellStyle name="_적격(화산) _kcc 안산2단계_전체2회설변내역" xfId="26807"/>
    <cellStyle name="_적격(화산) _kcc 안산2단계_전체계약" xfId="26808"/>
    <cellStyle name="_적격(화산) _kcc 안산2단계_철근(사급)" xfId="26809"/>
    <cellStyle name="_적격(화산) _kcc 합덕 신례원 1" xfId="26810"/>
    <cellStyle name="_적격(화산) _kcc 합덕 신례원 1_1차1회기성" xfId="26811"/>
    <cellStyle name="_적격(화산) _kcc 합덕 신례원 1_1차1회설변내역" xfId="26812"/>
    <cellStyle name="_적격(화산) _kcc 합덕 신례원 1_2차1회설변내역" xfId="26813"/>
    <cellStyle name="_적격(화산) _kcc 합덕 신례원 1_설계예산서" xfId="26814"/>
    <cellStyle name="_적격(화산) _kcc 합덕 신례원 1_설계예산서 1차" xfId="26815"/>
    <cellStyle name="_적격(화산) _kcc 합덕 신례원 1_예정공정표" xfId="26816"/>
    <cellStyle name="_적격(화산) _kcc 합덕 신례원 1_전체2회설변내역" xfId="26817"/>
    <cellStyle name="_적격(화산) _kcc 합덕 신례원 1_전체계약" xfId="26818"/>
    <cellStyle name="_적격(화산) _kcc 합덕 신례원 1_철근(사급)" xfId="26819"/>
    <cellStyle name="_적격(화산) _kn 구룡포~대보간 1" xfId="26820"/>
    <cellStyle name="_적격(화산) _kn 구룡포~대보간 1_1차1회기성" xfId="26821"/>
    <cellStyle name="_적격(화산) _kn 구룡포~대보간 1_1차1회설변내역" xfId="26822"/>
    <cellStyle name="_적격(화산) _kn 구룡포~대보간 1_2차1회설변내역" xfId="26823"/>
    <cellStyle name="_적격(화산) _kn 구룡포~대보간 1_설계예산서" xfId="26824"/>
    <cellStyle name="_적격(화산) _kn 구룡포~대보간 1_설계예산서 1차" xfId="26825"/>
    <cellStyle name="_적격(화산) _kn 구룡포~대보간 1_예정공정표" xfId="26826"/>
    <cellStyle name="_적격(화산) _kn 구룡포~대보간 1_전체2회설변내역" xfId="26827"/>
    <cellStyle name="_적격(화산) _kn 구룡포~대보간 1_전체계약" xfId="26828"/>
    <cellStyle name="_적격(화산) _kn 구룡포~대보간 1_철근(사급)" xfId="26829"/>
    <cellStyle name="_적격(화산) _ss 굴포천" xfId="26830"/>
    <cellStyle name="_적격(화산) _ss 굴포천_1차1회기성" xfId="26831"/>
    <cellStyle name="_적격(화산) _ss 굴포천_1차1회설변내역" xfId="26832"/>
    <cellStyle name="_적격(화산) _ss 굴포천_2차1회설변내역" xfId="26833"/>
    <cellStyle name="_적격(화산) _ss 굴포천_설계예산서" xfId="26834"/>
    <cellStyle name="_적격(화산) _ss 굴포천_설계예산서 1차" xfId="26835"/>
    <cellStyle name="_적격(화산) _ss 굴포천_예정공정표" xfId="26836"/>
    <cellStyle name="_적격(화산) _ss 굴포천_전체2회설변내역" xfId="26837"/>
    <cellStyle name="_적격(화산) _ss 굴포천_전체계약" xfId="26838"/>
    <cellStyle name="_적격(화산) _ss 굴포천_철근(사급)" xfId="26839"/>
    <cellStyle name="_적격(화산) _가실행 및 총괄(5공구)" xfId="4486"/>
    <cellStyle name="_적격(화산) _가실행 및 총괄(5공구)_20020925 대우 대산항(1단계)" xfId="4496"/>
    <cellStyle name="_적격(화산) _가실행 및 총괄(5공구)_20020925 대우 대산항(설계1)" xfId="4497"/>
    <cellStyle name="_적격(화산) _가실행 및 총괄(5공구)_20020925 대우 대산항(설계2)" xfId="4487"/>
    <cellStyle name="_적격(화산) _간접비" xfId="4489"/>
    <cellStyle name="_적격(화산) _간접비_강원실행내역(1028)" xfId="4491"/>
    <cellStyle name="_적격(화산) _간접비_도급내역" xfId="4493"/>
    <cellStyle name="_적격(화산) _간접비_복사본 강원견적보고" xfId="4494"/>
    <cellStyle name="_적격(화산) _간접비_청계천_본실행(10.28)" xfId="4495"/>
    <cellStyle name="_적격(화산) _갑지양식" xfId="12734"/>
    <cellStyle name="_적격(화산) _갑지양식_설계변경(재경)" xfId="12735"/>
    <cellStyle name="_적격(화산) _갑지양식_자금청구서예제(3월)" xfId="12736"/>
    <cellStyle name="_적격(화산) _갑지양식_자금청구서예제(3월)_6월자금청구수정분" xfId="12737"/>
    <cellStyle name="_적격(화산) _갑지양식_자금청구서예제(3월)_6월자금청구수정분_설계변경(재경)" xfId="12738"/>
    <cellStyle name="_적격(화산) _갑지양식_자금청구서예제(3월)_설계변경(재경)" xfId="12739"/>
    <cellStyle name="_적격(화산) _강원실행내역(1028)" xfId="4498"/>
    <cellStyle name="_적격(화산) _거제U-2(3차)" xfId="19993"/>
    <cellStyle name="_적격(화산) _거제U-2(3차)_거제U-2(3차)" xfId="19994"/>
    <cellStyle name="_적격(화산) _거제U-2(3차)_거제U-2(3차)_서후-평은(투찰)" xfId="19995"/>
    <cellStyle name="_적격(화산) _거제U-2(3차)_서후-평은(투찰)" xfId="19996"/>
    <cellStyle name="_적격(화산) _검암2차사전공사(본사검토) " xfId="19997"/>
    <cellStyle name="_적격(화산) _견적" xfId="4499"/>
    <cellStyle name="_적격(화산) _견적 방문 제출시-SAMPLE" xfId="19998"/>
    <cellStyle name="_적격(화산) _견적 방문 제출시-SAMPLE_신호등견적서" xfId="19999"/>
    <cellStyle name="_적격(화산) _견적_강원실행내역(1028)" xfId="4500"/>
    <cellStyle name="_적격(화산) _견적_금촌월롱_견적" xfId="4501"/>
    <cellStyle name="_적격(화산) _견적_도급내역" xfId="4502"/>
    <cellStyle name="_적격(화산) _견적_복사본 강원견적보고" xfId="2987"/>
    <cellStyle name="_적격(화산) _견적_청계천_본실행(10.28)" xfId="4441"/>
    <cellStyle name="_적격(화산) _견적_풍덕천_견적" xfId="4503"/>
    <cellStyle name="_적격(화산) _관급자재1차내역서" xfId="10662"/>
    <cellStyle name="_적격(화산) _관급자재내역서" xfId="10663"/>
    <cellStyle name="_적격(화산) _관급자재전체1차장래내역서" xfId="10664"/>
    <cellStyle name="_적격(화산) _광주평동투찰" xfId="20000"/>
    <cellStyle name="_적격(화산) _광주평동품의1" xfId="20001"/>
    <cellStyle name="_적격(화산) _금촌월롱_견적" xfId="4505"/>
    <cellStyle name="_적격(화산) _단지내교통표지판63개소(재수정 메일접수분)" xfId="4506"/>
    <cellStyle name="_적격(화산) _단지내교통표지판63개소(재수정 메일접수분)_표지판 국도39호선(단가)" xfId="4508"/>
    <cellStyle name="_적격(화산) _당초전체내역서" xfId="10665"/>
    <cellStyle name="_적격(화산) _대비표" xfId="12740"/>
    <cellStyle name="_적격(화산) _대비표(대대표)" xfId="12741"/>
    <cellStyle name="_적격(화산) _대비표(대대표)_설계변경(재경)" xfId="12742"/>
    <cellStyle name="_적격(화산) _대비표(대대표)_자금청구서예제(3월)" xfId="12743"/>
    <cellStyle name="_적격(화산) _대비표(대대표)_자금청구서예제(3월)_6월자금청구수정분" xfId="12744"/>
    <cellStyle name="_적격(화산) _대비표(대대표)_자금청구서예제(3월)_6월자금청구수정분_설계변경(재경)" xfId="12745"/>
    <cellStyle name="_적격(화산) _대비표(대대표)_자금청구서예제(3월)_설계변경(재경)" xfId="12746"/>
    <cellStyle name="_적격(화산) _대비표(대표)" xfId="12747"/>
    <cellStyle name="_적격(화산) _대비표(대표)_설계변경(재경)" xfId="12748"/>
    <cellStyle name="_적격(화산) _대비표(대표)_실행기성내역(12월 신정)" xfId="12749"/>
    <cellStyle name="_적격(화산) _대비표(대표)_실행기성내역(12월 신정)_설계변경(재경)" xfId="12750"/>
    <cellStyle name="_적격(화산) _대비표(대표)_실행기성내역(12월 신정)_자금청구서예제(3월)" xfId="12751"/>
    <cellStyle name="_적격(화산) _대비표(대표)_실행기성내역(12월 신정)_자금청구서예제(3월)_6월자금청구수정분" xfId="12752"/>
    <cellStyle name="_적격(화산) _대비표(대표)_실행기성내역(12월 신정)_자금청구서예제(3월)_6월자금청구수정분_설계변경(재경)" xfId="12753"/>
    <cellStyle name="_적격(화산) _대비표(대표)_실행기성내역(12월 신정)_자금청구서예제(3월)_설계변경(재경)" xfId="12754"/>
    <cellStyle name="_적격(화산) _대비표(대표)_자금청구서예제(3월)" xfId="12755"/>
    <cellStyle name="_적격(화산) _대비표(대표)_자금청구서예제(3월)_6월자금청구수정분" xfId="12756"/>
    <cellStyle name="_적격(화산) _대비표(대표)_자금청구서예제(3월)_6월자금청구수정분_설계변경(재경)" xfId="12757"/>
    <cellStyle name="_적격(화산) _대비표(대표)_자금청구서예제(3월)_설계변경(재경)" xfId="12758"/>
    <cellStyle name="_적격(화산) _대비표(총대표)" xfId="12759"/>
    <cellStyle name="_적격(화산) _대비표(총대표)_설계변경(재경)" xfId="12760"/>
    <cellStyle name="_적격(화산) _대비표(총대표)_실행기성내역(12월 신정)" xfId="12761"/>
    <cellStyle name="_적격(화산) _대비표(총대표)_실행기성내역(12월 신정)_설계변경(재경)" xfId="12762"/>
    <cellStyle name="_적격(화산) _대비표(총대표)_실행기성내역(12월 신정)_자금청구서예제(3월)" xfId="12763"/>
    <cellStyle name="_적격(화산) _대비표(총대표)_실행기성내역(12월 신정)_자금청구서예제(3월)_6월자금청구수정분" xfId="12764"/>
    <cellStyle name="_적격(화산) _대비표(총대표)_실행기성내역(12월 신정)_자금청구서예제(3월)_6월자금청구수정분_설계변경(재경)" xfId="12765"/>
    <cellStyle name="_적격(화산) _대비표(총대표)_실행기성내역(12월 신정)_자금청구서예제(3월)_설계변경(재경)" xfId="12766"/>
    <cellStyle name="_적격(화산) _대비표(총대표)_자금청구서예제(3월)" xfId="12767"/>
    <cellStyle name="_적격(화산) _대비표(총대표)_자금청구서예제(3월)_6월자금청구수정분" xfId="12768"/>
    <cellStyle name="_적격(화산) _대비표(총대표)_자금청구서예제(3월)_6월자금청구수정분_설계변경(재경)" xfId="12769"/>
    <cellStyle name="_적격(화산) _대비표(총대표)_자금청구서예제(3월)_설계변경(재경)" xfId="12770"/>
    <cellStyle name="_적격(화산) _대비표(최종대표)" xfId="12771"/>
    <cellStyle name="_적격(화산) _대비표(최종대표)_설계변경(재경)" xfId="12772"/>
    <cellStyle name="_적격(화산) _대비표(최종대표)_자금청구서예제(3월)" xfId="12773"/>
    <cellStyle name="_적격(화산) _대비표(최종대표)_자금청구서예제(3월)_6월자금청구수정분" xfId="12774"/>
    <cellStyle name="_적격(화산) _대비표(최종대표)_자금청구서예제(3월)_6월자금청구수정분_설계변경(재경)" xfId="12775"/>
    <cellStyle name="_적격(화산) _대비표(최종대표)_자금청구서예제(3월)_설계변경(재경)" xfId="12776"/>
    <cellStyle name="_적격(화산) _대비표(최후대표)" xfId="12777"/>
    <cellStyle name="_적격(화산) _대비표(최후대표)_설계변경(재경)" xfId="12778"/>
    <cellStyle name="_적격(화산) _대비표(최후대표)_자금청구서예제(3월)" xfId="12779"/>
    <cellStyle name="_적격(화산) _대비표(최후대표)_자금청구서예제(3월)_6월자금청구수정분" xfId="12780"/>
    <cellStyle name="_적격(화산) _대비표(최후대표)_자금청구서예제(3월)_6월자금청구수정분_설계변경(재경)" xfId="12781"/>
    <cellStyle name="_적격(화산) _대비표(최후대표)_자금청구서예제(3월)_설계변경(재경)" xfId="12782"/>
    <cellStyle name="_적격(화산) _대비표_설계변경(재경)" xfId="12783"/>
    <cellStyle name="_적격(화산) _대비표_자금청구서예제(3월)" xfId="12784"/>
    <cellStyle name="_적격(화산) _대비표_자금청구서예제(3월)_6월자금청구수정분" xfId="12785"/>
    <cellStyle name="_적격(화산) _대비표_자금청구서예제(3월)_6월자금청구수정분_설계변경(재경)" xfId="12786"/>
    <cellStyle name="_적격(화산) _대비표_자금청구서예제(3월)_설계변경(재경)" xfId="12787"/>
    <cellStyle name="_적격(화산) _대산가실행(shi)" xfId="4509"/>
    <cellStyle name="_적격(화산) _대산가실행(shi)_20020924 대산항 공내역서" xfId="4510"/>
    <cellStyle name="_적격(화산) _대산가실행(shi)_20020924 대산항 공내역서_사본 - 20020924 대산항 공내역서" xfId="4512"/>
    <cellStyle name="_적격(화산) _대산가실행(물산)" xfId="4513"/>
    <cellStyle name="_적격(화산) _대산가실행(물산)_20020924 대산항 공내역서" xfId="4514"/>
    <cellStyle name="_적격(화산) _대산가실행(물산)_20020924 대산항 공내역서_사본 - 20020924 대산항 공내역서" xfId="4515"/>
    <cellStyle name="_적격(화산) _대안투찰내역(0221)" xfId="20002"/>
    <cellStyle name="_적격(화산) _대안투찰내역(0223)" xfId="20003"/>
    <cellStyle name="_적격(화산) _대안투찰내역(확정본0226)" xfId="20004"/>
    <cellStyle name="_적격(화산) _도급내역" xfId="4516"/>
    <cellStyle name="_적격(화산) _도급내역서(보완설계)" xfId="10666"/>
    <cellStyle name="_적격(화산) _도급내역서.(보완설계)" xfId="10667"/>
    <cellStyle name="_적격(화산) _도급내역서.(보완설계) -최종" xfId="10668"/>
    <cellStyle name="_적격(화산) _도급실행0211" xfId="20005"/>
    <cellStyle name="_적격(화산) _배전변경실행" xfId="4517"/>
    <cellStyle name="_적격(화산) _보고자료" xfId="12788"/>
    <cellStyle name="_적격(화산) _보고자료_설계변경(재경)" xfId="12789"/>
    <cellStyle name="_적격(화산) _보고자료_자금청구서예제(3월)" xfId="12790"/>
    <cellStyle name="_적격(화산) _보고자료_자금청구서예제(3월)_6월자금청구수정분" xfId="12791"/>
    <cellStyle name="_적격(화산) _보고자료_자금청구서예제(3월)_6월자금청구수정분_설계변경(재경)" xfId="12792"/>
    <cellStyle name="_적격(화산) _보고자료_자금청구서예제(3월)_설계변경(재경)" xfId="12793"/>
    <cellStyle name="_적격(화산) _복사본 강원견적보고" xfId="4518"/>
    <cellStyle name="_적격(화산) _본실행_매립" xfId="4519"/>
    <cellStyle name="_적격(화산) _부사장님보고" xfId="4520"/>
    <cellStyle name="_적격(화산) _부사장님보고_2002경영전략회의" xfId="4521"/>
    <cellStyle name="_적격(화산) _부사장님보고_2002년도경영계획" xfId="4522"/>
    <cellStyle name="_적격(화산) _부사장님보고_생산성2002" xfId="4523"/>
    <cellStyle name="_적격(화산) _부사장님보고_현장공사현황" xfId="4524"/>
    <cellStyle name="_적격(화산) _부사장님보고_현장공사현황(공동사)" xfId="4526"/>
    <cellStyle name="_적격(화산) _부사장님보고_현장공사현황(대내)" xfId="4527"/>
    <cellStyle name="_적격(화산) _부사장님보고_현장공사현황_2002년도경영계획" xfId="4530"/>
    <cellStyle name="_적격(화산) _부사장님보고_현장조직표" xfId="4531"/>
    <cellStyle name="_적격(화산) _부사장님보고_현장조직표_2002년도경영계획" xfId="4532"/>
    <cellStyle name="_적격(화산) _부사장님보고_현장현황(공동사)" xfId="4640"/>
    <cellStyle name="_적격(화산) _부사장님보고_현장현황(사장님)" xfId="4642"/>
    <cellStyle name="_적격(화산) _사본 - 2002.12 변경 설계서" xfId="10669"/>
    <cellStyle name="_적격(화산) _사전공사(토목본사검토) " xfId="20006"/>
    <cellStyle name="_적격(화산) _사전공사분1차분" xfId="12794"/>
    <cellStyle name="_적격(화산) _사전공사분1차분_설계변경(재경)" xfId="12795"/>
    <cellStyle name="_적격(화산) _사전공사분1차분_자금청구서예제(3월)" xfId="12796"/>
    <cellStyle name="_적격(화산) _사전공사분1차분_자금청구서예제(3월)_6월자금청구수정분" xfId="12797"/>
    <cellStyle name="_적격(화산) _사전공사분1차분_자금청구서예제(3월)_6월자금청구수정분_설계변경(재경)" xfId="12798"/>
    <cellStyle name="_적격(화산) _사전공사분1차분_자금청구서예제(3월)_설계변경(재경)" xfId="12799"/>
    <cellStyle name="_적격(화산) _산근" xfId="4644"/>
    <cellStyle name="_적격(화산) _산근_금촌월롱_견적" xfId="4646"/>
    <cellStyle name="_적격(화산) _산근_풍덕천_견적" xfId="4662"/>
    <cellStyle name="_적격(화산) _삼안분견적" xfId="4647"/>
    <cellStyle name="_적격(화산) _삼안분견적_강원실행내역(1028)" xfId="4648"/>
    <cellStyle name="_적격(화산) _삼안분견적_도급내역" xfId="4649"/>
    <cellStyle name="_적격(화산) _삼안분견적_복사본 강원견적보고" xfId="4650"/>
    <cellStyle name="_적격(화산) _삼안분견적_청계천_본실행(10.28)" xfId="4652"/>
    <cellStyle name="_적격(화산) _서후-평은(투찰)" xfId="20007"/>
    <cellStyle name="_적격(화산) _설계변경" xfId="10670"/>
    <cellStyle name="_적격(화산) _설계변경(재경)" xfId="12800"/>
    <cellStyle name="_적격(화산) _설계예산서" xfId="26840"/>
    <cellStyle name="_적격(화산) _설계예산서 1차" xfId="26841"/>
    <cellStyle name="_적격(화산) _송학하수품의(설계넣고)" xfId="20008"/>
    <cellStyle name="_적격(화산) _수정 - 청풍투찰" xfId="4653"/>
    <cellStyle name="_적격(화산) _신령영천1_입찰" xfId="4657"/>
    <cellStyle name="_적격(화산) _신령영천1_입찰_금촌월롱_견적" xfId="4654"/>
    <cellStyle name="_적격(화산) _신령영천1_입찰_도급내역서(보완설계)" xfId="10671"/>
    <cellStyle name="_적격(화산) _신령영천1_입찰_도급내역서.(보완설계)" xfId="10672"/>
    <cellStyle name="_적격(화산) _신령영천1_입찰_도급내역서.(보완설계) -최종" xfId="10673"/>
    <cellStyle name="_적격(화산) _신령영천1_입찰_풍덕천_견적" xfId="4655"/>
    <cellStyle name="_적격(화산) _신정1빗물펌프장(홍성학)" xfId="12801"/>
    <cellStyle name="_적격(화산) _신정1빗물펌프장(홍성학)_설계변경(재경)" xfId="12802"/>
    <cellStyle name="_적격(화산) _신정1빗물펌프장(홍성학)_자금청구서예제(3월)" xfId="12803"/>
    <cellStyle name="_적격(화산) _신정1빗물펌프장(홍성학)_자금청구서예제(3월)_6월자금청구수정분" xfId="12804"/>
    <cellStyle name="_적격(화산) _신정1빗물펌프장(홍성학)_자금청구서예제(3월)_6월자금청구수정분_설계변경(재경)" xfId="12805"/>
    <cellStyle name="_적격(화산) _신정1빗물펌프장(홍성학)_자금청구서예제(3월)_설계변경(재경)" xfId="12806"/>
    <cellStyle name="_적격(화산) _신호등견적서" xfId="20009"/>
    <cellStyle name="_적격(화산) _실정보고(거적덮기04.2.9)" xfId="7324"/>
    <cellStyle name="_적격(화산) _실정보고(거적덮기04.2.9)_단지내교통표지판63개소(재수정 메일접수분)" xfId="7323"/>
    <cellStyle name="_적격(화산) _실정보고(거적덮기04.2.9)_단지내교통표지판63개소(재수정 메일접수분)_표지판 국도39호선(단가)" xfId="7322"/>
    <cellStyle name="_적격(화산) _실정보고(거적덮기04.2.9)_법면보호공(04.2.17)(재협의공비산출)" xfId="7320"/>
    <cellStyle name="_적격(화산) _실정보고(거적덮기04.2.9)_법면보호공(04.2.17)(재협의공비산출)_단지내교통표지판63개소(재수정 메일접수분)" xfId="7319"/>
    <cellStyle name="_적격(화산) _실정보고(거적덮기04.2.9)_법면보호공(04.2.17)(재협의공비산출)_단지내교통표지판63개소(재수정 메일접수분)_표지판 국도39호선(단가)" xfId="7318"/>
    <cellStyle name="_적격(화산) _실정보고(거적덮기04.2.9)_법면보호공(04.2.17)(재협의공비산출)_표지판 국도39호선(단가)" xfId="7317"/>
    <cellStyle name="_적격(화산) _실정보고(거적덮기04.2.9)_표지판 국도39호선(단가)" xfId="7316"/>
    <cellStyle name="_적격(화산) _실정보고(소화전,제수변)" xfId="7315"/>
    <cellStyle name="_적격(화산) _실정보고(소화전,제수변)_단지내교통표지판63개소(재수정 메일접수분)" xfId="7313"/>
    <cellStyle name="_적격(화산) _실정보고(소화전,제수변)_단지내교통표지판63개소(재수정 메일접수분)_표지판 국도39호선(단가)" xfId="7312"/>
    <cellStyle name="_적격(화산) _실정보고(소화전,제수변)_표지판 국도39호선(단가)" xfId="7311"/>
    <cellStyle name="_적격(화산) _실행기성내역(11월)" xfId="12807"/>
    <cellStyle name="_적격(화산) _실행기성내역(11월)_설계변경(재경)" xfId="12808"/>
    <cellStyle name="_적격(화산) _실행기성내역(11월)_자금청구서예제(3월)" xfId="12809"/>
    <cellStyle name="_적격(화산) _실행기성내역(11월)_자금청구서예제(3월)_6월자금청구수정분" xfId="12810"/>
    <cellStyle name="_적격(화산) _실행기성내역(11월)_자금청구서예제(3월)_6월자금청구수정분_설계변경(재경)" xfId="12811"/>
    <cellStyle name="_적격(화산) _실행기성내역(11월)_자금청구서예제(3월)_설계변경(재경)" xfId="12812"/>
    <cellStyle name="_적격(화산) _실행기성내역(12월 신정)" xfId="12813"/>
    <cellStyle name="_적격(화산) _실행기성내역(12월 신정)_설계변경(재경)" xfId="12814"/>
    <cellStyle name="_적격(화산) _실행기성내역(12월 신정)_자금청구서예제(3월)" xfId="12815"/>
    <cellStyle name="_적격(화산) _실행기성내역(12월 신정)_자금청구서예제(3월)_6월자금청구수정분" xfId="12816"/>
    <cellStyle name="_적격(화산) _실행기성내역(12월 신정)_자금청구서예제(3월)_6월자금청구수정분_설계변경(재경)" xfId="12817"/>
    <cellStyle name="_적격(화산) _실행기성내역(12월 신정)_자금청구서예제(3월)_설계변경(재경)" xfId="12818"/>
    <cellStyle name="_적격(화산) _실행예산(변경)" xfId="7310"/>
    <cellStyle name="_적격(화산) _실행예산서" xfId="12819"/>
    <cellStyle name="_적격(화산) _실행예산서(문산IC)" xfId="7309"/>
    <cellStyle name="_적격(화산) _실행예산서(문산IC)_20020924 대산항 공내역서" xfId="7308"/>
    <cellStyle name="_적격(화산) _실행예산서(문산IC)_20020924 대산항 공내역서_사본 - 20020924 대산항 공내역서" xfId="7307"/>
    <cellStyle name="_적격(화산) _실행예산서_001공종별기성현황내역수정분" xfId="12820"/>
    <cellStyle name="_적격(화산) _실행예산서_001공종별기성현황내역수정분_설계변경(재경)" xfId="12821"/>
    <cellStyle name="_적격(화산) _실행예산서_001공종별기성현황내역수정분_자금청구서예제(3월)" xfId="12822"/>
    <cellStyle name="_적격(화산) _실행예산서_001공종별기성현황내역수정분_자금청구서예제(3월)_6월자금청구수정분" xfId="12823"/>
    <cellStyle name="_적격(화산) _실행예산서_001공종별기성현황내역수정분_자금청구서예제(3월)_6월자금청구수정분_설계변경(재경)" xfId="12824"/>
    <cellStyle name="_적격(화산) _실행예산서_001공종별기성현황내역수정분_자금청구서예제(3월)_설계변경(재경)" xfId="12825"/>
    <cellStyle name="_적격(화산) _실행예산서_7월공종별기성현황내역" xfId="12826"/>
    <cellStyle name="_적격(화산) _실행예산서_7월공종별기성현황내역_설계변경(재경)" xfId="12827"/>
    <cellStyle name="_적격(화산) _실행예산서_7월공종별기성현황내역_자금청구서예제(3월)" xfId="12828"/>
    <cellStyle name="_적격(화산) _실행예산서_7월공종별기성현황내역_자금청구서예제(3월)_6월자금청구수정분" xfId="12829"/>
    <cellStyle name="_적격(화산) _실행예산서_7월공종별기성현황내역_자금청구서예제(3월)_6월자금청구수정분_설계변경(재경)" xfId="12830"/>
    <cellStyle name="_적격(화산) _실행예산서_7월공종별기성현황내역_자금청구서예제(3월)_설계변경(재경)" xfId="12831"/>
    <cellStyle name="_적격(화산) _실행예산서_공종별기성현황내역" xfId="12832"/>
    <cellStyle name="_적격(화산) _실행예산서_공종별기성현황내역_설계변경(재경)" xfId="12833"/>
    <cellStyle name="_적격(화산) _실행예산서_공종별기성현황내역_자금청구서예제(3월)" xfId="12834"/>
    <cellStyle name="_적격(화산) _실행예산서_공종별기성현황내역_자금청구서예제(3월)_6월자금청구수정분" xfId="12835"/>
    <cellStyle name="_적격(화산) _실행예산서_공종별기성현황내역_자금청구서예제(3월)_6월자금청구수정분_설계변경(재경)" xfId="12836"/>
    <cellStyle name="_적격(화산) _실행예산서_공종별기성현황내역_자금청구서예제(3월)_설계변경(재경)" xfId="12837"/>
    <cellStyle name="_적격(화산) _실행예산서_설계변경(재경)" xfId="12838"/>
    <cellStyle name="_적격(화산) _실행예산서_실행예산서" xfId="12839"/>
    <cellStyle name="_적격(화산) _실행예산서_실행예산서(본사작성)" xfId="12840"/>
    <cellStyle name="_적격(화산) _실행예산서_실행예산서(본사작성)_설계변경(재경)" xfId="12841"/>
    <cellStyle name="_적격(화산) _실행예산서_실행예산서(본사작성)_자금청구서예제(3월)" xfId="12842"/>
    <cellStyle name="_적격(화산) _실행예산서_실행예산서(본사작성)_자금청구서예제(3월)_6월자금청구수정분" xfId="12843"/>
    <cellStyle name="_적격(화산) _실행예산서_실행예산서(본사작성)_자금청구서예제(3월)_6월자금청구수정분_설계변경(재경)" xfId="12844"/>
    <cellStyle name="_적격(화산) _실행예산서_실행예산서(본사작성)_자금청구서예제(3월)_설계변경(재경)" xfId="12845"/>
    <cellStyle name="_적격(화산) _실행예산서_실행예산서_설계변경(재경)" xfId="12846"/>
    <cellStyle name="_적격(화산) _실행예산서_실행예산서_자금청구서예제(3월)" xfId="12847"/>
    <cellStyle name="_적격(화산) _실행예산서_실행예산서_자금청구서예제(3월)_6월자금청구수정분" xfId="12848"/>
    <cellStyle name="_적격(화산) _실행예산서_실행예산서_자금청구서예제(3월)_6월자금청구수정분_설계변경(재경)" xfId="12849"/>
    <cellStyle name="_적격(화산) _실행예산서_실행예산서_자금청구서예제(3월)_설계변경(재경)" xfId="12850"/>
    <cellStyle name="_적격(화산) _실행예산서_자금청구서예제(3월)" xfId="12851"/>
    <cellStyle name="_적격(화산) _실행예산서_자금청구서예제(3월)_6월자금청구수정분" xfId="12852"/>
    <cellStyle name="_적격(화산) _실행예산서_자금청구서예제(3월)_6월자금청구수정분_설계변경(재경)" xfId="12853"/>
    <cellStyle name="_적격(화산) _실행예산서_자금청구서예제(3월)_설계변경(재경)" xfId="12854"/>
    <cellStyle name="_적격(화산) _실행예산서_주간일보 및 실행 기성내역(양식)" xfId="12855"/>
    <cellStyle name="_적격(화산) _실행예산서_주간일보 및 실행 기성내역(양식)_설계변경(재경)" xfId="12856"/>
    <cellStyle name="_적격(화산) _실행예산서_주간일보 및 실행 기성내역(양식)_자금청구서예제(3월)" xfId="12857"/>
    <cellStyle name="_적격(화산) _실행예산서_주간일보 및 실행 기성내역(양식)_자금청구서예제(3월)_6월자금청구수정분" xfId="12858"/>
    <cellStyle name="_적격(화산) _실행예산서_주간일보 및 실행 기성내역(양식)_자금청구서예제(3월)_6월자금청구수정분_설계변경(재경)" xfId="12859"/>
    <cellStyle name="_적격(화산) _실행예산서_주간일보 및 실행 기성내역(양식)_자금청구서예제(3월)_설계변경(재경)" xfId="12860"/>
    <cellStyle name="_적격(화산) _실행예산서_중계실행기성고내역서(6월)" xfId="12861"/>
    <cellStyle name="_적격(화산) _실행예산서_중계실행기성고내역서(6월)_설계변경(재경)" xfId="12862"/>
    <cellStyle name="_적격(화산) _실행예산서_중계실행기성고내역서(6월)_자금청구서예제(3월)" xfId="12863"/>
    <cellStyle name="_적격(화산) _실행예산서_중계실행기성고내역서(6월)_자금청구서예제(3월)_6월자금청구수정분" xfId="12864"/>
    <cellStyle name="_적격(화산) _실행예산서_중계실행기성고내역서(6월)_자금청구서예제(3월)_6월자금청구수정분_설계변경(재경)" xfId="12865"/>
    <cellStyle name="_적격(화산) _실행예산서_중계실행기성고내역서(6월)_자금청구서예제(3월)_설계변경(재경)" xfId="12866"/>
    <cellStyle name="_적격(화산) _실행예산서_중계실행기성고내역서(6월)_주간일보 및 실행 기성내역(양식)" xfId="12867"/>
    <cellStyle name="_적격(화산) _실행예산서_중계실행기성고내역서(6월)_주간일보 및 실행 기성내역(양식)_설계변경(재경)" xfId="12868"/>
    <cellStyle name="_적격(화산) _실행예산서_중계실행기성고내역서(6월)_주간일보 및 실행 기성내역(양식)_자금청구서예제(3월)" xfId="12869"/>
    <cellStyle name="_적격(화산) _실행예산서_중계실행기성고내역서(6월)_주간일보 및 실행 기성내역(양식)_자금청구서예제(3월)_6월자금청구수정분" xfId="12870"/>
    <cellStyle name="_적격(화산) _실행예산서_중계실행기성고내역서(6월)_주간일보 및 실행 기성내역(양식)_자금청구서예제(3월)_6월자금청구수정분_설계변경(재경)" xfId="12871"/>
    <cellStyle name="_적격(화산) _실행예산서_중계실행기성고내역서(6월)_주간일보 및 실행 기성내역(양식)_자금청구서예제(3월)_설계변경(재경)" xfId="12872"/>
    <cellStyle name="_적격(화산) _안동투찰" xfId="26842"/>
    <cellStyle name="_적격(화산) _안동투찰_1차1회기성" xfId="26843"/>
    <cellStyle name="_적격(화산) _안동투찰_1차1회설변내역" xfId="26844"/>
    <cellStyle name="_적격(화산) _안동투찰_2차1회설변내역" xfId="26845"/>
    <cellStyle name="_적격(화산) _안동투찰_설계예산서" xfId="26846"/>
    <cellStyle name="_적격(화산) _안동투찰_설계예산서 1차" xfId="26847"/>
    <cellStyle name="_적격(화산) _안동투찰_예정공정표" xfId="26848"/>
    <cellStyle name="_적격(화산) _안동투찰_전체2회설변내역" xfId="26849"/>
    <cellStyle name="_적격(화산) _안동투찰_전체계약" xfId="26850"/>
    <cellStyle name="_적격(화산) _안동투찰_철근(사급)" xfId="26851"/>
    <cellStyle name="_적격(화산) _예정공정표" xfId="26852"/>
    <cellStyle name="_적격(화산) _용지보상비" xfId="10674"/>
    <cellStyle name="_적격(화산) _일성실행" xfId="12873"/>
    <cellStyle name="_적격(화산) _일성실행_설계변경(재경)" xfId="12874"/>
    <cellStyle name="_적격(화산) _일성실행_자금청구서예제(3월)" xfId="12875"/>
    <cellStyle name="_적격(화산) _일성실행_자금청구서예제(3월)_6월자금청구수정분" xfId="12876"/>
    <cellStyle name="_적격(화산) _일성실행_자금청구서예제(3월)_6월자금청구수정분_설계변경(재경)" xfId="12877"/>
    <cellStyle name="_적격(화산) _일성실행_자금청구서예제(3월)_설계변경(재경)" xfId="12878"/>
    <cellStyle name="_적격(화산) _자금청구서예제(3월)" xfId="12879"/>
    <cellStyle name="_적격(화산) _자금청구서예제(3월)_6월자금청구수정분" xfId="12880"/>
    <cellStyle name="_적격(화산) _자금청구서예제(3월)_6월자금청구수정분_설계변경(재경)" xfId="12881"/>
    <cellStyle name="_적격(화산) _자금청구서예제(3월)_설계변경(재경)" xfId="12882"/>
    <cellStyle name="_적격(화산) _전대-마성" xfId="7306"/>
    <cellStyle name="_적격(화산) _전대-마성_20020924 대산항 공내역서" xfId="7305"/>
    <cellStyle name="_적격(화산) _전대-마성_20020924 대산항 공내역서_사본 - 20020924 대산항 공내역서" xfId="7314"/>
    <cellStyle name="_적격(화산) _전체2회설변내역" xfId="26853"/>
    <cellStyle name="_적격(화산) _전체계약" xfId="26854"/>
    <cellStyle name="_적격(화산) _중계실행기성고내역서" xfId="12883"/>
    <cellStyle name="_적격(화산) _중계실행기성고내역서(6월)" xfId="12884"/>
    <cellStyle name="_적격(화산) _중계실행기성고내역서(6월)_설계변경(재경)" xfId="12885"/>
    <cellStyle name="_적격(화산) _중계실행기성고내역서(6월)_자금청구서예제(3월)" xfId="12886"/>
    <cellStyle name="_적격(화산) _중계실행기성고내역서(6월)_자금청구서예제(3월)_6월자금청구수정분" xfId="12887"/>
    <cellStyle name="_적격(화산) _중계실행기성고내역서(6월)_자금청구서예제(3월)_6월자금청구수정분_설계변경(재경)" xfId="12888"/>
    <cellStyle name="_적격(화산) _중계실행기성고내역서(6월)_자금청구서예제(3월)_설계변경(재경)" xfId="12889"/>
    <cellStyle name="_적격(화산) _중계실행기성고내역서(6월)_주간일보 및 실행 기성내역(양식)" xfId="12890"/>
    <cellStyle name="_적격(화산) _중계실행기성고내역서(6월)_주간일보 및 실행 기성내역(양식)_설계변경(재경)" xfId="12891"/>
    <cellStyle name="_적격(화산) _중계실행기성고내역서(6월)_주간일보 및 실행 기성내역(양식)_자금청구서예제(3월)" xfId="12892"/>
    <cellStyle name="_적격(화산) _중계실행기성고내역서(6월)_주간일보 및 실행 기성내역(양식)_자금청구서예제(3월)_6월자금청구수정분" xfId="12893"/>
    <cellStyle name="_적격(화산) _중계실행기성고내역서(6월)_주간일보 및 실행 기성내역(양식)_자금청구서예제(3월)_6월자금청구수정분_설계변경(재경)" xfId="12894"/>
    <cellStyle name="_적격(화산) _중계실행기성고내역서(6월)_주간일보 및 실행 기성내역(양식)_자금청구서예제(3월)_설계변경(재경)" xfId="12895"/>
    <cellStyle name="_적격(화산) _중계실행기성고내역서_설계변경(재경)" xfId="12896"/>
    <cellStyle name="_적격(화산) _중계실행기성고내역서_자금청구서예제(3월)" xfId="12897"/>
    <cellStyle name="_적격(화산) _중계실행기성고내역서_자금청구서예제(3월)_6월자금청구수정분" xfId="12898"/>
    <cellStyle name="_적격(화산) _중계실행기성고내역서_자금청구서예제(3월)_6월자금청구수정분_설계변경(재경)" xfId="12899"/>
    <cellStyle name="_적격(화산) _중계실행기성고내역서_자금청구서예제(3월)_설계변경(재경)" xfId="12900"/>
    <cellStyle name="_적격(화산) _진월 공내역서" xfId="20010"/>
    <cellStyle name="_적격(화산) _진월 공내역서_서후-평은(투찰)" xfId="20011"/>
    <cellStyle name="_적격(화산) _철근(사급)" xfId="26855"/>
    <cellStyle name="_적격(화산) _청계천_본실행(10.28)" xfId="7304"/>
    <cellStyle name="_적격(화산) _청풍대교견적내역서(도아기업)" xfId="7302"/>
    <cellStyle name="_적격(화산) _청풍투찰" xfId="7301"/>
    <cellStyle name="_적격(화산) _최종실행예산서_(610)-동부산지사" xfId="12901"/>
    <cellStyle name="_적격(화산) _최종실행예산서_(610)-동부산지사_설계변경(재경)" xfId="12902"/>
    <cellStyle name="_적격(화산) _최종실행예산서_(610)-동부산지사_자금청구서예제(3월)" xfId="12903"/>
    <cellStyle name="_적격(화산) _최종실행예산서_(610)-동부산지사_자금청구서예제(3월)_6월자금청구수정분" xfId="12904"/>
    <cellStyle name="_적격(화산) _최종실행예산서_(610)-동부산지사_자금청구서예제(3월)_6월자금청구수정분_설계변경(재경)" xfId="12905"/>
    <cellStyle name="_적격(화산) _최종실행예산서_(610)-동부산지사_자금청구서예제(3월)_설계변경(재경)" xfId="12906"/>
    <cellStyle name="_적격(화산) _토목(예산서)" xfId="7300"/>
    <cellStyle name="_적격(화산) _통리투찰" xfId="26856"/>
    <cellStyle name="_적격(화산) _통리투찰_1차1회기성" xfId="26857"/>
    <cellStyle name="_적격(화산) _통리투찰_1차1회설변내역" xfId="26858"/>
    <cellStyle name="_적격(화산) _통리투찰_2차1회설변내역" xfId="26859"/>
    <cellStyle name="_적격(화산) _통리투찰_설계예산서" xfId="26860"/>
    <cellStyle name="_적격(화산) _통리투찰_설계예산서 1차" xfId="26861"/>
    <cellStyle name="_적격(화산) _통리투찰_예정공정표" xfId="26862"/>
    <cellStyle name="_적격(화산) _통리투찰_전체2회설변내역" xfId="26863"/>
    <cellStyle name="_적격(화산) _통리투찰_전체계약" xfId="26864"/>
    <cellStyle name="_적격(화산) _통리투찰_철근(사급)" xfId="26865"/>
    <cellStyle name="_적격(화산) _투찰(안덕대정)" xfId="7299"/>
    <cellStyle name="_적격(화산) _투찰(안덕대정)_1차집계(변경)" xfId="7298"/>
    <cellStyle name="_적격(화산) _투찰(안덕대정)_강원실행내역(1028)" xfId="7297"/>
    <cellStyle name="_적격(화산) _투찰(안덕대정)_견적" xfId="7296"/>
    <cellStyle name="_적격(화산) _투찰(안덕대정)_견적_강원실행내역(1028)" xfId="7295"/>
    <cellStyle name="_적격(화산) _투찰(안덕대정)_견적_금촌월롱_견적" xfId="7294"/>
    <cellStyle name="_적격(화산) _투찰(안덕대정)_견적_도급내역" xfId="7303"/>
    <cellStyle name="_적격(화산) _투찰(안덕대정)_견적_복사본 강원견적보고" xfId="7293"/>
    <cellStyle name="_적격(화산) _투찰(안덕대정)_견적_청계천_본실행(10.28)" xfId="7292"/>
    <cellStyle name="_적격(화산) _투찰(안덕대정)_견적_풍덕천_견적" xfId="7291"/>
    <cellStyle name="_적격(화산) _투찰(안덕대정)_금촌월롱_견적" xfId="7290"/>
    <cellStyle name="_적격(화산) _투찰(안덕대정)_단지내교통표지판63개소(재수정 메일접수분)" xfId="7289"/>
    <cellStyle name="_적격(화산) _투찰(안덕대정)_단지내교통표지판63개소(재수정 메일접수분)_표지판 국도39호선(단가)" xfId="7288"/>
    <cellStyle name="_적격(화산) _투찰(안덕대정)_도급내역" xfId="7287"/>
    <cellStyle name="_적격(화산) _투찰(안덕대정)_도급내역서(보완설계)" xfId="10675"/>
    <cellStyle name="_적격(화산) _투찰(안덕대정)_도급내역서.(보완설계)" xfId="10676"/>
    <cellStyle name="_적격(화산) _투찰(안덕대정)_도급내역서.(보완설계) -최종" xfId="10677"/>
    <cellStyle name="_적격(화산) _투찰(안덕대정)_배전변경실행" xfId="7321"/>
    <cellStyle name="_적격(화산) _투찰(안덕대정)_복사본 강원견적보고" xfId="7286"/>
    <cellStyle name="_적격(화산) _투찰(안덕대정)_본실행_매립" xfId="7285"/>
    <cellStyle name="_적격(화산) _투찰(안덕대정)_산근" xfId="7284"/>
    <cellStyle name="_적격(화산) _투찰(안덕대정)_산근_금촌월롱_견적" xfId="7283"/>
    <cellStyle name="_적격(화산) _투찰(안덕대정)_산근_풍덕천_견적" xfId="7281"/>
    <cellStyle name="_적격(화산) _투찰(안덕대정)_수정 - 청풍투찰" xfId="7280"/>
    <cellStyle name="_적격(화산) _투찰(안덕대정)_실정보고(거적덮기04.2.9)" xfId="7279"/>
    <cellStyle name="_적격(화산) _투찰(안덕대정)_실정보고(거적덮기04.2.9)_단지내교통표지판63개소(재수정 메일접수분)" xfId="7278"/>
    <cellStyle name="_적격(화산) _투찰(안덕대정)_실정보고(거적덮기04.2.9)_단지내교통표지판63개소(재수정 메일접수분)_표지판 국도39호선(단가)" xfId="7277"/>
    <cellStyle name="_적격(화산) _투찰(안덕대정)_실정보고(거적덮기04.2.9)_법면보호공(04.2.17)(재협의공비산출)" xfId="7276"/>
    <cellStyle name="_적격(화산) _투찰(안덕대정)_실정보고(거적덮기04.2.9)_법면보호공(04.2.17)(재협의공비산출)_단지내교통표지판63개소(재수정 메일접수분)" xfId="7275"/>
    <cellStyle name="_적격(화산) _투찰(안덕대정)_실정보고(거적덮기04.2.9)_법면보호공(04.2.17)(재협의공비산출)_단지내교통표지판63개소(재수정 메일접수분)_표지판 국도39호선(단가)" xfId="7274"/>
    <cellStyle name="_적격(화산) _투찰(안덕대정)_실정보고(거적덮기04.2.9)_법면보호공(04.2.17)(재협의공비산출)_표지판 국도39호선(단가)" xfId="7273"/>
    <cellStyle name="_적격(화산) _투찰(안덕대정)_실정보고(거적덮기04.2.9)_표지판 국도39호선(단가)" xfId="7282"/>
    <cellStyle name="_적격(화산) _투찰(안덕대정)_실행예산(변경)" xfId="7272"/>
    <cellStyle name="_적격(화산) _투찰(안덕대정)_청계천_본실행(10.28)" xfId="7270"/>
    <cellStyle name="_적격(화산) _투찰(안덕대정)_청풍투찰" xfId="7269"/>
    <cellStyle name="_적격(화산) _투찰(안덕대정)_투찰_대둔산" xfId="7268"/>
    <cellStyle name="_적격(화산) _투찰(안덕대정)_투찰_대둔산_금촌월롱_견적" xfId="7267"/>
    <cellStyle name="_적격(화산) _투찰(안덕대정)_투찰_대둔산_도급내역서(보완설계)" xfId="10678"/>
    <cellStyle name="_적격(화산) _투찰(안덕대정)_투찰_대둔산_도급내역서.(보완설계)" xfId="10679"/>
    <cellStyle name="_적격(화산) _투찰(안덕대정)_투찰_대둔산_도급내역서.(보완설계) -최종" xfId="10680"/>
    <cellStyle name="_적격(화산) _투찰(안덕대정)_투찰_대둔산_풍덕천_견적" xfId="7266"/>
    <cellStyle name="_적격(화산) _투찰(안덕대정)_표지판 국도39호선(단가)" xfId="7265"/>
    <cellStyle name="_적격(화산) _투찰(안덕대정)_풍덕천_견적" xfId="7264"/>
    <cellStyle name="_적격(화산) _투찰(안덕대정)1" xfId="7263"/>
    <cellStyle name="_적격(화산) _투찰(안덕대정)1_1차집계(변경)" xfId="7262"/>
    <cellStyle name="_적격(화산) _투찰(안덕대정)1_강원실행내역(1028)" xfId="7271"/>
    <cellStyle name="_적격(화산) _투찰(안덕대정)1_견적" xfId="7261"/>
    <cellStyle name="_적격(화산) _투찰(안덕대정)1_견적_강원실행내역(1028)" xfId="7260"/>
    <cellStyle name="_적격(화산) _투찰(안덕대정)1_견적_금촌월롱_견적" xfId="7259"/>
    <cellStyle name="_적격(화산) _투찰(안덕대정)1_견적_도급내역" xfId="7258"/>
    <cellStyle name="_적격(화산) _투찰(안덕대정)1_견적_복사본 강원견적보고" xfId="7257"/>
    <cellStyle name="_적격(화산) _투찰(안덕대정)1_견적_청계천_본실행(10.28)" xfId="7256"/>
    <cellStyle name="_적격(화산) _투찰(안덕대정)1_견적_풍덕천_견적" xfId="7255"/>
    <cellStyle name="_적격(화산) _투찰(안덕대정)1_금촌월롱_견적" xfId="7325"/>
    <cellStyle name="_적격(화산) _투찰(안덕대정)1_단지내교통표지판63개소(재수정 메일접수분)" xfId="7254"/>
    <cellStyle name="_적격(화산) _투찰(안덕대정)1_단지내교통표지판63개소(재수정 메일접수분)_표지판 국도39호선(단가)" xfId="7253"/>
    <cellStyle name="_적격(화산) _투찰(안덕대정)1_도급내역" xfId="7252"/>
    <cellStyle name="_적격(화산) _투찰(안덕대정)1_도급내역서(보완설계)" xfId="10681"/>
    <cellStyle name="_적격(화산) _투찰(안덕대정)1_도급내역서.(보완설계)" xfId="10682"/>
    <cellStyle name="_적격(화산) _투찰(안덕대정)1_도급내역서.(보완설계) -최종" xfId="10683"/>
    <cellStyle name="_적격(화산) _투찰(안덕대정)1_배전변경실행" xfId="7251"/>
    <cellStyle name="_적격(화산) _투찰(안덕대정)1_복사본 강원견적보고" xfId="7250"/>
    <cellStyle name="_적격(화산) _투찰(안덕대정)1_본실행_매립" xfId="7249"/>
    <cellStyle name="_적격(화산) _투찰(안덕대정)1_산근" xfId="7248"/>
    <cellStyle name="_적격(화산) _투찰(안덕대정)1_산근_금촌월롱_견적" xfId="7243"/>
    <cellStyle name="_적격(화산) _투찰(안덕대정)1_산근_풍덕천_견적" xfId="7242"/>
    <cellStyle name="_적격(화산) _투찰(안덕대정)1_수정 - 청풍투찰" xfId="7241"/>
    <cellStyle name="_적격(화산) _투찰(안덕대정)1_실정보고(거적덮기04.2.9)" xfId="7240"/>
    <cellStyle name="_적격(화산) _투찰(안덕대정)1_실정보고(거적덮기04.2.9)_단지내교통표지판63개소(재수정 메일접수분)" xfId="7239"/>
    <cellStyle name="_적격(화산) _투찰(안덕대정)1_실정보고(거적덮기04.2.9)_단지내교통표지판63개소(재수정 메일접수분)_표지판 국도39호선(단가)" xfId="7238"/>
    <cellStyle name="_적격(화산) _투찰(안덕대정)1_실정보고(거적덮기04.2.9)_법면보호공(04.2.17)(재협의공비산출)" xfId="7237"/>
    <cellStyle name="_적격(화산) _투찰(안덕대정)1_실정보고(거적덮기04.2.9)_법면보호공(04.2.17)(재협의공비산출)_단지내교통표지판63개소(재수정 메일접수분)" xfId="7236"/>
    <cellStyle name="_적격(화산) _투찰(안덕대정)1_실정보고(거적덮기04.2.9)_법면보호공(04.2.17)(재협의공비산출)_단지내교통표지판63개소(재수정 메일접수분)_표지판 국도39호선(단가)" xfId="7235"/>
    <cellStyle name="_적격(화산) _투찰(안덕대정)1_실정보고(거적덮기04.2.9)_법면보호공(04.2.17)(재협의공비산출)_표지판 국도39호선(단가)" xfId="7234"/>
    <cellStyle name="_적격(화산) _투찰(안덕대정)1_실정보고(거적덮기04.2.9)_표지판 국도39호선(단가)" xfId="7233"/>
    <cellStyle name="_적격(화산) _투찰(안덕대정)1_실행예산(변경)" xfId="7232"/>
    <cellStyle name="_적격(화산) _투찰(안덕대정)1_청계천_본실행(10.28)" xfId="7231"/>
    <cellStyle name="_적격(화산) _투찰(안덕대정)1_청풍투찰" xfId="7230"/>
    <cellStyle name="_적격(화산) _투찰(안덕대정)1_투찰_대둔산" xfId="7229"/>
    <cellStyle name="_적격(화산) _투찰(안덕대정)1_투찰_대둔산_금촌월롱_견적" xfId="7228"/>
    <cellStyle name="_적격(화산) _투찰(안덕대정)1_투찰_대둔산_도급내역서(보완설계)" xfId="10684"/>
    <cellStyle name="_적격(화산) _투찰(안덕대정)1_투찰_대둔산_도급내역서.(보완설계)" xfId="10685"/>
    <cellStyle name="_적격(화산) _투찰(안덕대정)1_투찰_대둔산_도급내역서.(보완설계) -최종" xfId="10686"/>
    <cellStyle name="_적격(화산) _투찰(안덕대정)1_투찰_대둔산_풍덕천_견적" xfId="7227"/>
    <cellStyle name="_적격(화산) _투찰(안덕대정)1_표지판 국도39호선(단가)" xfId="7226"/>
    <cellStyle name="_적격(화산) _투찰(안덕대정)1_풍덕천_견적" xfId="7225"/>
    <cellStyle name="_적격(화산) _투찰_대둔산" xfId="7224"/>
    <cellStyle name="_적격(화산) _투찰_대둔산_금촌월롱_견적" xfId="7223"/>
    <cellStyle name="_적격(화산) _투찰_대둔산_도급내역서(보완설계)" xfId="10687"/>
    <cellStyle name="_적격(화산) _투찰_대둔산_도급내역서.(보완설계)" xfId="10688"/>
    <cellStyle name="_적격(화산) _투찰_대둔산_도급내역서.(보완설계) -최종" xfId="10689"/>
    <cellStyle name="_적격(화산) _투찰_대둔산_풍덕천_견적" xfId="7222"/>
    <cellStyle name="_적격(화산) _투찰내역" xfId="7221"/>
    <cellStyle name="_적격(화산) _투찰내역_1차집계(변경)" xfId="7220"/>
    <cellStyle name="_적격(화산) _투찰내역_금촌월롱_견적" xfId="7219"/>
    <cellStyle name="_적격(화산) _투찰내역_도급내역서(보완설계)" xfId="10690"/>
    <cellStyle name="_적격(화산) _투찰내역_도급내역서.(보완설계)" xfId="10691"/>
    <cellStyle name="_적격(화산) _투찰내역_도급내역서.(보완설계) -최종" xfId="10692"/>
    <cellStyle name="_적격(화산) _투찰내역_수정 - 청풍투찰" xfId="7218"/>
    <cellStyle name="_적격(화산) _투찰내역_신령영천1_입찰" xfId="7217"/>
    <cellStyle name="_적격(화산) _투찰내역_청풍투찰" xfId="7216"/>
    <cellStyle name="_적격(화산) _투찰내역_풍덕천_견적" xfId="7215"/>
    <cellStyle name="_적격(화산) _폐기물처리비" xfId="10693"/>
    <cellStyle name="_적격(화산) _표지판 국도39호선(단가)" xfId="7214"/>
    <cellStyle name="_적격(화산) _풍덕천_견적" xfId="7213"/>
    <cellStyle name="_적격(화산) _하도급율" xfId="7212"/>
    <cellStyle name="_적격(화산) _하도변경현황" xfId="7211"/>
    <cellStyle name="_적격(화산) _현장관리비" xfId="12907"/>
    <cellStyle name="_적격(화산) _현장관리비_001공종별기성현황내역수정분" xfId="12908"/>
    <cellStyle name="_적격(화산) _현장관리비_001공종별기성현황내역수정분_설계변경(재경)" xfId="12909"/>
    <cellStyle name="_적격(화산) _현장관리비_001공종별기성현황내역수정분_자금청구서예제(3월)" xfId="12910"/>
    <cellStyle name="_적격(화산) _현장관리비_001공종별기성현황내역수정분_자금청구서예제(3월)_6월자금청구수정분" xfId="12911"/>
    <cellStyle name="_적격(화산) _현장관리비_001공종별기성현황내역수정분_자금청구서예제(3월)_6월자금청구수정분_설계변경(재경)" xfId="12912"/>
    <cellStyle name="_적격(화산) _현장관리비_001공종별기성현황내역수정분_자금청구서예제(3월)_설계변경(재경)" xfId="12913"/>
    <cellStyle name="_적격(화산) _현장관리비_7월공종별기성현황내역" xfId="12914"/>
    <cellStyle name="_적격(화산) _현장관리비_7월공종별기성현황내역_설계변경(재경)" xfId="12915"/>
    <cellStyle name="_적격(화산) _현장관리비_7월공종별기성현황내역_자금청구서예제(3월)" xfId="12916"/>
    <cellStyle name="_적격(화산) _현장관리비_7월공종별기성현황내역_자금청구서예제(3월)_6월자금청구수정분" xfId="12917"/>
    <cellStyle name="_적격(화산) _현장관리비_7월공종별기성현황내역_자금청구서예제(3월)_6월자금청구수정분_설계변경(재경)" xfId="12918"/>
    <cellStyle name="_적격(화산) _현장관리비_7월공종별기성현황내역_자금청구서예제(3월)_설계변경(재경)" xfId="12919"/>
    <cellStyle name="_적격(화산) _현장관리비_공종별기성현황내역" xfId="12920"/>
    <cellStyle name="_적격(화산) _현장관리비_공종별기성현황내역_설계변경(재경)" xfId="12921"/>
    <cellStyle name="_적격(화산) _현장관리비_공종별기성현황내역_자금청구서예제(3월)" xfId="12922"/>
    <cellStyle name="_적격(화산) _현장관리비_공종별기성현황내역_자금청구서예제(3월)_6월자금청구수정분" xfId="12923"/>
    <cellStyle name="_적격(화산) _현장관리비_공종별기성현황내역_자금청구서예제(3월)_6월자금청구수정분_설계변경(재경)" xfId="12924"/>
    <cellStyle name="_적격(화산) _현장관리비_공종별기성현황내역_자금청구서예제(3월)_설계변경(재경)" xfId="12925"/>
    <cellStyle name="_적격(화산) _현장관리비_설계변경(재경)" xfId="12926"/>
    <cellStyle name="_적격(화산) _현장관리비_실행예산서" xfId="12927"/>
    <cellStyle name="_적격(화산) _현장관리비_실행예산서(본사작성)" xfId="12928"/>
    <cellStyle name="_적격(화산) _현장관리비_실행예산서(본사작성)_설계변경(재경)" xfId="12929"/>
    <cellStyle name="_적격(화산) _현장관리비_실행예산서(본사작성)_자금청구서예제(3월)" xfId="12930"/>
    <cellStyle name="_적격(화산) _현장관리비_실행예산서(본사작성)_자금청구서예제(3월)_6월자금청구수정분" xfId="12931"/>
    <cellStyle name="_적격(화산) _현장관리비_실행예산서(본사작성)_자금청구서예제(3월)_6월자금청구수정분_설계변경(재경)" xfId="12932"/>
    <cellStyle name="_적격(화산) _현장관리비_실행예산서(본사작성)_자금청구서예제(3월)_설계변경(재경)" xfId="12933"/>
    <cellStyle name="_적격(화산) _현장관리비_실행예산서_설계변경(재경)" xfId="12934"/>
    <cellStyle name="_적격(화산) _현장관리비_실행예산서_자금청구서예제(3월)" xfId="12935"/>
    <cellStyle name="_적격(화산) _현장관리비_실행예산서_자금청구서예제(3월)_6월자금청구수정분" xfId="12936"/>
    <cellStyle name="_적격(화산) _현장관리비_실행예산서_자금청구서예제(3월)_6월자금청구수정분_설계변경(재경)" xfId="12937"/>
    <cellStyle name="_적격(화산) _현장관리비_실행예산서_자금청구서예제(3월)_설계변경(재경)" xfId="12938"/>
    <cellStyle name="_적격(화산) _현장관리비_자금청구서예제(3월)" xfId="12939"/>
    <cellStyle name="_적격(화산) _현장관리비_자금청구서예제(3월)_6월자금청구수정분" xfId="12940"/>
    <cellStyle name="_적격(화산) _현장관리비_자금청구서예제(3월)_6월자금청구수정분_설계변경(재경)" xfId="12941"/>
    <cellStyle name="_적격(화산) _현장관리비_자금청구서예제(3월)_설계변경(재경)" xfId="12942"/>
    <cellStyle name="_적격(화산) _현장관리비_주간일보 및 실행 기성내역(양식)" xfId="12943"/>
    <cellStyle name="_적격(화산) _현장관리비_주간일보 및 실행 기성내역(양식)_설계변경(재경)" xfId="12944"/>
    <cellStyle name="_적격(화산) _현장관리비_주간일보 및 실행 기성내역(양식)_자금청구서예제(3월)" xfId="12945"/>
    <cellStyle name="_적격(화산) _현장관리비_주간일보 및 실행 기성내역(양식)_자금청구서예제(3월)_6월자금청구수정분" xfId="12946"/>
    <cellStyle name="_적격(화산) _현장관리비_주간일보 및 실행 기성내역(양식)_자금청구서예제(3월)_6월자금청구수정분_설계변경(재경)" xfId="12947"/>
    <cellStyle name="_적격(화산) _현장관리비_주간일보 및 실행 기성내역(양식)_자금청구서예제(3월)_설계변경(재경)" xfId="12948"/>
    <cellStyle name="_적격(화산) _현장관리비_중계실행기성고내역서(6월)" xfId="12949"/>
    <cellStyle name="_적격(화산) _현장관리비_중계실행기성고내역서(6월)_설계변경(재경)" xfId="12950"/>
    <cellStyle name="_적격(화산) _현장관리비_중계실행기성고내역서(6월)_자금청구서예제(3월)" xfId="12951"/>
    <cellStyle name="_적격(화산) _현장관리비_중계실행기성고내역서(6월)_자금청구서예제(3월)_6월자금청구수정분" xfId="12952"/>
    <cellStyle name="_적격(화산) _현장관리비_중계실행기성고내역서(6월)_자금청구서예제(3월)_6월자금청구수정분_설계변경(재경)" xfId="12953"/>
    <cellStyle name="_적격(화산) _현장관리비_중계실행기성고내역서(6월)_자금청구서예제(3월)_설계변경(재경)" xfId="12954"/>
    <cellStyle name="_적격(화산) _현장관리비_중계실행기성고내역서(6월)_주간일보 및 실행 기성내역(양식)" xfId="12955"/>
    <cellStyle name="_적격(화산) _현장관리비_중계실행기성고내역서(6월)_주간일보 및 실행 기성내역(양식)_설계변경(재경)" xfId="12956"/>
    <cellStyle name="_적격(화산) _현장관리비_중계실행기성고내역서(6월)_주간일보 및 실행 기성내역(양식)_자금청구서예제(3월)" xfId="12957"/>
    <cellStyle name="_적격(화산) _현장관리비_중계실행기성고내역서(6월)_주간일보 및 실행 기성내역(양식)_자금청구서예제(3월)_6월자금청구수정분" xfId="12958"/>
    <cellStyle name="_적격(화산) _현장관리비_중계실행기성고내역서(6월)_주간일보 및 실행 기성내역(양식)_자금청구서예제(3월)_6월자금청구수정분_설계변경(재경)" xfId="12959"/>
    <cellStyle name="_적격(화산) _현장관리비_중계실행기성고내역서(6월)_주간일보 및 실행 기성내역(양식)_자금청구서예제(3월)_설계변경(재경)" xfId="12960"/>
    <cellStyle name="_적격(화산) _현장문제점" xfId="7210"/>
    <cellStyle name="_적격(화산) _현장문제점_2002경영전략회의" xfId="7209"/>
    <cellStyle name="_적격(화산) _현장문제점_2002년도경영계획" xfId="7208"/>
    <cellStyle name="_적격(화산) _현장문제점_생산성2002" xfId="7207"/>
    <cellStyle name="_적격(화산) _현장문제점_현장공사현황" xfId="7206"/>
    <cellStyle name="_적격(화산) _현장문제점_현장공사현황(공동사)" xfId="7205"/>
    <cellStyle name="_적격(화산) _현장문제점_현장공사현황(대내)" xfId="7204"/>
    <cellStyle name="_적격(화산) _현장문제점_현장공사현황_2002년도경영계획" xfId="7203"/>
    <cellStyle name="_적격(화산) _현장문제점_현장조직표" xfId="7202"/>
    <cellStyle name="_적격(화산) _현장문제점_현장조직표_2002년도경영계획" xfId="7201"/>
    <cellStyle name="_적격(화산) _현장문제점_현장현황(공동사)" xfId="7200"/>
    <cellStyle name="_적격(화산) _현장문제점_현장현황(사장님)" xfId="7199"/>
    <cellStyle name="_적격(화산) _현황" xfId="7198"/>
    <cellStyle name="_적격(화산) _현황_2002경영전략회의" xfId="7197"/>
    <cellStyle name="_적격(화산) _현황_2002년도경영계획" xfId="7196"/>
    <cellStyle name="_적격(화산) _현황_생산성2002" xfId="7195"/>
    <cellStyle name="_적격(화산) _현황_현장공사현황" xfId="7194"/>
    <cellStyle name="_적격(화산) _현황_현장공사현황(공동사)" xfId="7193"/>
    <cellStyle name="_적격(화산) _현황_현장공사현황(대내)" xfId="7192"/>
    <cellStyle name="_적격(화산) _현황_현장공사현황_2002년도경영계획" xfId="7191"/>
    <cellStyle name="_적격(화산) _현황_현장조직표" xfId="7190"/>
    <cellStyle name="_적격(화산) _현황_현장조직표_2002년도경영계획" xfId="7189"/>
    <cellStyle name="_적격(화산) _현황_현장현황(공동사)" xfId="7188"/>
    <cellStyle name="_적격(화산) _현황_현장현황(사장님)" xfId="7187"/>
    <cellStyle name="_적격(화산) _호남권투찰1" xfId="7247"/>
    <cellStyle name="_적격(화산) _호남권투찰1_금촌월롱_견적" xfId="7246"/>
    <cellStyle name="_적격(화산) _호남권투찰1_도급내역서(보완설계)" xfId="10694"/>
    <cellStyle name="_적격(화산) _호남권투찰1_도급내역서.(보완설계)" xfId="10695"/>
    <cellStyle name="_적격(화산) _호남권투찰1_도급내역서.(보완설계) -최종" xfId="10696"/>
    <cellStyle name="_적격(화산) _호남권투찰1_풍덕천_견적" xfId="7245"/>
    <cellStyle name="_적격(화산) _흥산-구룡" xfId="7244"/>
    <cellStyle name="_적격(화산) _흥산-구룡_20020924 대산항 공내역서" xfId="7186"/>
    <cellStyle name="_적격(화산) _흥산-구룡_20020924 대산항 공내역서_사본 - 20020924 대산항 공내역서" xfId="7185"/>
    <cellStyle name="_전기" xfId="20012"/>
    <cellStyle name="_전기공사실정보고내역" xfId="603"/>
    <cellStyle name="_전기설계변경(최종)" xfId="12961"/>
    <cellStyle name="_전대-마성" xfId="7184"/>
    <cellStyle name="_전도금정산서" xfId="16720"/>
    <cellStyle name="_전도금정산서 (2)" xfId="16721"/>
    <cellStyle name="_전도금정산서 (2)_전도금정" xfId="16722"/>
    <cellStyle name="_전도금집행" xfId="16723"/>
    <cellStyle name="_전도금집행_전도금정" xfId="16724"/>
    <cellStyle name="_전도신월" xfId="7183"/>
    <cellStyle name="_전도신월_20020924 대산항 공내역서" xfId="7182"/>
    <cellStyle name="_전도신월_20020924 대산항 공내역서_사본 - 20020924 대산항 공내역서" xfId="7181"/>
    <cellStyle name="_전력구 구간 토적표2" xfId="15433"/>
    <cellStyle name="_전력구 구간 토적표2_환토(최종)" xfId="15434"/>
    <cellStyle name="_전력구 포장공(한전)" xfId="15435"/>
    <cellStyle name="_전력구 포장공(한전)_환토(최종)" xfId="15436"/>
    <cellStyle name="_전력자동제어(안소장님1003)" xfId="604"/>
    <cellStyle name="_전산포장공1" xfId="605"/>
    <cellStyle name="_전성교회옆수량산출서(최종)" xfId="20013"/>
    <cellStyle name="_전시장설치" xfId="606"/>
    <cellStyle name="_전원 파고라 교체공사2" xfId="20014"/>
    <cellStyle name="_전주수목원시설물보강" xfId="16688"/>
    <cellStyle name="_전주시관내(이서~용정)건설공사(신화)" xfId="10697"/>
    <cellStyle name="_전체 - 변경도급내역서-최종" xfId="7180"/>
    <cellStyle name="_전체(1회)" xfId="26866"/>
    <cellStyle name="_전체내역" xfId="26867"/>
    <cellStyle name="_전체분자재집계표" xfId="15437"/>
    <cellStyle name="_전체분자재집계표_금산제수량(전체최종)" xfId="20015"/>
    <cellStyle name="_전체실행(현장)(자재비포함)" xfId="607"/>
    <cellStyle name="_정기검사 수수료" xfId="20016"/>
    <cellStyle name="_정기검사 수수료_설계서(갑지)0223" xfId="20017"/>
    <cellStyle name="_정기검사 수수료_설계예산서및단가산출서" xfId="20018"/>
    <cellStyle name="_정기검사 수수료_진입램프최종" xfId="20019"/>
    <cellStyle name="_정기검사 수수료_진입램프최종엑셀" xfId="20020"/>
    <cellStyle name="_정기점검결과" xfId="20021"/>
    <cellStyle name="_정기점검결과_1" xfId="20022"/>
    <cellStyle name="_정기점검결과_2" xfId="20023"/>
    <cellStyle name="_정기점검결과_3" xfId="20024"/>
    <cellStyle name="_정보학교(수정)" xfId="4055"/>
    <cellStyle name="_정읍시내역서_최종" xfId="20025"/>
    <cellStyle name="_정자녹지대정비내역" xfId="7179"/>
    <cellStyle name="_제3회설계변경-동욱형" xfId="4056"/>
    <cellStyle name="_제목" xfId="4057"/>
    <cellStyle name="_제목_내역서" xfId="4058"/>
    <cellStyle name="_제출용병천하수(지역관로1)" xfId="20026"/>
    <cellStyle name="_제출용병천하수(지역관로1)_광주평동투찰" xfId="20027"/>
    <cellStyle name="_제출용병천하수(지역관로1)_광주평동품의1" xfId="20028"/>
    <cellStyle name="_제출용병천하수(지역관로1)_송학하수품의(설계넣고)" xfId="20029"/>
    <cellStyle name="_조경" xfId="20030"/>
    <cellStyle name="_조경(본공사)" xfId="26868"/>
    <cellStyle name="_조경(본공사)_3차설계변경11.20(2공원타절)" xfId="26869"/>
    <cellStyle name="_조경(본공사)_자연석반입(11.29최종)" xfId="26870"/>
    <cellStyle name="_조경(본공사)수정" xfId="26871"/>
    <cellStyle name="_조경(본공사)수정_3차설계변경11.20(2공원타절)" xfId="26872"/>
    <cellStyle name="_조경(본공사)수정_자연석반입(11.29최종)" xfId="26873"/>
    <cellStyle name="_조경4차" xfId="20031"/>
    <cellStyle name="_조경공사(동지)" xfId="20032"/>
    <cellStyle name="_조산도급내역" xfId="20033"/>
    <cellStyle name="_조원고" xfId="20034"/>
    <cellStyle name="_조직표" xfId="7178"/>
    <cellStyle name="_조직표 2" xfId="15438"/>
    <cellStyle name="_조직표_6.구조물공" xfId="15439"/>
    <cellStyle name="_조직표_7.주경기장" xfId="15440"/>
    <cellStyle name="_조직표_Book1" xfId="15441"/>
    <cellStyle name="_조직표_Book1_1" xfId="15442"/>
    <cellStyle name="_조직표_Book1_1_변경토공0526" xfId="15443"/>
    <cellStyle name="_조직표_Book1_1_변경토공0526_암판정1회0702" xfId="15444"/>
    <cellStyle name="_조직표_Book1_1_변경토공0526_창일암판정" xfId="15445"/>
    <cellStyle name="_조직표_Book1_1_변경토공0526_토공" xfId="15446"/>
    <cellStyle name="_조직표_Book1_1_부대공" xfId="15447"/>
    <cellStyle name="_조직표_Book1_1_암판정1회0702" xfId="15448"/>
    <cellStyle name="_조직표_Book1_1_자연석시공" xfId="15449"/>
    <cellStyle name="_조직표_Book1_1_자연석시공_변경토공0526" xfId="15450"/>
    <cellStyle name="_조직표_Book1_1_자연석시공_변경토공0526_암판정1회0702" xfId="15451"/>
    <cellStyle name="_조직표_Book1_1_자연석시공_변경토공0526_창일암판정" xfId="15452"/>
    <cellStyle name="_조직표_Book1_1_자연석시공_변경토공0526_토공" xfId="15453"/>
    <cellStyle name="_조직표_Book1_1_자연석시공_부대공" xfId="15454"/>
    <cellStyle name="_조직표_Book1_1_자연석시공_암판정1회0702" xfId="15455"/>
    <cellStyle name="_조직표_Book1_1_자연석시공_창일암판정" xfId="15456"/>
    <cellStyle name="_조직표_Book1_1_자연석시공_토공" xfId="15457"/>
    <cellStyle name="_조직표_Book1_1_창일암판정" xfId="15458"/>
    <cellStyle name="_조직표_Book1_1_토공" xfId="15459"/>
    <cellStyle name="_조직표_Book1_6.구조물공" xfId="15460"/>
    <cellStyle name="_조직표_Book1_7.주경기장" xfId="15461"/>
    <cellStyle name="_조직표_Book1_Book1" xfId="15462"/>
    <cellStyle name="_조직표_Book1_Book1_변경토공0526" xfId="15463"/>
    <cellStyle name="_조직표_Book1_Book1_변경토공0526_암판정1회0702" xfId="15464"/>
    <cellStyle name="_조직표_Book1_Book1_변경토공0526_창일암판정" xfId="15465"/>
    <cellStyle name="_조직표_Book1_Book1_변경토공0526_토공" xfId="15466"/>
    <cellStyle name="_조직표_Book1_Book1_부대공" xfId="15467"/>
    <cellStyle name="_조직표_Book1_Book1_암판정1회0702" xfId="15468"/>
    <cellStyle name="_조직표_Book1_Book1_자연석시공" xfId="15469"/>
    <cellStyle name="_조직표_Book1_Book1_자연석시공_변경토공0526" xfId="15470"/>
    <cellStyle name="_조직표_Book1_Book1_자연석시공_변경토공0526_암판정1회0702" xfId="15471"/>
    <cellStyle name="_조직표_Book1_Book1_자연석시공_변경토공0526_창일암판정" xfId="15472"/>
    <cellStyle name="_조직표_Book1_Book1_자연석시공_변경토공0526_토공" xfId="15473"/>
    <cellStyle name="_조직표_Book1_Book1_자연석시공_부대공" xfId="15474"/>
    <cellStyle name="_조직표_Book1_Book1_자연석시공_암판정1회0702" xfId="15475"/>
    <cellStyle name="_조직표_Book1_Book1_자연석시공_창일암판정" xfId="15476"/>
    <cellStyle name="_조직표_Book1_Book1_자연석시공_토공" xfId="15477"/>
    <cellStyle name="_조직표_Book1_Book1_창일암판정" xfId="15478"/>
    <cellStyle name="_조직표_Book1_Book1_토공" xfId="15479"/>
    <cellStyle name="_조직표_Book1_구조물공" xfId="15480"/>
    <cellStyle name="_조직표_Book1_변경토공0526" xfId="15481"/>
    <cellStyle name="_조직표_Book1_변경토공0526_암판정1회0702" xfId="15482"/>
    <cellStyle name="_조직표_Book1_변경토공0526_창일암판정" xfId="15483"/>
    <cellStyle name="_조직표_Book1_변경토공0526_토공" xfId="15484"/>
    <cellStyle name="_조직표_Book1_부대공" xfId="15485"/>
    <cellStyle name="_조직표_Book1_암판정1회0702" xfId="15486"/>
    <cellStyle name="_조직표_Book1_창일암판정" xfId="15487"/>
    <cellStyle name="_조직표_Book1_토공" xfId="15488"/>
    <cellStyle name="_조직표_구조물공" xfId="15489"/>
    <cellStyle name="_조직표_변경토공0526" xfId="15490"/>
    <cellStyle name="_조직표_변경토공0526_암판정1회0702" xfId="15491"/>
    <cellStyle name="_조직표_변경토공0526_창일암판정" xfId="15492"/>
    <cellStyle name="_조직표_변경토공0526_토공" xfId="15493"/>
    <cellStyle name="_조직표_부대공" xfId="15494"/>
    <cellStyle name="_조직표_암판정1회0702" xfId="15495"/>
    <cellStyle name="_조직표_조직표" xfId="15496"/>
    <cellStyle name="_조직표_조직표_6.구조물공" xfId="15497"/>
    <cellStyle name="_조직표_조직표_7.주경기장" xfId="15498"/>
    <cellStyle name="_조직표_조직표_Book1" xfId="15499"/>
    <cellStyle name="_조직표_조직표_Book1_1" xfId="15500"/>
    <cellStyle name="_조직표_조직표_Book1_1_변경토공0526" xfId="15501"/>
    <cellStyle name="_조직표_조직표_Book1_1_변경토공0526_암판정1회0702" xfId="15502"/>
    <cellStyle name="_조직표_조직표_Book1_1_변경토공0526_창일암판정" xfId="15503"/>
    <cellStyle name="_조직표_조직표_Book1_1_변경토공0526_토공" xfId="15504"/>
    <cellStyle name="_조직표_조직표_Book1_1_부대공" xfId="15505"/>
    <cellStyle name="_조직표_조직표_Book1_1_암판정1회0702" xfId="15506"/>
    <cellStyle name="_조직표_조직표_Book1_1_자연석시공" xfId="15507"/>
    <cellStyle name="_조직표_조직표_Book1_1_자연석시공_변경토공0526" xfId="15508"/>
    <cellStyle name="_조직표_조직표_Book1_1_자연석시공_변경토공0526_암판정1회0702" xfId="15509"/>
    <cellStyle name="_조직표_조직표_Book1_1_자연석시공_변경토공0526_창일암판정" xfId="15510"/>
    <cellStyle name="_조직표_조직표_Book1_1_자연석시공_변경토공0526_토공" xfId="15511"/>
    <cellStyle name="_조직표_조직표_Book1_1_자연석시공_부대공" xfId="15512"/>
    <cellStyle name="_조직표_조직표_Book1_1_자연석시공_암판정1회0702" xfId="15513"/>
    <cellStyle name="_조직표_조직표_Book1_1_자연석시공_창일암판정" xfId="15514"/>
    <cellStyle name="_조직표_조직표_Book1_1_자연석시공_토공" xfId="15515"/>
    <cellStyle name="_조직표_조직표_Book1_1_창일암판정" xfId="15516"/>
    <cellStyle name="_조직표_조직표_Book1_1_토공" xfId="15517"/>
    <cellStyle name="_조직표_조직표_Book1_6.구조물공" xfId="15518"/>
    <cellStyle name="_조직표_조직표_Book1_7.주경기장" xfId="15519"/>
    <cellStyle name="_조직표_조직표_Book1_Book1" xfId="15520"/>
    <cellStyle name="_조직표_조직표_Book1_Book1_변경토공0526" xfId="15521"/>
    <cellStyle name="_조직표_조직표_Book1_Book1_변경토공0526_암판정1회0702" xfId="15522"/>
    <cellStyle name="_조직표_조직표_Book1_Book1_변경토공0526_창일암판정" xfId="15523"/>
    <cellStyle name="_조직표_조직표_Book1_Book1_변경토공0526_토공" xfId="15524"/>
    <cellStyle name="_조직표_조직표_Book1_Book1_부대공" xfId="15525"/>
    <cellStyle name="_조직표_조직표_Book1_Book1_암판정1회0702" xfId="15526"/>
    <cellStyle name="_조직표_조직표_Book1_Book1_자연석시공" xfId="15527"/>
    <cellStyle name="_조직표_조직표_Book1_Book1_자연석시공_변경토공0526" xfId="15528"/>
    <cellStyle name="_조직표_조직표_Book1_Book1_자연석시공_변경토공0526_암판정1회0702" xfId="15529"/>
    <cellStyle name="_조직표_조직표_Book1_Book1_자연석시공_변경토공0526_창일암판정" xfId="15530"/>
    <cellStyle name="_조직표_조직표_Book1_Book1_자연석시공_변경토공0526_토공" xfId="15531"/>
    <cellStyle name="_조직표_조직표_Book1_Book1_자연석시공_부대공" xfId="15532"/>
    <cellStyle name="_조직표_조직표_Book1_Book1_자연석시공_암판정1회0702" xfId="15533"/>
    <cellStyle name="_조직표_조직표_Book1_Book1_자연석시공_창일암판정" xfId="15534"/>
    <cellStyle name="_조직표_조직표_Book1_Book1_자연석시공_토공" xfId="15535"/>
    <cellStyle name="_조직표_조직표_Book1_Book1_창일암판정" xfId="15536"/>
    <cellStyle name="_조직표_조직표_Book1_Book1_토공" xfId="15537"/>
    <cellStyle name="_조직표_조직표_Book1_구조물공" xfId="15538"/>
    <cellStyle name="_조직표_조직표_Book1_변경토공0526" xfId="15539"/>
    <cellStyle name="_조직표_조직표_Book1_변경토공0526_암판정1회0702" xfId="15540"/>
    <cellStyle name="_조직표_조직표_Book1_변경토공0526_창일암판정" xfId="15541"/>
    <cellStyle name="_조직표_조직표_Book1_변경토공0526_토공" xfId="15542"/>
    <cellStyle name="_조직표_조직표_Book1_부대공" xfId="15543"/>
    <cellStyle name="_조직표_조직표_Book1_암판정1회0702" xfId="15544"/>
    <cellStyle name="_조직표_조직표_Book1_창일암판정" xfId="15545"/>
    <cellStyle name="_조직표_조직표_Book1_토공" xfId="15546"/>
    <cellStyle name="_조직표_조직표_구조물공" xfId="15547"/>
    <cellStyle name="_조직표_조직표_변경토공0526" xfId="15548"/>
    <cellStyle name="_조직표_조직표_변경토공0526_암판정1회0702" xfId="15549"/>
    <cellStyle name="_조직표_조직표_변경토공0526_창일암판정" xfId="15550"/>
    <cellStyle name="_조직표_조직표_변경토공0526_토공" xfId="15551"/>
    <cellStyle name="_조직표_조직표_부대공" xfId="15552"/>
    <cellStyle name="_조직표_조직표_암판정1회0702" xfId="15553"/>
    <cellStyle name="_조직표_조직표_창일암판정" xfId="15554"/>
    <cellStyle name="_조직표_조직표_토공" xfId="15555"/>
    <cellStyle name="_조직표_창일암판정" xfId="15556"/>
    <cellStyle name="_조직표_토공" xfId="15557"/>
    <cellStyle name="_종배수관면벽수량" xfId="608"/>
    <cellStyle name="_주간일보 및 실행 기성내역(양식)" xfId="12962"/>
    <cellStyle name="_주공_실행예산산출_040903_협상 (2)" xfId="20035"/>
    <cellStyle name="_주요도로변 꽃동산 조성공사" xfId="20036"/>
    <cellStyle name="_주요자재집계표" xfId="12963"/>
    <cellStyle name="_주요자재집계표(5-2)-0604" xfId="4059"/>
    <cellStyle name="_죽림1교-상부" xfId="4060"/>
    <cellStyle name="_죽림1교-상부_2008-FC황토포장" xfId="4061"/>
    <cellStyle name="_죽림1교-상부_2010-SGR황토포장 일위대가" xfId="4062"/>
    <cellStyle name="_죽림1교-상부_Book2" xfId="4084"/>
    <cellStyle name="_죽림1교-상부_Book2_2008-FC황토포장" xfId="4085"/>
    <cellStyle name="_죽림1교-상부_Book2_2010-SGR황토포장 일위대가" xfId="4086"/>
    <cellStyle name="_죽림1교-상부_x주요자재집계표" xfId="4087"/>
    <cellStyle name="_죽림1교-상부_x주요자재집계표_2008-FC황토포장" xfId="4088"/>
    <cellStyle name="_죽림1교-상부_x주요자재집계표_2010-SGR황토포장 일위대가" xfId="4089"/>
    <cellStyle name="_죽림1교-상부_구조물주요자재(3공구)" xfId="4063"/>
    <cellStyle name="_죽림1교-상부_구조물주요자재(3공구)_2008-FC황토포장" xfId="4064"/>
    <cellStyle name="_죽림1교-상부_구조물주요자재(3공구)_2010-SGR황토포장 일위대가" xfId="4065"/>
    <cellStyle name="_죽림1교-상부_구조물주요자재(3공구)_Book2" xfId="4072"/>
    <cellStyle name="_죽림1교-상부_구조물주요자재(3공구)_Book2_2008-FC황토포장" xfId="4073"/>
    <cellStyle name="_죽림1교-상부_구조물주요자재(3공구)_Book2_2010-SGR황토포장 일위대가" xfId="4074"/>
    <cellStyle name="_죽림1교-상부_구조물주요자재(3공구)_x주요자재집계표" xfId="4075"/>
    <cellStyle name="_죽림1교-상부_구조물주요자재(3공구)_x주요자재집계표_2008-FC황토포장" xfId="4076"/>
    <cellStyle name="_죽림1교-상부_구조물주요자재(3공구)_x주요자재집계표_2010-SGR황토포장 일위대가" xfId="4077"/>
    <cellStyle name="_죽림1교-상부_구조물주요자재(3공구)_주요자재집계표" xfId="4066"/>
    <cellStyle name="_죽림1교-상부_구조물주요자재(3공구)_주요자재집계표(5-2)-0604" xfId="4067"/>
    <cellStyle name="_죽림1교-상부_구조물주요자재(3공구)_주요자재집계표(5-2)-0604_2008-FC황토포장" xfId="4068"/>
    <cellStyle name="_죽림1교-상부_구조물주요자재(3공구)_주요자재집계표(5-2)-0604_2010-SGR황토포장 일위대가" xfId="4069"/>
    <cellStyle name="_죽림1교-상부_구조물주요자재(3공구)_주요자재집계표_2008-FC황토포장" xfId="4070"/>
    <cellStyle name="_죽림1교-상부_구조물주요자재(3공구)_주요자재집계표_2010-SGR황토포장 일위대가" xfId="4071"/>
    <cellStyle name="_죽림1교-상부_주요자재집계표" xfId="4078"/>
    <cellStyle name="_죽림1교-상부_주요자재집계표(5-2)-0604" xfId="4079"/>
    <cellStyle name="_죽림1교-상부_주요자재집계표(5-2)-0604_2008-FC황토포장" xfId="4080"/>
    <cellStyle name="_죽림1교-상부_주요자재집계표(5-2)-0604_2010-SGR황토포장 일위대가" xfId="4081"/>
    <cellStyle name="_죽림1교-상부_주요자재집계표_2008-FC황토포장" xfId="4082"/>
    <cellStyle name="_죽림1교-상부_주요자재집계표_2010-SGR황토포장 일위대가" xfId="4083"/>
    <cellStyle name="_죽림2교-상부" xfId="4090"/>
    <cellStyle name="_죽림2교-상부_2008-FC황토포장" xfId="4091"/>
    <cellStyle name="_죽림2교-상부_2010-SGR황토포장 일위대가" xfId="4092"/>
    <cellStyle name="_죽림2교-상부_Book2" xfId="4144"/>
    <cellStyle name="_죽림2교-상부_Book2_2008-FC황토포장" xfId="4145"/>
    <cellStyle name="_죽림2교-상부_Book2_2010-SGR황토포장 일위대가" xfId="4146"/>
    <cellStyle name="_죽림2교-상부_x주요자재집계표" xfId="4147"/>
    <cellStyle name="_죽림2교-상부_x주요자재집계표_2008-FC황토포장" xfId="4148"/>
    <cellStyle name="_죽림2교-상부_x주요자재집계표_2010-SGR황토포장 일위대가" xfId="4149"/>
    <cellStyle name="_죽림2교-상부_구조물주요자재(3공구)" xfId="4093"/>
    <cellStyle name="_죽림2교-상부_구조물주요자재(3공구)_2008-FC황토포장" xfId="4094"/>
    <cellStyle name="_죽림2교-상부_구조물주요자재(3공구)_2010-SGR황토포장 일위대가" xfId="4095"/>
    <cellStyle name="_죽림2교-상부_구조물주요자재(3공구)_Book2" xfId="4102"/>
    <cellStyle name="_죽림2교-상부_구조물주요자재(3공구)_Book2_2008-FC황토포장" xfId="4103"/>
    <cellStyle name="_죽림2교-상부_구조물주요자재(3공구)_Book2_2010-SGR황토포장 일위대가" xfId="4104"/>
    <cellStyle name="_죽림2교-상부_구조물주요자재(3공구)_x주요자재집계표" xfId="4105"/>
    <cellStyle name="_죽림2교-상부_구조물주요자재(3공구)_x주요자재집계표_2008-FC황토포장" xfId="4106"/>
    <cellStyle name="_죽림2교-상부_구조물주요자재(3공구)_x주요자재집계표_2010-SGR황토포장 일위대가" xfId="4107"/>
    <cellStyle name="_죽림2교-상부_구조물주요자재(3공구)_주요자재집계표" xfId="4096"/>
    <cellStyle name="_죽림2교-상부_구조물주요자재(3공구)_주요자재집계표(5-2)-0604" xfId="4097"/>
    <cellStyle name="_죽림2교-상부_구조물주요자재(3공구)_주요자재집계표(5-2)-0604_2008-FC황토포장" xfId="4098"/>
    <cellStyle name="_죽림2교-상부_구조물주요자재(3공구)_주요자재집계표(5-2)-0604_2010-SGR황토포장 일위대가" xfId="4099"/>
    <cellStyle name="_죽림2교-상부_구조물주요자재(3공구)_주요자재집계표_2008-FC황토포장" xfId="4100"/>
    <cellStyle name="_죽림2교-상부_구조물주요자재(3공구)_주요자재집계표_2010-SGR황토포장 일위대가" xfId="4101"/>
    <cellStyle name="_죽림2교-상부_주요자재집계표" xfId="4108"/>
    <cellStyle name="_죽림2교-상부_주요자재집계표(5-2)-0604" xfId="4109"/>
    <cellStyle name="_죽림2교-상부_주요자재집계표(5-2)-0604_2008-FC황토포장" xfId="4110"/>
    <cellStyle name="_죽림2교-상부_주요자재집계표(5-2)-0604_2010-SGR황토포장 일위대가" xfId="4111"/>
    <cellStyle name="_죽림2교-상부_주요자재집계표_2008-FC황토포장" xfId="4112"/>
    <cellStyle name="_죽림2교-상부_주요자재집계표_2010-SGR황토포장 일위대가" xfId="4113"/>
    <cellStyle name="_죽림2교-상부_죽림1교-상부" xfId="4114"/>
    <cellStyle name="_죽림2교-상부_죽림1교-상부_2008-FC황토포장" xfId="4115"/>
    <cellStyle name="_죽림2교-상부_죽림1교-상부_2010-SGR황토포장 일위대가" xfId="4116"/>
    <cellStyle name="_죽림2교-상부_죽림1교-상부_Book2" xfId="4138"/>
    <cellStyle name="_죽림2교-상부_죽림1교-상부_Book2_2008-FC황토포장" xfId="4139"/>
    <cellStyle name="_죽림2교-상부_죽림1교-상부_Book2_2010-SGR황토포장 일위대가" xfId="4140"/>
    <cellStyle name="_죽림2교-상부_죽림1교-상부_x주요자재집계표" xfId="4141"/>
    <cellStyle name="_죽림2교-상부_죽림1교-상부_x주요자재집계표_2008-FC황토포장" xfId="4142"/>
    <cellStyle name="_죽림2교-상부_죽림1교-상부_x주요자재집계표_2010-SGR황토포장 일위대가" xfId="4143"/>
    <cellStyle name="_죽림2교-상부_죽림1교-상부_구조물주요자재(3공구)" xfId="4117"/>
    <cellStyle name="_죽림2교-상부_죽림1교-상부_구조물주요자재(3공구)_2008-FC황토포장" xfId="4118"/>
    <cellStyle name="_죽림2교-상부_죽림1교-상부_구조물주요자재(3공구)_2010-SGR황토포장 일위대가" xfId="4119"/>
    <cellStyle name="_죽림2교-상부_죽림1교-상부_구조물주요자재(3공구)_Book2" xfId="4126"/>
    <cellStyle name="_죽림2교-상부_죽림1교-상부_구조물주요자재(3공구)_Book2_2008-FC황토포장" xfId="4127"/>
    <cellStyle name="_죽림2교-상부_죽림1교-상부_구조물주요자재(3공구)_Book2_2010-SGR황토포장 일위대가" xfId="4128"/>
    <cellStyle name="_죽림2교-상부_죽림1교-상부_구조물주요자재(3공구)_x주요자재집계표" xfId="4129"/>
    <cellStyle name="_죽림2교-상부_죽림1교-상부_구조물주요자재(3공구)_x주요자재집계표_2008-FC황토포장" xfId="4130"/>
    <cellStyle name="_죽림2교-상부_죽림1교-상부_구조물주요자재(3공구)_x주요자재집계표_2010-SGR황토포장 일위대가" xfId="4131"/>
    <cellStyle name="_죽림2교-상부_죽림1교-상부_구조물주요자재(3공구)_주요자재집계표" xfId="4120"/>
    <cellStyle name="_죽림2교-상부_죽림1교-상부_구조물주요자재(3공구)_주요자재집계표(5-2)-0604" xfId="4121"/>
    <cellStyle name="_죽림2교-상부_죽림1교-상부_구조물주요자재(3공구)_주요자재집계표(5-2)-0604_2008-FC황토포장" xfId="4122"/>
    <cellStyle name="_죽림2교-상부_죽림1교-상부_구조물주요자재(3공구)_주요자재집계표(5-2)-0604_2010-SGR황토포장 일위대가" xfId="4123"/>
    <cellStyle name="_죽림2교-상부_죽림1교-상부_구조물주요자재(3공구)_주요자재집계표_2008-FC황토포장" xfId="4124"/>
    <cellStyle name="_죽림2교-상부_죽림1교-상부_구조물주요자재(3공구)_주요자재집계표_2010-SGR황토포장 일위대가" xfId="4125"/>
    <cellStyle name="_죽림2교-상부_죽림1교-상부_주요자재집계표" xfId="4132"/>
    <cellStyle name="_죽림2교-상부_죽림1교-상부_주요자재집계표(5-2)-0604" xfId="4133"/>
    <cellStyle name="_죽림2교-상부_죽림1교-상부_주요자재집계표(5-2)-0604_2008-FC황토포장" xfId="4134"/>
    <cellStyle name="_죽림2교-상부_죽림1교-상부_주요자재집계표(5-2)-0604_2010-SGR황토포장 일위대가" xfId="4135"/>
    <cellStyle name="_죽림2교-상부_죽림1교-상부_주요자재집계표_2008-FC황토포장" xfId="4136"/>
    <cellStyle name="_죽림2교-상부_죽림1교-상부_주요자재집계표_2010-SGR황토포장 일위대가" xfId="4137"/>
    <cellStyle name="_죽림2교-상부-1" xfId="4150"/>
    <cellStyle name="_죽림2교-상부-1_2008-FC황토포장" xfId="4151"/>
    <cellStyle name="_죽림2교-상부-1_2010-SGR황토포장 일위대가" xfId="4152"/>
    <cellStyle name="_죽림2교-상부-1_Book2" xfId="4204"/>
    <cellStyle name="_죽림2교-상부-1_Book2_2008-FC황토포장" xfId="4205"/>
    <cellStyle name="_죽림2교-상부-1_Book2_2010-SGR황토포장 일위대가" xfId="4206"/>
    <cellStyle name="_죽림2교-상부-1_x주요자재집계표" xfId="4207"/>
    <cellStyle name="_죽림2교-상부-1_x주요자재집계표_2008-FC황토포장" xfId="4208"/>
    <cellStyle name="_죽림2교-상부-1_x주요자재집계표_2010-SGR황토포장 일위대가" xfId="4209"/>
    <cellStyle name="_죽림2교-상부-1_구조물주요자재(3공구)" xfId="4153"/>
    <cellStyle name="_죽림2교-상부-1_구조물주요자재(3공구)_2008-FC황토포장" xfId="4154"/>
    <cellStyle name="_죽림2교-상부-1_구조물주요자재(3공구)_2010-SGR황토포장 일위대가" xfId="4155"/>
    <cellStyle name="_죽림2교-상부-1_구조물주요자재(3공구)_Book2" xfId="4162"/>
    <cellStyle name="_죽림2교-상부-1_구조물주요자재(3공구)_Book2_2008-FC황토포장" xfId="4163"/>
    <cellStyle name="_죽림2교-상부-1_구조물주요자재(3공구)_Book2_2010-SGR황토포장 일위대가" xfId="4164"/>
    <cellStyle name="_죽림2교-상부-1_구조물주요자재(3공구)_x주요자재집계표" xfId="4165"/>
    <cellStyle name="_죽림2교-상부-1_구조물주요자재(3공구)_x주요자재집계표_2008-FC황토포장" xfId="4166"/>
    <cellStyle name="_죽림2교-상부-1_구조물주요자재(3공구)_x주요자재집계표_2010-SGR황토포장 일위대가" xfId="4167"/>
    <cellStyle name="_죽림2교-상부-1_구조물주요자재(3공구)_주요자재집계표" xfId="4156"/>
    <cellStyle name="_죽림2교-상부-1_구조물주요자재(3공구)_주요자재집계표(5-2)-0604" xfId="4157"/>
    <cellStyle name="_죽림2교-상부-1_구조물주요자재(3공구)_주요자재집계표(5-2)-0604_2008-FC황토포장" xfId="4158"/>
    <cellStyle name="_죽림2교-상부-1_구조물주요자재(3공구)_주요자재집계표(5-2)-0604_2010-SGR황토포장 일위대가" xfId="4159"/>
    <cellStyle name="_죽림2교-상부-1_구조물주요자재(3공구)_주요자재집계표_2008-FC황토포장" xfId="4160"/>
    <cellStyle name="_죽림2교-상부-1_구조물주요자재(3공구)_주요자재집계표_2010-SGR황토포장 일위대가" xfId="4161"/>
    <cellStyle name="_죽림2교-상부-1_주요자재집계표" xfId="4168"/>
    <cellStyle name="_죽림2교-상부-1_주요자재집계표(5-2)-0604" xfId="4169"/>
    <cellStyle name="_죽림2교-상부-1_주요자재집계표(5-2)-0604_2008-FC황토포장" xfId="4170"/>
    <cellStyle name="_죽림2교-상부-1_주요자재집계표(5-2)-0604_2010-SGR황토포장 일위대가" xfId="4171"/>
    <cellStyle name="_죽림2교-상부-1_주요자재집계표_2008-FC황토포장" xfId="4172"/>
    <cellStyle name="_죽림2교-상부-1_주요자재집계표_2010-SGR황토포장 일위대가" xfId="4173"/>
    <cellStyle name="_죽림2교-상부-1_죽림1교-상부" xfId="4174"/>
    <cellStyle name="_죽림2교-상부-1_죽림1교-상부_2008-FC황토포장" xfId="4175"/>
    <cellStyle name="_죽림2교-상부-1_죽림1교-상부_2010-SGR황토포장 일위대가" xfId="4176"/>
    <cellStyle name="_죽림2교-상부-1_죽림1교-상부_Book2" xfId="4198"/>
    <cellStyle name="_죽림2교-상부-1_죽림1교-상부_Book2_2008-FC황토포장" xfId="4199"/>
    <cellStyle name="_죽림2교-상부-1_죽림1교-상부_Book2_2010-SGR황토포장 일위대가" xfId="4200"/>
    <cellStyle name="_죽림2교-상부-1_죽림1교-상부_x주요자재집계표" xfId="4201"/>
    <cellStyle name="_죽림2교-상부-1_죽림1교-상부_x주요자재집계표_2008-FC황토포장" xfId="4202"/>
    <cellStyle name="_죽림2교-상부-1_죽림1교-상부_x주요자재집계표_2010-SGR황토포장 일위대가" xfId="4203"/>
    <cellStyle name="_죽림2교-상부-1_죽림1교-상부_구조물주요자재(3공구)" xfId="4177"/>
    <cellStyle name="_죽림2교-상부-1_죽림1교-상부_구조물주요자재(3공구)_2008-FC황토포장" xfId="4178"/>
    <cellStyle name="_죽림2교-상부-1_죽림1교-상부_구조물주요자재(3공구)_2010-SGR황토포장 일위대가" xfId="4179"/>
    <cellStyle name="_죽림2교-상부-1_죽림1교-상부_구조물주요자재(3공구)_Book2" xfId="4186"/>
    <cellStyle name="_죽림2교-상부-1_죽림1교-상부_구조물주요자재(3공구)_Book2_2008-FC황토포장" xfId="4187"/>
    <cellStyle name="_죽림2교-상부-1_죽림1교-상부_구조물주요자재(3공구)_Book2_2010-SGR황토포장 일위대가" xfId="4188"/>
    <cellStyle name="_죽림2교-상부-1_죽림1교-상부_구조물주요자재(3공구)_x주요자재집계표" xfId="4189"/>
    <cellStyle name="_죽림2교-상부-1_죽림1교-상부_구조물주요자재(3공구)_x주요자재집계표_2008-FC황토포장" xfId="4190"/>
    <cellStyle name="_죽림2교-상부-1_죽림1교-상부_구조물주요자재(3공구)_x주요자재집계표_2010-SGR황토포장 일위대가" xfId="4191"/>
    <cellStyle name="_죽림2교-상부-1_죽림1교-상부_구조물주요자재(3공구)_주요자재집계표" xfId="4180"/>
    <cellStyle name="_죽림2교-상부-1_죽림1교-상부_구조물주요자재(3공구)_주요자재집계표(5-2)-0604" xfId="4181"/>
    <cellStyle name="_죽림2교-상부-1_죽림1교-상부_구조물주요자재(3공구)_주요자재집계표(5-2)-0604_2008-FC황토포장" xfId="4182"/>
    <cellStyle name="_죽림2교-상부-1_죽림1교-상부_구조물주요자재(3공구)_주요자재집계표(5-2)-0604_2010-SGR황토포장 일위대가" xfId="4183"/>
    <cellStyle name="_죽림2교-상부-1_죽림1교-상부_구조물주요자재(3공구)_주요자재집계표_2008-FC황토포장" xfId="4184"/>
    <cellStyle name="_죽림2교-상부-1_죽림1교-상부_구조물주요자재(3공구)_주요자재집계표_2010-SGR황토포장 일위대가" xfId="4185"/>
    <cellStyle name="_죽림2교-상부-1_죽림1교-상부_주요자재집계표" xfId="4192"/>
    <cellStyle name="_죽림2교-상부-1_죽림1교-상부_주요자재집계표(5-2)-0604" xfId="4193"/>
    <cellStyle name="_죽림2교-상부-1_죽림1교-상부_주요자재집계표(5-2)-0604_2008-FC황토포장" xfId="4194"/>
    <cellStyle name="_죽림2교-상부-1_죽림1교-상부_주요자재집계표(5-2)-0604_2010-SGR황토포장 일위대가" xfId="4195"/>
    <cellStyle name="_죽림2교-상부-1_죽림1교-상부_주요자재집계표_2008-FC황토포장" xfId="4196"/>
    <cellStyle name="_죽림2교-상부-1_죽림1교-상부_주요자재집계표_2010-SGR황토포장 일위대가" xfId="4197"/>
    <cellStyle name="_준공내역서-월계배수지(2005)" xfId="20037"/>
    <cellStyle name="_준공서류" xfId="7177"/>
    <cellStyle name="_중계실행기성고내역서" xfId="12964"/>
    <cellStyle name="_중계실행기성고내역서(6월)" xfId="12965"/>
    <cellStyle name="_중계실행기성고내역서(6월)_설계변경(재경)" xfId="12966"/>
    <cellStyle name="_중계실행기성고내역서(6월)_자금청구서예제(3월)" xfId="12967"/>
    <cellStyle name="_중계실행기성고내역서(6월)_자금청구서예제(3월)_6월자금청구수정분" xfId="12968"/>
    <cellStyle name="_중계실행기성고내역서(6월)_자금청구서예제(3월)_6월자금청구수정분_설계변경(재경)" xfId="12969"/>
    <cellStyle name="_중계실행기성고내역서(6월)_자금청구서예제(3월)_설계변경(재경)" xfId="12970"/>
    <cellStyle name="_중계실행기성고내역서(6월)_주간일보 및 실행 기성내역(양식)" xfId="12971"/>
    <cellStyle name="_중계실행기성고내역서(6월)_주간일보 및 실행 기성내역(양식)_설계변경(재경)" xfId="12972"/>
    <cellStyle name="_중계실행기성고내역서(6월)_주간일보 및 실행 기성내역(양식)_자금청구서예제(3월)" xfId="12973"/>
    <cellStyle name="_중계실행기성고내역서(6월)_주간일보 및 실행 기성내역(양식)_자금청구서예제(3월)_6월자금청구수정분" xfId="12974"/>
    <cellStyle name="_중계실행기성고내역서(6월)_주간일보 및 실행 기성내역(양식)_자금청구서예제(3월)_6월자금청구수정분_설계변경(재경)" xfId="12975"/>
    <cellStyle name="_중계실행기성고내역서(6월)_주간일보 및 실행 기성내역(양식)_자금청구서예제(3월)_설계변경(재경)" xfId="12976"/>
    <cellStyle name="_중계실행기성고내역서_설계변경(재경)" xfId="12977"/>
    <cellStyle name="_중계실행기성고내역서_자금청구서예제(3월)" xfId="12978"/>
    <cellStyle name="_중계실행기성고내역서_자금청구서예제(3월)_6월자금청구수정분" xfId="12979"/>
    <cellStyle name="_중계실행기성고내역서_자금청구서예제(3월)_6월자금청구수정분_설계변경(재경)" xfId="12980"/>
    <cellStyle name="_중계실행기성고내역서_자금청구서예제(3월)_설계변경(재경)" xfId="12981"/>
    <cellStyle name="_중구민병기복계단" xfId="16601"/>
    <cellStyle name="_중로진입로시공증가실정보고" xfId="26874"/>
    <cellStyle name="_중로진입로시공증가실정보고_3차설계변경11.20(2공원타절)" xfId="26875"/>
    <cellStyle name="_중로진입로시공증가실정보고_coirnet" xfId="26876"/>
    <cellStyle name="_중로진입로시공증가실정보고_자연석반입(11.29최종)" xfId="26877"/>
    <cellStyle name="_중림내역표지" xfId="10698"/>
    <cellStyle name="_중앙분리대 단가산출서" xfId="20038"/>
    <cellStyle name="_중앙분리대 단가산출서_1" xfId="20039"/>
    <cellStyle name="_중앙선5(투찰72%)" xfId="12982"/>
    <cellStyle name="_중앙선8-11공구(부대입찰)" xfId="12983"/>
    <cellStyle name="_중원구학교숲(폐기물)-내역서0126" xfId="4210"/>
    <cellStyle name="_중원구학교숲-수량산출서0126" xfId="4211"/>
    <cellStyle name="_증감실정보고용설계서" xfId="15558"/>
    <cellStyle name="_지수검토" xfId="609"/>
    <cellStyle name="_지수조정산정표(분리)" xfId="12984"/>
    <cellStyle name="_지장물 철거(2차)" xfId="10225"/>
    <cellStyle name="_지장물 철거(녹양)" xfId="20040"/>
    <cellStyle name="_지장물 철거공사" xfId="10226"/>
    <cellStyle name="_지장물 철거공사(판교)" xfId="20041"/>
    <cellStyle name="_지장물 철거공사0304" xfId="10227"/>
    <cellStyle name="_지장물집계(선릉로확폭)01" xfId="20042"/>
    <cellStyle name="_지장물철거1차" xfId="10228"/>
    <cellStyle name="_지장물철거공사1104" xfId="20043"/>
    <cellStyle name="_지장물철거공사1112(완료)" xfId="20044"/>
    <cellStyle name="_지장물철거수량총괄집계(내역)" xfId="20045"/>
    <cellStyle name="_지장상수도 FCR 갑지 및 공사비증감" xfId="20046"/>
    <cellStyle name="_지정과제1분기실적(확정990408)" xfId="610"/>
    <cellStyle name="_지정과제1분기실적(확정990408)_1" xfId="611"/>
    <cellStyle name="_지정과제2차심의list" xfId="612"/>
    <cellStyle name="_지정과제2차심의list_1" xfId="613"/>
    <cellStyle name="_지정과제2차심의list_2" xfId="614"/>
    <cellStyle name="_지정과제2차심의결과" xfId="615"/>
    <cellStyle name="_지정과제2차심의결과(금액조정후최종)" xfId="616"/>
    <cellStyle name="_지정과제2차심의결과(금액조정후최종)_1" xfId="617"/>
    <cellStyle name="_지정과제2차심의결과(금액조정후최종)_1_dimon" xfId="15559"/>
    <cellStyle name="_지정과제2차심의결과(금액조정후최종)_1_경영개선실적보고(전주공장)" xfId="618"/>
    <cellStyle name="_지정과제2차심의결과(금액조정후최종)_1_별첨1_2" xfId="619"/>
    <cellStyle name="_지정과제2차심의결과(금액조정후최종)_1_제안과제집계표(공장전체)" xfId="620"/>
    <cellStyle name="_지정과제2차심의결과(금액조정후최종)_dimon" xfId="15560"/>
    <cellStyle name="_지정과제2차심의결과(금액조정후최종)_경영개선실적보고(전주공장)" xfId="621"/>
    <cellStyle name="_지정과제2차심의결과(금액조정후최종)_별첨1_2" xfId="622"/>
    <cellStyle name="_지정과제2차심의결과(금액조정후최종)_제안과제집계표(공장전체)" xfId="623"/>
    <cellStyle name="_지정과제2차심의결과_1" xfId="624"/>
    <cellStyle name="_지하시설물(도로77㎞)측량설계10.31(최종)2급 15개" xfId="20047"/>
    <cellStyle name="_지하시설물_시스템_설계내역서" xfId="20048"/>
    <cellStyle name="_지하시설물구축총괄분" xfId="20049"/>
    <cellStyle name="_지하시설물통합관리설계내역서_1.0" xfId="20050"/>
    <cellStyle name="_지하차도 수량산출" xfId="15561"/>
    <cellStyle name="_지하차도 수량산출_2자전차교량교토공" xfId="15562"/>
    <cellStyle name="_지하통합 보완개발 예상비용_v1" xfId="20051"/>
    <cellStyle name="_진월 공내역서" xfId="20052"/>
    <cellStyle name="_진월 공내역서_서후-평은(투찰)" xfId="20053"/>
    <cellStyle name="_진천관말 이토변설치설계" xfId="20054"/>
    <cellStyle name="_진천관말 이토변설치설계_댐직하류 하천정비(환경)사업 기본계획 및 실시설계용역-수공용" xfId="20055"/>
    <cellStyle name="_진천관말 이토변설치설계_댐직하류 하천정비(환경)사업 기본계획 및 실시설계용역-수공용_용담댐직하류 하천정비공사 설계예산서(남원작성)-" xfId="20056"/>
    <cellStyle name="_진천헬기격납고전기공사(지수검토)" xfId="625"/>
    <cellStyle name="_집계" xfId="10699"/>
    <cellStyle name="_집수정" xfId="15563"/>
    <cellStyle name="_집수정(500x500x800)" xfId="15564"/>
    <cellStyle name="_집수정_부대공(1)" xfId="15565"/>
    <cellStyle name="_집수정_부대공(1)_포천시임도구조개량" xfId="15566"/>
    <cellStyle name="_집수정_부대공-1" xfId="15567"/>
    <cellStyle name="_집수정_부대공-1_부대공-1" xfId="15568"/>
    <cellStyle name="_집수정_부대공-1_부대공-1_부대공(1)" xfId="15569"/>
    <cellStyle name="_집수정_부대공-1_부대공-1_부대공(1)_포천시임도구조개량" xfId="15570"/>
    <cellStyle name="_집수정_부대공-1_부대공-1_포천시임도구조개량" xfId="15571"/>
    <cellStyle name="_집수정_부대공-1_포천시임도구조개량" xfId="15572"/>
    <cellStyle name="_집수정_토공1" xfId="15573"/>
    <cellStyle name="_집수정_토공1_토공" xfId="15574"/>
    <cellStyle name="_집수정_토공1_토공_포천시임도구조개량" xfId="15575"/>
    <cellStyle name="_집수정_토공1_포천시임도구조개량" xfId="15576"/>
    <cellStyle name="_집수정_포천시임도구조개량" xfId="15577"/>
    <cellStyle name="_집수정_횡배수관11" xfId="15578"/>
    <cellStyle name="_집수정_횡배수관11_거인1도로(3)-전체" xfId="15579"/>
    <cellStyle name="_집수정_횡배수관11_거인1도로(3)-전체_부대공(1)" xfId="15580"/>
    <cellStyle name="_집수정_횡배수관11_거인1도로(3)-전체_부대공(1)_포천시임도구조개량" xfId="15581"/>
    <cellStyle name="_집수정_횡배수관11_거인1도로(3)-전체_부대공-1" xfId="15582"/>
    <cellStyle name="_집수정_횡배수관11_거인1도로(3)-전체_부대공-1_부대공-1" xfId="15583"/>
    <cellStyle name="_집수정_횡배수관11_거인1도로(3)-전체_부대공-1_부대공-1_부대공(1)" xfId="15584"/>
    <cellStyle name="_집수정_횡배수관11_거인1도로(3)-전체_부대공-1_부대공-1_부대공(1)_포천시임도구조개량" xfId="15585"/>
    <cellStyle name="_집수정_횡배수관11_거인1도로(3)-전체_부대공-1_부대공-1_포천시임도구조개량" xfId="15586"/>
    <cellStyle name="_집수정_횡배수관11_거인1도로(3)-전체_부대공-1_포천시임도구조개량" xfId="15587"/>
    <cellStyle name="_집수정_횡배수관11_거인1도로(3)-전체_토공1" xfId="15588"/>
    <cellStyle name="_집수정_횡배수관11_거인1도로(3)-전체_토공1_토공" xfId="15589"/>
    <cellStyle name="_집수정_횡배수관11_거인1도로(3)-전체_토공1_토공_포천시임도구조개량" xfId="15590"/>
    <cellStyle name="_집수정_횡배수관11_거인1도로(3)-전체_토공1_포천시임도구조개량" xfId="15591"/>
    <cellStyle name="_집수정_횡배수관11_거인1도로(3)-전체_포천시임도구조개량" xfId="15592"/>
    <cellStyle name="_집수정_횡배수관11_거인도로-전체" xfId="15593"/>
    <cellStyle name="_집수정_횡배수관11_거인도로-전체_부대공(1)" xfId="15594"/>
    <cellStyle name="_집수정_횡배수관11_거인도로-전체_부대공(1)_포천시임도구조개량" xfId="15595"/>
    <cellStyle name="_집수정_횡배수관11_거인도로-전체_부대공-1" xfId="15596"/>
    <cellStyle name="_집수정_횡배수관11_거인도로-전체_부대공-1_부대공-1" xfId="15597"/>
    <cellStyle name="_집수정_횡배수관11_거인도로-전체_부대공-1_부대공-1_부대공(1)" xfId="15598"/>
    <cellStyle name="_집수정_횡배수관11_거인도로-전체_부대공-1_부대공-1_부대공(1)_포천시임도구조개량" xfId="15599"/>
    <cellStyle name="_집수정_횡배수관11_거인도로-전체_부대공-1_부대공-1_포천시임도구조개량" xfId="15600"/>
    <cellStyle name="_집수정_횡배수관11_거인도로-전체_부대공-1_포천시임도구조개량" xfId="15601"/>
    <cellStyle name="_집수정_횡배수관11_거인도로-전체_토공1" xfId="15602"/>
    <cellStyle name="_집수정_횡배수관11_거인도로-전체_토공1_토공" xfId="15603"/>
    <cellStyle name="_집수정_횡배수관11_거인도로-전체_토공1_토공_포천시임도구조개량" xfId="15604"/>
    <cellStyle name="_집수정_횡배수관11_거인도로-전체_토공1_포천시임도구조개량" xfId="15605"/>
    <cellStyle name="_집수정_횡배수관11_거인도로-전체_포천시임도구조개량" xfId="15606"/>
    <cellStyle name="_집수정_횡배수관11_거인도로총괄집계" xfId="15607"/>
    <cellStyle name="_집수정_횡배수관11_거인도로총괄집계_토공1" xfId="15608"/>
    <cellStyle name="_집수정_횡배수관11_거인도로총괄집계_토공1_토공" xfId="15609"/>
    <cellStyle name="_집수정_횡배수관11_거인도로총괄집계_토공1_토공_포천시임도구조개량" xfId="15610"/>
    <cellStyle name="_집수정_횡배수관11_거인도로총괄집계_토공1_포천시임도구조개량" xfId="15611"/>
    <cellStyle name="_집수정_횡배수관11_거인도로총괄집계_포천시임도구조개량" xfId="15612"/>
    <cellStyle name="_집수정_횡배수관11_동상도로-전체" xfId="15613"/>
    <cellStyle name="_집수정_횡배수관11_동상도로-전체_부대공(1)" xfId="15614"/>
    <cellStyle name="_집수정_횡배수관11_동상도로-전체_부대공(1)_포천시임도구조개량" xfId="15615"/>
    <cellStyle name="_집수정_횡배수관11_동상도로-전체_부대공-1" xfId="15616"/>
    <cellStyle name="_집수정_횡배수관11_동상도로-전체_부대공-1_부대공-1" xfId="15617"/>
    <cellStyle name="_집수정_횡배수관11_동상도로-전체_부대공-1_부대공-1_부대공(1)" xfId="15618"/>
    <cellStyle name="_집수정_횡배수관11_동상도로-전체_부대공-1_부대공-1_부대공(1)_포천시임도구조개량" xfId="15619"/>
    <cellStyle name="_집수정_횡배수관11_동상도로-전체_부대공-1_부대공-1_포천시임도구조개량" xfId="15620"/>
    <cellStyle name="_집수정_횡배수관11_동상도로-전체_부대공-1_포천시임도구조개량" xfId="15621"/>
    <cellStyle name="_집수정_횡배수관11_동상도로-전체_토공1" xfId="15622"/>
    <cellStyle name="_집수정_횡배수관11_동상도로-전체_토공1_토공" xfId="15623"/>
    <cellStyle name="_집수정_횡배수관11_동상도로-전체_토공1_토공_포천시임도구조개량" xfId="15624"/>
    <cellStyle name="_집수정_횡배수관11_동상도로-전체_토공1_포천시임도구조개량" xfId="15625"/>
    <cellStyle name="_집수정_횡배수관11_동상도로-전체_포천시임도구조개량" xfId="15626"/>
    <cellStyle name="_집수정_횡배수관11_부대공(1)" xfId="15627"/>
    <cellStyle name="_집수정_횡배수관11_부대공(1)_포천시임도구조개량" xfId="15628"/>
    <cellStyle name="_집수정_횡배수관11_부대공-1" xfId="15629"/>
    <cellStyle name="_집수정_횡배수관11_부대공-1_부대공-1" xfId="15630"/>
    <cellStyle name="_집수정_횡배수관11_부대공-1_부대공-1_부대공(1)" xfId="15631"/>
    <cellStyle name="_집수정_횡배수관11_부대공-1_부대공-1_부대공(1)_포천시임도구조개량" xfId="15632"/>
    <cellStyle name="_집수정_횡배수관11_부대공-1_부대공-1_포천시임도구조개량" xfId="15633"/>
    <cellStyle name="_집수정_횡배수관11_부대공-1_포천시임도구조개량" xfId="15634"/>
    <cellStyle name="_집수정_횡배수관11_용연1도로-수정-1" xfId="15635"/>
    <cellStyle name="_집수정_횡배수관11_용연1도로-수정-1_부대공(1)" xfId="15636"/>
    <cellStyle name="_집수정_횡배수관11_용연1도로-수정-1_부대공(1)_포천시임도구조개량" xfId="15637"/>
    <cellStyle name="_집수정_횡배수관11_용연1도로-수정-1_부대공-1" xfId="15638"/>
    <cellStyle name="_집수정_횡배수관11_용연1도로-수정-1_부대공-1_부대공-1" xfId="15639"/>
    <cellStyle name="_집수정_횡배수관11_용연1도로-수정-1_부대공-1_부대공-1_부대공(1)" xfId="15640"/>
    <cellStyle name="_집수정_횡배수관11_용연1도로-수정-1_부대공-1_부대공-1_부대공(1)_포천시임도구조개량" xfId="15641"/>
    <cellStyle name="_집수정_횡배수관11_용연1도로-수정-1_부대공-1_부대공-1_포천시임도구조개량" xfId="15642"/>
    <cellStyle name="_집수정_횡배수관11_용연1도로-수정-1_부대공-1_포천시임도구조개량" xfId="15643"/>
    <cellStyle name="_집수정_횡배수관11_용연1도로-수정-1_토공1" xfId="15644"/>
    <cellStyle name="_집수정_횡배수관11_용연1도로-수정-1_토공1_토공" xfId="15645"/>
    <cellStyle name="_집수정_횡배수관11_용연1도로-수정-1_토공1_토공_포천시임도구조개량" xfId="15646"/>
    <cellStyle name="_집수정_횡배수관11_용연1도로-수정-1_토공1_포천시임도구조개량" xfId="15647"/>
    <cellStyle name="_집수정_횡배수관11_용연1도로-수정-1_포천시임도구조개량" xfId="15648"/>
    <cellStyle name="_집수정_횡배수관11_토공1" xfId="15649"/>
    <cellStyle name="_집수정_횡배수관11_토공1_토공" xfId="15650"/>
    <cellStyle name="_집수정_횡배수관11_토공1_토공_포천시임도구조개량" xfId="15651"/>
    <cellStyle name="_집수정_횡배수관11_토공1_포천시임도구조개량" xfId="15652"/>
    <cellStyle name="_집수정_횡배수관11_포천시임도구조개량" xfId="15653"/>
    <cellStyle name="_집중관리(981231)" xfId="626"/>
    <cellStyle name="_집중관리(981231)_1" xfId="627"/>
    <cellStyle name="_집중관리(지정과제및 양식)" xfId="628"/>
    <cellStyle name="_집중관리(지정과제및 양식)_1" xfId="629"/>
    <cellStyle name="_집행(1)" xfId="630"/>
    <cellStyle name="_집행(1)_선정안(삼산)" xfId="631"/>
    <cellStyle name="_집행(1)_선정안(삼산)_캐노피 견적서" xfId="632"/>
    <cellStyle name="_집행(1)_추풍령" xfId="633"/>
    <cellStyle name="_집행(1)_추풍령_캐노피 견적서" xfId="634"/>
    <cellStyle name="_집행(1)_추풍령-1" xfId="635"/>
    <cellStyle name="_집행(1)_추풍령-1_캐노피 견적서" xfId="636"/>
    <cellStyle name="_집행(1)_캐노피 견적서" xfId="637"/>
    <cellStyle name="_집행(2)" xfId="638"/>
    <cellStyle name="_집행(2)_선정안(삼산)" xfId="639"/>
    <cellStyle name="_집행(2)_선정안(삼산)_캐노피 견적서" xfId="640"/>
    <cellStyle name="_집행(2)_추풍령" xfId="641"/>
    <cellStyle name="_집행(2)_추풍령_캐노피 견적서" xfId="642"/>
    <cellStyle name="_집행(2)_추풍령-1" xfId="643"/>
    <cellStyle name="_집행(2)_추풍령-1_캐노피 견적서" xfId="644"/>
    <cellStyle name="_집행(2)_캐노피 견적서" xfId="645"/>
    <cellStyle name="_집행(간접비 산출)" xfId="12985"/>
    <cellStyle name="_집행(간접비 산출)_설계변경(재경)" xfId="12986"/>
    <cellStyle name="_집행(간접비 산출)_자금청구서예제(3월)" xfId="12987"/>
    <cellStyle name="_집행(간접비 산출)_자금청구서예제(3월)_6월자금청구수정분" xfId="12988"/>
    <cellStyle name="_집행(간접비 산출)_자금청구서예제(3월)_6월자금청구수정분_설계변경(재경)" xfId="12989"/>
    <cellStyle name="_집행(간접비 산출)_자금청구서예제(3월)_설계변경(재경)" xfId="12990"/>
    <cellStyle name="_집행갑지 " xfId="646"/>
    <cellStyle name="_집행갑지 _030316실행예산서" xfId="12991"/>
    <cellStyle name="_집행갑지 _030316실행예산서_설계변경(재경)" xfId="12992"/>
    <cellStyle name="_집행갑지 _030316실행예산서_자금청구서예제(3월)" xfId="12993"/>
    <cellStyle name="_집행갑지 _030316실행예산서_자금청구서예제(3월)_6월자금청구수정분" xfId="12994"/>
    <cellStyle name="_집행갑지 _030316실행예산서_자금청구서예제(3월)_6월자금청구수정분_설계변경(재경)" xfId="12995"/>
    <cellStyle name="_집행갑지 _030316실행예산서_자금청구서예제(3월)_설계변경(재경)" xfId="12996"/>
    <cellStyle name="_집행갑지 _11월 실행기성내역(서초)" xfId="12997"/>
    <cellStyle name="_집행갑지 _11월 실행기성내역(서초)_설계변경(재경)" xfId="12998"/>
    <cellStyle name="_집행갑지 _11월 실행기성내역(서초)_자금청구서예제(3월)" xfId="12999"/>
    <cellStyle name="_집행갑지 _11월 실행기성내역(서초)_자금청구서예제(3월)_6월자금청구수정분" xfId="13000"/>
    <cellStyle name="_집행갑지 _11월 실행기성내역(서초)_자금청구서예제(3월)_6월자금청구수정분_설계변경(재경)" xfId="13001"/>
    <cellStyle name="_집행갑지 _11월 실행기성내역(서초)_자금청구서예제(3월)_설계변경(재경)" xfId="13002"/>
    <cellStyle name="_집행갑지 _17공구" xfId="26878"/>
    <cellStyle name="_집행갑지 _17공구_1차1회기성" xfId="26879"/>
    <cellStyle name="_집행갑지 _17공구_1차1회설변내역" xfId="26880"/>
    <cellStyle name="_집행갑지 _17공구_2차1회설변내역" xfId="26881"/>
    <cellStyle name="_집행갑지 _17공구_설계예산서" xfId="26882"/>
    <cellStyle name="_집행갑지 _17공구_설계예산서 1차" xfId="26883"/>
    <cellStyle name="_집행갑지 _17공구_예정공정표" xfId="26884"/>
    <cellStyle name="_집행갑지 _17공구_전체2회설변내역" xfId="26885"/>
    <cellStyle name="_집행갑지 _17공구_전체계약" xfId="26886"/>
    <cellStyle name="_집행갑지 _17공구_철근(사급)" xfId="26887"/>
    <cellStyle name="_집행갑지 _1차1회기성" xfId="26888"/>
    <cellStyle name="_집행갑지 _1차1회설변내역" xfId="26889"/>
    <cellStyle name="_집행갑지 _1차실행예산서" xfId="13003"/>
    <cellStyle name="_집행갑지 _1차실행예산서_6월 실행 기성고 내역서" xfId="13004"/>
    <cellStyle name="_집행갑지 _1차실행예산서_6월 실행 기성고 내역서_설계변경(재경)" xfId="13005"/>
    <cellStyle name="_집행갑지 _1차실행예산서_6월 실행 기성고 내역서_자금청구서예제(3월)" xfId="13006"/>
    <cellStyle name="_집행갑지 _1차실행예산서_6월 실행 기성고 내역서_자금청구서예제(3월)_6월자금청구수정분" xfId="13007"/>
    <cellStyle name="_집행갑지 _1차실행예산서_6월 실행 기성고 내역서_자금청구서예제(3월)_6월자금청구수정분_설계변경(재경)" xfId="13008"/>
    <cellStyle name="_집행갑지 _1차실행예산서_6월 실행 기성고 내역서_자금청구서예제(3월)_설계변경(재경)" xfId="13009"/>
    <cellStyle name="_집행갑지 _1차실행예산서_동춘-송도 실행 (본사조정)" xfId="13010"/>
    <cellStyle name="_집행갑지 _1차실행예산서_동춘-송도 실행 (본사조정)_설계변경(재경)" xfId="13011"/>
    <cellStyle name="_집행갑지 _1차실행예산서_동춘-송도 실행 (본사조정)_자금청구서예제(3월)" xfId="13012"/>
    <cellStyle name="_집행갑지 _1차실행예산서_동춘-송도 실행 (본사조정)_자금청구서예제(3월)_6월자금청구수정분" xfId="13013"/>
    <cellStyle name="_집행갑지 _1차실행예산서_동춘-송도 실행 (본사조정)_자금청구서예제(3월)_6월자금청구수정분_설계변경(재경)" xfId="13014"/>
    <cellStyle name="_집행갑지 _1차실행예산서_동춘-송도 실행 (본사조정)_자금청구서예제(3월)_설계변경(재경)" xfId="13015"/>
    <cellStyle name="_집행갑지 _1차실행예산서_설계변경(재경)" xfId="13016"/>
    <cellStyle name="_집행갑지 _1차실행예산서_실행 기성고 내역서" xfId="13017"/>
    <cellStyle name="_집행갑지 _1차실행예산서_실행 기성고 내역서_설계변경(재경)" xfId="13018"/>
    <cellStyle name="_집행갑지 _1차실행예산서_실행 기성고 내역서_자금청구서예제(3월)" xfId="13019"/>
    <cellStyle name="_집행갑지 _1차실행예산서_실행 기성고 내역서_자금청구서예제(3월)_6월자금청구수정분" xfId="13020"/>
    <cellStyle name="_집행갑지 _1차실행예산서_실행 기성고 내역서_자금청구서예제(3월)_6월자금청구수정분_설계변경(재경)" xfId="13021"/>
    <cellStyle name="_집행갑지 _1차실행예산서_실행 기성고 내역서_자금청구서예제(3월)_설계변경(재경)" xfId="13022"/>
    <cellStyle name="_집행갑지 _1차실행예산서_자금청구서예제(3월)" xfId="13023"/>
    <cellStyle name="_집행갑지 _1차실행예산서_자금청구서예제(3월)_6월자금청구수정분" xfId="13024"/>
    <cellStyle name="_집행갑지 _1차실행예산서_자금청구서예제(3월)_6월자금청구수정분_설계변경(재경)" xfId="13025"/>
    <cellStyle name="_집행갑지 _1차실행예산서_자금청구서예제(3월)_설계변경(재경)" xfId="13026"/>
    <cellStyle name="_집행갑지 _2002.12 변경 설계서" xfId="10700"/>
    <cellStyle name="_집행갑지 _20020924 대산항 공내역서" xfId="7176"/>
    <cellStyle name="_집행갑지 _20020924 대산항 공내역서_사본 - 20020924 대산항 공내역서" xfId="7175"/>
    <cellStyle name="_집행갑지 _2002년1차 변경내역서(전체 )" xfId="10701"/>
    <cellStyle name="_집행갑지 _2차1회설변내역" xfId="26890"/>
    <cellStyle name="_집행갑지 _3.별첨2.실행예산서 작성양식" xfId="13027"/>
    <cellStyle name="_집행갑지 _3.별첨2.실행예산서 작성양식_5월간 현장운영계획" xfId="13028"/>
    <cellStyle name="_집행갑지 _3.별첨2.실행예산서 작성양식_5월간 현장운영계획_설계변경(재경)" xfId="13029"/>
    <cellStyle name="_집행갑지 _3.별첨2.실행예산서 작성양식_5월간 현장운영계획_자금청구서예제(3월)" xfId="13030"/>
    <cellStyle name="_집행갑지 _3.별첨2.실행예산서 작성양식_5월간 현장운영계획_자금청구서예제(3월)_6월자금청구수정분" xfId="13031"/>
    <cellStyle name="_집행갑지 _3.별첨2.실행예산서 작성양식_5월간 현장운영계획_자금청구서예제(3월)_6월자금청구수정분_설계변경(재경)" xfId="13032"/>
    <cellStyle name="_집행갑지 _3.별첨2.실행예산서 작성양식_5월간 현장운영계획_자금청구서예제(3월)_설계변경(재경)" xfId="13033"/>
    <cellStyle name="_집행갑지 _3.별첨2.실행예산서 작성양식_설계변경(재경)" xfId="13034"/>
    <cellStyle name="_집행갑지 _3.별첨2.실행예산서 작성양식_자금청구서예제(3월)" xfId="13035"/>
    <cellStyle name="_집행갑지 _3.별첨2.실행예산서 작성양식_자금청구서예제(3월)_6월자금청구수정분" xfId="13036"/>
    <cellStyle name="_집행갑지 _3.별첨2.실행예산서 작성양식_자금청구서예제(3월)_6월자금청구수정분_설계변경(재경)" xfId="13037"/>
    <cellStyle name="_집행갑지 _3.별첨2.실행예산서 작성양식_자금청구서예제(3월)_설계변경(재경)" xfId="13038"/>
    <cellStyle name="_집행갑지 _5월간 현장운영계획" xfId="13039"/>
    <cellStyle name="_집행갑지 _5월간 현장운영계획_설계변경(재경)" xfId="13040"/>
    <cellStyle name="_집행갑지 _5월간 현장운영계획_자금청구서예제(3월)" xfId="13041"/>
    <cellStyle name="_집행갑지 _5월간 현장운영계획_자금청구서예제(3월)_6월자금청구수정분" xfId="13042"/>
    <cellStyle name="_집행갑지 _5월간 현장운영계획_자금청구서예제(3월)_6월자금청구수정분_설계변경(재경)" xfId="13043"/>
    <cellStyle name="_집행갑지 _5월간 현장운영계획_자금청구서예제(3월)_설계변경(재경)" xfId="13044"/>
    <cellStyle name="_집행갑지 _hs 보령우회" xfId="26891"/>
    <cellStyle name="_집행갑지 _hs 보령우회_1차1회기성" xfId="26892"/>
    <cellStyle name="_집행갑지 _hs 보령우회_1차1회설변내역" xfId="26893"/>
    <cellStyle name="_집행갑지 _hs 보령우회_2차1회설변내역" xfId="26894"/>
    <cellStyle name="_집행갑지 _hs 보령우회_설계예산서" xfId="26895"/>
    <cellStyle name="_집행갑지 _hs 보령우회_설계예산서 1차" xfId="26896"/>
    <cellStyle name="_집행갑지 _hs 보령우회_예정공정표" xfId="26897"/>
    <cellStyle name="_집행갑지 _hs 보령우회_전체2회설변내역" xfId="26898"/>
    <cellStyle name="_집행갑지 _hs 보령우회_전체계약" xfId="26899"/>
    <cellStyle name="_집행갑지 _hs 보령우회_철근(사급)" xfId="26900"/>
    <cellStyle name="_집행갑지 _hs 중앙선 8(선산토건)" xfId="26901"/>
    <cellStyle name="_집행갑지 _hs 중앙선 8(선산토건)_1차1회기성" xfId="26902"/>
    <cellStyle name="_집행갑지 _hs 중앙선 8(선산토건)_1차1회설변내역" xfId="26903"/>
    <cellStyle name="_집행갑지 _hs 중앙선 8(선산토건)_2차1회설변내역" xfId="26904"/>
    <cellStyle name="_집행갑지 _hs 중앙선 8(선산토건)_설계예산서" xfId="26905"/>
    <cellStyle name="_집행갑지 _hs 중앙선 8(선산토건)_설계예산서 1차" xfId="26906"/>
    <cellStyle name="_집행갑지 _hs 중앙선 8(선산토건)_예정공정표" xfId="26907"/>
    <cellStyle name="_집행갑지 _hs 중앙선 8(선산토건)_전체2회설변내역" xfId="26908"/>
    <cellStyle name="_집행갑지 _hs 중앙선 8(선산토건)_전체계약" xfId="26909"/>
    <cellStyle name="_집행갑지 _hs 중앙선 8(선산토건)_철근(사급)" xfId="26910"/>
    <cellStyle name="_집행갑지 _kcc 안산2단계" xfId="26911"/>
    <cellStyle name="_집행갑지 _kcc 안산2단계_1차1회기성" xfId="26912"/>
    <cellStyle name="_집행갑지 _kcc 안산2단계_1차1회설변내역" xfId="26913"/>
    <cellStyle name="_집행갑지 _kcc 안산2단계_2차1회설변내역" xfId="26914"/>
    <cellStyle name="_집행갑지 _kcc 안산2단계_설계예산서" xfId="26915"/>
    <cellStyle name="_집행갑지 _kcc 안산2단계_설계예산서 1차" xfId="26916"/>
    <cellStyle name="_집행갑지 _kcc 안산2단계_예정공정표" xfId="26917"/>
    <cellStyle name="_집행갑지 _kcc 안산2단계_전체2회설변내역" xfId="26918"/>
    <cellStyle name="_집행갑지 _kcc 안산2단계_전체계약" xfId="26919"/>
    <cellStyle name="_집행갑지 _kcc 안산2단계_철근(사급)" xfId="26920"/>
    <cellStyle name="_집행갑지 _kcc 합덕 신례원 1" xfId="26921"/>
    <cellStyle name="_집행갑지 _kcc 합덕 신례원 1_1차1회기성" xfId="26922"/>
    <cellStyle name="_집행갑지 _kcc 합덕 신례원 1_1차1회설변내역" xfId="26923"/>
    <cellStyle name="_집행갑지 _kcc 합덕 신례원 1_2차1회설변내역" xfId="26924"/>
    <cellStyle name="_집행갑지 _kcc 합덕 신례원 1_설계예산서" xfId="26925"/>
    <cellStyle name="_집행갑지 _kcc 합덕 신례원 1_설계예산서 1차" xfId="26926"/>
    <cellStyle name="_집행갑지 _kcc 합덕 신례원 1_예정공정표" xfId="26927"/>
    <cellStyle name="_집행갑지 _kcc 합덕 신례원 1_전체2회설변내역" xfId="26928"/>
    <cellStyle name="_집행갑지 _kcc 합덕 신례원 1_전체계약" xfId="26929"/>
    <cellStyle name="_집행갑지 _kcc 합덕 신례원 1_철근(사급)" xfId="26930"/>
    <cellStyle name="_집행갑지 _kn 구룡포~대보간 1" xfId="26931"/>
    <cellStyle name="_집행갑지 _kn 구룡포~대보간 1_1차1회기성" xfId="26932"/>
    <cellStyle name="_집행갑지 _kn 구룡포~대보간 1_1차1회설변내역" xfId="26933"/>
    <cellStyle name="_집행갑지 _kn 구룡포~대보간 1_2차1회설변내역" xfId="26934"/>
    <cellStyle name="_집행갑지 _kn 구룡포~대보간 1_설계예산서" xfId="26935"/>
    <cellStyle name="_집행갑지 _kn 구룡포~대보간 1_설계예산서 1차" xfId="26936"/>
    <cellStyle name="_집행갑지 _kn 구룡포~대보간 1_예정공정표" xfId="26937"/>
    <cellStyle name="_집행갑지 _kn 구룡포~대보간 1_전체2회설변내역" xfId="26938"/>
    <cellStyle name="_집행갑지 _kn 구룡포~대보간 1_전체계약" xfId="26939"/>
    <cellStyle name="_집행갑지 _kn 구룡포~대보간 1_철근(사급)" xfId="26940"/>
    <cellStyle name="_집행갑지 _ss 굴포천" xfId="26941"/>
    <cellStyle name="_집행갑지 _ss 굴포천_1차1회기성" xfId="26942"/>
    <cellStyle name="_집행갑지 _ss 굴포천_1차1회설변내역" xfId="26943"/>
    <cellStyle name="_집행갑지 _ss 굴포천_2차1회설변내역" xfId="26944"/>
    <cellStyle name="_집행갑지 _ss 굴포천_설계예산서" xfId="26945"/>
    <cellStyle name="_집행갑지 _ss 굴포천_설계예산서 1차" xfId="26946"/>
    <cellStyle name="_집행갑지 _ss 굴포천_예정공정표" xfId="26947"/>
    <cellStyle name="_집행갑지 _ss 굴포천_전체2회설변내역" xfId="26948"/>
    <cellStyle name="_집행갑지 _ss 굴포천_전체계약" xfId="26949"/>
    <cellStyle name="_집행갑지 _ss 굴포천_철근(사급)" xfId="26950"/>
    <cellStyle name="_집행갑지 _갑지양식" xfId="13045"/>
    <cellStyle name="_집행갑지 _갑지양식_설계변경(재경)" xfId="13046"/>
    <cellStyle name="_집행갑지 _갑지양식_자금청구서예제(3월)" xfId="13047"/>
    <cellStyle name="_집행갑지 _갑지양식_자금청구서예제(3월)_6월자금청구수정분" xfId="13048"/>
    <cellStyle name="_집행갑지 _갑지양식_자금청구서예제(3월)_6월자금청구수정분_설계변경(재경)" xfId="13049"/>
    <cellStyle name="_집행갑지 _갑지양식_자금청구서예제(3월)_설계변경(재경)" xfId="13050"/>
    <cellStyle name="_집행갑지 _견적 방문 제출시-SAMPLE" xfId="20057"/>
    <cellStyle name="_집행갑지 _견적 방문 제출시-SAMPLE_신호등견적서" xfId="20058"/>
    <cellStyle name="_집행갑지 _관급자재1차내역서" xfId="10702"/>
    <cellStyle name="_집행갑지 _관급자재내역서" xfId="10703"/>
    <cellStyle name="_집행갑지 _관급자재전체1차장래내역서" xfId="10704"/>
    <cellStyle name="_집행갑지 _광주평동투찰" xfId="20059"/>
    <cellStyle name="_집행갑지 _광주평동품의1" xfId="20060"/>
    <cellStyle name="_집행갑지 _당초전체내역서" xfId="10705"/>
    <cellStyle name="_집행갑지 _대비표" xfId="13051"/>
    <cellStyle name="_집행갑지 _대비표(대대표)" xfId="13052"/>
    <cellStyle name="_집행갑지 _대비표(대대표)_설계변경(재경)" xfId="13053"/>
    <cellStyle name="_집행갑지 _대비표(대대표)_자금청구서예제(3월)" xfId="13054"/>
    <cellStyle name="_집행갑지 _대비표(대대표)_자금청구서예제(3월)_6월자금청구수정분" xfId="13055"/>
    <cellStyle name="_집행갑지 _대비표(대대표)_자금청구서예제(3월)_6월자금청구수정분_설계변경(재경)" xfId="13056"/>
    <cellStyle name="_집행갑지 _대비표(대대표)_자금청구서예제(3월)_설계변경(재경)" xfId="13057"/>
    <cellStyle name="_집행갑지 _대비표(대표)" xfId="13058"/>
    <cellStyle name="_집행갑지 _대비표(대표)_설계변경(재경)" xfId="13059"/>
    <cellStyle name="_집행갑지 _대비표(대표)_실행기성내역(12월 신정)" xfId="13060"/>
    <cellStyle name="_집행갑지 _대비표(대표)_실행기성내역(12월 신정)_설계변경(재경)" xfId="13061"/>
    <cellStyle name="_집행갑지 _대비표(대표)_실행기성내역(12월 신정)_자금청구서예제(3월)" xfId="13062"/>
    <cellStyle name="_집행갑지 _대비표(대표)_실행기성내역(12월 신정)_자금청구서예제(3월)_6월자금청구수정분" xfId="13063"/>
    <cellStyle name="_집행갑지 _대비표(대표)_실행기성내역(12월 신정)_자금청구서예제(3월)_6월자금청구수정분_설계변경(재경)" xfId="13064"/>
    <cellStyle name="_집행갑지 _대비표(대표)_실행기성내역(12월 신정)_자금청구서예제(3월)_설계변경(재경)" xfId="13065"/>
    <cellStyle name="_집행갑지 _대비표(대표)_자금청구서예제(3월)" xfId="13066"/>
    <cellStyle name="_집행갑지 _대비표(대표)_자금청구서예제(3월)_6월자금청구수정분" xfId="13067"/>
    <cellStyle name="_집행갑지 _대비표(대표)_자금청구서예제(3월)_6월자금청구수정분_설계변경(재경)" xfId="13068"/>
    <cellStyle name="_집행갑지 _대비표(대표)_자금청구서예제(3월)_설계변경(재경)" xfId="13069"/>
    <cellStyle name="_집행갑지 _대비표(총대표)" xfId="13070"/>
    <cellStyle name="_집행갑지 _대비표(총대표)_설계변경(재경)" xfId="13071"/>
    <cellStyle name="_집행갑지 _대비표(총대표)_실행기성내역(12월 신정)" xfId="13072"/>
    <cellStyle name="_집행갑지 _대비표(총대표)_실행기성내역(12월 신정)_설계변경(재경)" xfId="13073"/>
    <cellStyle name="_집행갑지 _대비표(총대표)_실행기성내역(12월 신정)_자금청구서예제(3월)" xfId="13074"/>
    <cellStyle name="_집행갑지 _대비표(총대표)_실행기성내역(12월 신정)_자금청구서예제(3월)_6월자금청구수정분" xfId="13075"/>
    <cellStyle name="_집행갑지 _대비표(총대표)_실행기성내역(12월 신정)_자금청구서예제(3월)_6월자금청구수정분_설계변경(재경)" xfId="13076"/>
    <cellStyle name="_집행갑지 _대비표(총대표)_실행기성내역(12월 신정)_자금청구서예제(3월)_설계변경(재경)" xfId="13077"/>
    <cellStyle name="_집행갑지 _대비표(총대표)_자금청구서예제(3월)" xfId="13078"/>
    <cellStyle name="_집행갑지 _대비표(총대표)_자금청구서예제(3월)_6월자금청구수정분" xfId="13079"/>
    <cellStyle name="_집행갑지 _대비표(총대표)_자금청구서예제(3월)_6월자금청구수정분_설계변경(재경)" xfId="13080"/>
    <cellStyle name="_집행갑지 _대비표(총대표)_자금청구서예제(3월)_설계변경(재경)" xfId="13081"/>
    <cellStyle name="_집행갑지 _대비표(최종대표)" xfId="13082"/>
    <cellStyle name="_집행갑지 _대비표(최종대표)_설계변경(재경)" xfId="13083"/>
    <cellStyle name="_집행갑지 _대비표(최종대표)_자금청구서예제(3월)" xfId="13084"/>
    <cellStyle name="_집행갑지 _대비표(최종대표)_자금청구서예제(3월)_6월자금청구수정분" xfId="13085"/>
    <cellStyle name="_집행갑지 _대비표(최종대표)_자금청구서예제(3월)_6월자금청구수정분_설계변경(재경)" xfId="13086"/>
    <cellStyle name="_집행갑지 _대비표(최종대표)_자금청구서예제(3월)_설계변경(재경)" xfId="13087"/>
    <cellStyle name="_집행갑지 _대비표(최후대표)" xfId="13088"/>
    <cellStyle name="_집행갑지 _대비표(최후대표)_설계변경(재경)" xfId="13089"/>
    <cellStyle name="_집행갑지 _대비표(최후대표)_자금청구서예제(3월)" xfId="13090"/>
    <cellStyle name="_집행갑지 _대비표(최후대표)_자금청구서예제(3월)_6월자금청구수정분" xfId="13091"/>
    <cellStyle name="_집행갑지 _대비표(최후대표)_자금청구서예제(3월)_6월자금청구수정분_설계변경(재경)" xfId="13092"/>
    <cellStyle name="_집행갑지 _대비표(최후대표)_자금청구서예제(3월)_설계변경(재경)" xfId="13093"/>
    <cellStyle name="_집행갑지 _대비표_설계변경(재경)" xfId="13094"/>
    <cellStyle name="_집행갑지 _대비표_자금청구서예제(3월)" xfId="13095"/>
    <cellStyle name="_집행갑지 _대비표_자금청구서예제(3월)_6월자금청구수정분" xfId="13096"/>
    <cellStyle name="_집행갑지 _대비표_자금청구서예제(3월)_6월자금청구수정분_설계변경(재경)" xfId="13097"/>
    <cellStyle name="_집행갑지 _대비표_자금청구서예제(3월)_설계변경(재경)" xfId="13098"/>
    <cellStyle name="_집행갑지 _대산가실행(shi)" xfId="7174"/>
    <cellStyle name="_집행갑지 _대산가실행(shi)_20020924 대산항 공내역서" xfId="7173"/>
    <cellStyle name="_집행갑지 _대산가실행(shi)_20020924 대산항 공내역서_사본 - 20020924 대산항 공내역서" xfId="7172"/>
    <cellStyle name="_집행갑지 _대산가실행(물산)" xfId="7171"/>
    <cellStyle name="_집행갑지 _대산가실행(물산)_20020924 대산항 공내역서" xfId="7170"/>
    <cellStyle name="_집행갑지 _대산가실행(물산)_20020924 대산항 공내역서_사본 - 20020924 대산항 공내역서" xfId="7169"/>
    <cellStyle name="_집행갑지 _사본 - 2002.12 변경 설계서" xfId="10706"/>
    <cellStyle name="_집행갑지 _사전공사분1차분" xfId="13099"/>
    <cellStyle name="_집행갑지 _사전공사분1차분_설계변경(재경)" xfId="13100"/>
    <cellStyle name="_집행갑지 _사전공사분1차분_자금청구서예제(3월)" xfId="13101"/>
    <cellStyle name="_집행갑지 _사전공사분1차분_자금청구서예제(3월)_6월자금청구수정분" xfId="13102"/>
    <cellStyle name="_집행갑지 _사전공사분1차분_자금청구서예제(3월)_6월자금청구수정분_설계변경(재경)" xfId="13103"/>
    <cellStyle name="_집행갑지 _사전공사분1차분_자금청구서예제(3월)_설계변경(재경)" xfId="13104"/>
    <cellStyle name="_집행갑지 _설계변경" xfId="10707"/>
    <cellStyle name="_집행갑지 _설계변경(재경)" xfId="13105"/>
    <cellStyle name="_집행갑지 _설계예산서" xfId="26951"/>
    <cellStyle name="_집행갑지 _설계예산서 1차" xfId="26952"/>
    <cellStyle name="_집행갑지 _송학하수품의(설계넣고)" xfId="20061"/>
    <cellStyle name="_집행갑지 _신정1빗물펌프장(홍성학)" xfId="13106"/>
    <cellStyle name="_집행갑지 _신정1빗물펌프장(홍성학)_설계변경(재경)" xfId="13107"/>
    <cellStyle name="_집행갑지 _신정1빗물펌프장(홍성학)_자금청구서예제(3월)" xfId="13108"/>
    <cellStyle name="_집행갑지 _신정1빗물펌프장(홍성학)_자금청구서예제(3월)_6월자금청구수정분" xfId="13109"/>
    <cellStyle name="_집행갑지 _신정1빗물펌프장(홍성학)_자금청구서예제(3월)_6월자금청구수정분_설계변경(재경)" xfId="13110"/>
    <cellStyle name="_집행갑지 _신정1빗물펌프장(홍성학)_자금청구서예제(3월)_설계변경(재경)" xfId="13111"/>
    <cellStyle name="_집행갑지 _신호등견적서" xfId="20062"/>
    <cellStyle name="_집행갑지 _실행기성내역(11월)" xfId="13112"/>
    <cellStyle name="_집행갑지 _실행기성내역(11월)_설계변경(재경)" xfId="13113"/>
    <cellStyle name="_집행갑지 _실행기성내역(11월)_자금청구서예제(3월)" xfId="13114"/>
    <cellStyle name="_집행갑지 _실행기성내역(11월)_자금청구서예제(3월)_6월자금청구수정분" xfId="13115"/>
    <cellStyle name="_집행갑지 _실행기성내역(11월)_자금청구서예제(3월)_6월자금청구수정분_설계변경(재경)" xfId="13116"/>
    <cellStyle name="_집행갑지 _실행기성내역(11월)_자금청구서예제(3월)_설계변경(재경)" xfId="13117"/>
    <cellStyle name="_집행갑지 _실행기성내역(12월 신정)" xfId="13118"/>
    <cellStyle name="_집행갑지 _실행기성내역(12월 신정)_설계변경(재경)" xfId="13119"/>
    <cellStyle name="_집행갑지 _실행기성내역(12월 신정)_자금청구서예제(3월)" xfId="13120"/>
    <cellStyle name="_집행갑지 _실행기성내역(12월 신정)_자금청구서예제(3월)_6월자금청구수정분" xfId="13121"/>
    <cellStyle name="_집행갑지 _실행기성내역(12월 신정)_자금청구서예제(3월)_6월자금청구수정분_설계변경(재경)" xfId="13122"/>
    <cellStyle name="_집행갑지 _실행기성내역(12월 신정)_자금청구서예제(3월)_설계변경(재경)" xfId="13123"/>
    <cellStyle name="_집행갑지 _실행예산서" xfId="13124"/>
    <cellStyle name="_집행갑지 _실행예산서(문산IC)" xfId="7168"/>
    <cellStyle name="_집행갑지 _실행예산서(문산IC)_20020924 대산항 공내역서" xfId="7167"/>
    <cellStyle name="_집행갑지 _실행예산서(문산IC)_20020924 대산항 공내역서_사본 - 20020924 대산항 공내역서" xfId="7166"/>
    <cellStyle name="_집행갑지 _실행예산서_001공종별기성현황내역수정분" xfId="13125"/>
    <cellStyle name="_집행갑지 _실행예산서_001공종별기성현황내역수정분_설계변경(재경)" xfId="13126"/>
    <cellStyle name="_집행갑지 _실행예산서_001공종별기성현황내역수정분_자금청구서예제(3월)" xfId="13127"/>
    <cellStyle name="_집행갑지 _실행예산서_001공종별기성현황내역수정분_자금청구서예제(3월)_6월자금청구수정분" xfId="13128"/>
    <cellStyle name="_집행갑지 _실행예산서_001공종별기성현황내역수정분_자금청구서예제(3월)_6월자금청구수정분_설계변경(재경)" xfId="13129"/>
    <cellStyle name="_집행갑지 _실행예산서_001공종별기성현황내역수정분_자금청구서예제(3월)_설계변경(재경)" xfId="13130"/>
    <cellStyle name="_집행갑지 _실행예산서_7월공종별기성현황내역" xfId="13131"/>
    <cellStyle name="_집행갑지 _실행예산서_7월공종별기성현황내역_설계변경(재경)" xfId="13132"/>
    <cellStyle name="_집행갑지 _실행예산서_7월공종별기성현황내역_자금청구서예제(3월)" xfId="13133"/>
    <cellStyle name="_집행갑지 _실행예산서_7월공종별기성현황내역_자금청구서예제(3월)_6월자금청구수정분" xfId="13134"/>
    <cellStyle name="_집행갑지 _실행예산서_7월공종별기성현황내역_자금청구서예제(3월)_6월자금청구수정분_설계변경(재경)" xfId="13135"/>
    <cellStyle name="_집행갑지 _실행예산서_7월공종별기성현황내역_자금청구서예제(3월)_설계변경(재경)" xfId="13136"/>
    <cellStyle name="_집행갑지 _실행예산서_공종별기성현황내역" xfId="13137"/>
    <cellStyle name="_집행갑지 _실행예산서_공종별기성현황내역_설계변경(재경)" xfId="13138"/>
    <cellStyle name="_집행갑지 _실행예산서_공종별기성현황내역_자금청구서예제(3월)" xfId="13139"/>
    <cellStyle name="_집행갑지 _실행예산서_공종별기성현황내역_자금청구서예제(3월)_6월자금청구수정분" xfId="13140"/>
    <cellStyle name="_집행갑지 _실행예산서_공종별기성현황내역_자금청구서예제(3월)_6월자금청구수정분_설계변경(재경)" xfId="13141"/>
    <cellStyle name="_집행갑지 _실행예산서_공종별기성현황내역_자금청구서예제(3월)_설계변경(재경)" xfId="13142"/>
    <cellStyle name="_집행갑지 _실행예산서_설계변경(재경)" xfId="13143"/>
    <cellStyle name="_집행갑지 _실행예산서_실행예산서" xfId="13144"/>
    <cellStyle name="_집행갑지 _실행예산서_실행예산서(본사작성)" xfId="13145"/>
    <cellStyle name="_집행갑지 _실행예산서_실행예산서(본사작성)_설계변경(재경)" xfId="13146"/>
    <cellStyle name="_집행갑지 _실행예산서_실행예산서(본사작성)_자금청구서예제(3월)" xfId="13147"/>
    <cellStyle name="_집행갑지 _실행예산서_실행예산서(본사작성)_자금청구서예제(3월)_6월자금청구수정분" xfId="13148"/>
    <cellStyle name="_집행갑지 _실행예산서_실행예산서(본사작성)_자금청구서예제(3월)_6월자금청구수정분_설계변경(재경)" xfId="13149"/>
    <cellStyle name="_집행갑지 _실행예산서_실행예산서(본사작성)_자금청구서예제(3월)_설계변경(재경)" xfId="13150"/>
    <cellStyle name="_집행갑지 _실행예산서_실행예산서_설계변경(재경)" xfId="13151"/>
    <cellStyle name="_집행갑지 _실행예산서_실행예산서_자금청구서예제(3월)" xfId="13152"/>
    <cellStyle name="_집행갑지 _실행예산서_실행예산서_자금청구서예제(3월)_6월자금청구수정분" xfId="13153"/>
    <cellStyle name="_집행갑지 _실행예산서_실행예산서_자금청구서예제(3월)_6월자금청구수정분_설계변경(재경)" xfId="13154"/>
    <cellStyle name="_집행갑지 _실행예산서_실행예산서_자금청구서예제(3월)_설계변경(재경)" xfId="13155"/>
    <cellStyle name="_집행갑지 _실행예산서_자금청구서예제(3월)" xfId="13156"/>
    <cellStyle name="_집행갑지 _실행예산서_자금청구서예제(3월)_6월자금청구수정분" xfId="13157"/>
    <cellStyle name="_집행갑지 _실행예산서_자금청구서예제(3월)_6월자금청구수정분_설계변경(재경)" xfId="13158"/>
    <cellStyle name="_집행갑지 _실행예산서_자금청구서예제(3월)_설계변경(재경)" xfId="13159"/>
    <cellStyle name="_집행갑지 _실행예산서_주간일보 및 실행 기성내역(양식)" xfId="13160"/>
    <cellStyle name="_집행갑지 _실행예산서_주간일보 및 실행 기성내역(양식)_설계변경(재경)" xfId="13161"/>
    <cellStyle name="_집행갑지 _실행예산서_주간일보 및 실행 기성내역(양식)_자금청구서예제(3월)" xfId="13162"/>
    <cellStyle name="_집행갑지 _실행예산서_주간일보 및 실행 기성내역(양식)_자금청구서예제(3월)_6월자금청구수정분" xfId="13163"/>
    <cellStyle name="_집행갑지 _실행예산서_주간일보 및 실행 기성내역(양식)_자금청구서예제(3월)_6월자금청구수정분_설계변경(재경)" xfId="13164"/>
    <cellStyle name="_집행갑지 _실행예산서_주간일보 및 실행 기성내역(양식)_자금청구서예제(3월)_설계변경(재경)" xfId="13165"/>
    <cellStyle name="_집행갑지 _실행예산서_중계실행기성고내역서(6월)" xfId="13166"/>
    <cellStyle name="_집행갑지 _실행예산서_중계실행기성고내역서(6월)_설계변경(재경)" xfId="13167"/>
    <cellStyle name="_집행갑지 _실행예산서_중계실행기성고내역서(6월)_자금청구서예제(3월)" xfId="13168"/>
    <cellStyle name="_집행갑지 _실행예산서_중계실행기성고내역서(6월)_자금청구서예제(3월)_6월자금청구수정분" xfId="13169"/>
    <cellStyle name="_집행갑지 _실행예산서_중계실행기성고내역서(6월)_자금청구서예제(3월)_6월자금청구수정분_설계변경(재경)" xfId="13170"/>
    <cellStyle name="_집행갑지 _실행예산서_중계실행기성고내역서(6월)_자금청구서예제(3월)_설계변경(재경)" xfId="13171"/>
    <cellStyle name="_집행갑지 _실행예산서_중계실행기성고내역서(6월)_주간일보 및 실행 기성내역(양식)" xfId="13172"/>
    <cellStyle name="_집행갑지 _실행예산서_중계실행기성고내역서(6월)_주간일보 및 실행 기성내역(양식)_설계변경(재경)" xfId="13173"/>
    <cellStyle name="_집행갑지 _실행예산서_중계실행기성고내역서(6월)_주간일보 및 실행 기성내역(양식)_자금청구서예제(3월)" xfId="13174"/>
    <cellStyle name="_집행갑지 _실행예산서_중계실행기성고내역서(6월)_주간일보 및 실행 기성내역(양식)_자금청구서예제(3월)_6월자금청구수정분" xfId="13175"/>
    <cellStyle name="_집행갑지 _실행예산서_중계실행기성고내역서(6월)_주간일보 및 실행 기성내역(양식)_자금청구서예제(3월)_6월자금청구수정분_설계변경(재경)" xfId="13176"/>
    <cellStyle name="_집행갑지 _실행예산서_중계실행기성고내역서(6월)_주간일보 및 실행 기성내역(양식)_자금청구서예제(3월)_설계변경(재경)" xfId="13177"/>
    <cellStyle name="_집행갑지 _안동투찰" xfId="26953"/>
    <cellStyle name="_집행갑지 _안동투찰_1차1회기성" xfId="26954"/>
    <cellStyle name="_집행갑지 _안동투찰_1차1회설변내역" xfId="26955"/>
    <cellStyle name="_집행갑지 _안동투찰_2차1회설변내역" xfId="26956"/>
    <cellStyle name="_집행갑지 _안동투찰_설계예산서" xfId="26957"/>
    <cellStyle name="_집행갑지 _안동투찰_설계예산서 1차" xfId="26958"/>
    <cellStyle name="_집행갑지 _안동투찰_예정공정표" xfId="26959"/>
    <cellStyle name="_집행갑지 _안동투찰_전체2회설변내역" xfId="26960"/>
    <cellStyle name="_집행갑지 _안동투찰_전체계약" xfId="26961"/>
    <cellStyle name="_집행갑지 _안동투찰_철근(사급)" xfId="26962"/>
    <cellStyle name="_집행갑지 _예정공정표" xfId="26963"/>
    <cellStyle name="_집행갑지 _용지보상비" xfId="10708"/>
    <cellStyle name="_집행갑지 _일성실행" xfId="13178"/>
    <cellStyle name="_집행갑지 _일성실행_설계변경(재경)" xfId="13179"/>
    <cellStyle name="_집행갑지 _일성실행_자금청구서예제(3월)" xfId="13180"/>
    <cellStyle name="_집행갑지 _일성실행_자금청구서예제(3월)_6월자금청구수정분" xfId="13181"/>
    <cellStyle name="_집행갑지 _일성실행_자금청구서예제(3월)_6월자금청구수정분_설계변경(재경)" xfId="13182"/>
    <cellStyle name="_집행갑지 _일성실행_자금청구서예제(3월)_설계변경(재경)" xfId="13183"/>
    <cellStyle name="_집행갑지 _자금청구서예제(3월)" xfId="13184"/>
    <cellStyle name="_집행갑지 _자금청구서예제(3월)_6월자금청구수정분" xfId="13185"/>
    <cellStyle name="_집행갑지 _자금청구서예제(3월)_6월자금청구수정분_설계변경(재경)" xfId="13186"/>
    <cellStyle name="_집행갑지 _자금청구서예제(3월)_설계변경(재경)" xfId="13187"/>
    <cellStyle name="_집행갑지 _전대-마성" xfId="7165"/>
    <cellStyle name="_집행갑지 _전대-마성_20020924 대산항 공내역서" xfId="7164"/>
    <cellStyle name="_집행갑지 _전대-마성_20020924 대산항 공내역서_사본 - 20020924 대산항 공내역서" xfId="7163"/>
    <cellStyle name="_집행갑지 _전체2회설변내역" xfId="26964"/>
    <cellStyle name="_집행갑지 _전체계약" xfId="26965"/>
    <cellStyle name="_집행갑지 _중계실행기성고내역서" xfId="13188"/>
    <cellStyle name="_집행갑지 _중계실행기성고내역서(6월)" xfId="13189"/>
    <cellStyle name="_집행갑지 _중계실행기성고내역서(6월)_설계변경(재경)" xfId="13190"/>
    <cellStyle name="_집행갑지 _중계실행기성고내역서(6월)_자금청구서예제(3월)" xfId="13191"/>
    <cellStyle name="_집행갑지 _중계실행기성고내역서(6월)_자금청구서예제(3월)_6월자금청구수정분" xfId="13192"/>
    <cellStyle name="_집행갑지 _중계실행기성고내역서(6월)_자금청구서예제(3월)_6월자금청구수정분_설계변경(재경)" xfId="13193"/>
    <cellStyle name="_집행갑지 _중계실행기성고내역서(6월)_자금청구서예제(3월)_설계변경(재경)" xfId="13194"/>
    <cellStyle name="_집행갑지 _중계실행기성고내역서(6월)_주간일보 및 실행 기성내역(양식)" xfId="13195"/>
    <cellStyle name="_집행갑지 _중계실행기성고내역서(6월)_주간일보 및 실행 기성내역(양식)_설계변경(재경)" xfId="13196"/>
    <cellStyle name="_집행갑지 _중계실행기성고내역서(6월)_주간일보 및 실행 기성내역(양식)_자금청구서예제(3월)" xfId="13197"/>
    <cellStyle name="_집행갑지 _중계실행기성고내역서(6월)_주간일보 및 실행 기성내역(양식)_자금청구서예제(3월)_6월자금청구수정분" xfId="13198"/>
    <cellStyle name="_집행갑지 _중계실행기성고내역서(6월)_주간일보 및 실행 기성내역(양식)_자금청구서예제(3월)_6월자금청구수정분_설계변경(재경)" xfId="13199"/>
    <cellStyle name="_집행갑지 _중계실행기성고내역서(6월)_주간일보 및 실행 기성내역(양식)_자금청구서예제(3월)_설계변경(재경)" xfId="13200"/>
    <cellStyle name="_집행갑지 _중계실행기성고내역서_설계변경(재경)" xfId="13201"/>
    <cellStyle name="_집행갑지 _중계실행기성고내역서_자금청구서예제(3월)" xfId="13202"/>
    <cellStyle name="_집행갑지 _중계실행기성고내역서_자금청구서예제(3월)_6월자금청구수정분" xfId="13203"/>
    <cellStyle name="_집행갑지 _중계실행기성고내역서_자금청구서예제(3월)_6월자금청구수정분_설계변경(재경)" xfId="13204"/>
    <cellStyle name="_집행갑지 _중계실행기성고내역서_자금청구서예제(3월)_설계변경(재경)" xfId="13205"/>
    <cellStyle name="_집행갑지 _철근(사급)" xfId="26966"/>
    <cellStyle name="_집행갑지 _최종실행예산서_(610)-동부산지사" xfId="13206"/>
    <cellStyle name="_집행갑지 _최종실행예산서_(610)-동부산지사_설계변경(재경)" xfId="13207"/>
    <cellStyle name="_집행갑지 _최종실행예산서_(610)-동부산지사_자금청구서예제(3월)" xfId="13208"/>
    <cellStyle name="_집행갑지 _최종실행예산서_(610)-동부산지사_자금청구서예제(3월)_6월자금청구수정분" xfId="13209"/>
    <cellStyle name="_집행갑지 _최종실행예산서_(610)-동부산지사_자금청구서예제(3월)_6월자금청구수정분_설계변경(재경)" xfId="13210"/>
    <cellStyle name="_집행갑지 _최종실행예산서_(610)-동부산지사_자금청구서예제(3월)_설계변경(재경)" xfId="13211"/>
    <cellStyle name="_집행갑지 _통리투찰" xfId="26967"/>
    <cellStyle name="_집행갑지 _통리투찰_1차1회기성" xfId="26968"/>
    <cellStyle name="_집행갑지 _통리투찰_1차1회설변내역" xfId="26969"/>
    <cellStyle name="_집행갑지 _통리투찰_2차1회설변내역" xfId="26970"/>
    <cellStyle name="_집행갑지 _통리투찰_설계예산서" xfId="26971"/>
    <cellStyle name="_집행갑지 _통리투찰_설계예산서 1차" xfId="26972"/>
    <cellStyle name="_집행갑지 _통리투찰_예정공정표" xfId="26973"/>
    <cellStyle name="_집행갑지 _통리투찰_전체2회설변내역" xfId="26974"/>
    <cellStyle name="_집행갑지 _통리투찰_전체계약" xfId="26975"/>
    <cellStyle name="_집행갑지 _통리투찰_철근(사급)" xfId="26976"/>
    <cellStyle name="_집행갑지 _폐기물처리비" xfId="10709"/>
    <cellStyle name="_집행갑지 _현장관리비" xfId="13212"/>
    <cellStyle name="_집행갑지 _현장관리비_001공종별기성현황내역수정분" xfId="13213"/>
    <cellStyle name="_집행갑지 _현장관리비_001공종별기성현황내역수정분_설계변경(재경)" xfId="13214"/>
    <cellStyle name="_집행갑지 _현장관리비_001공종별기성현황내역수정분_자금청구서예제(3월)" xfId="13215"/>
    <cellStyle name="_집행갑지 _현장관리비_001공종별기성현황내역수정분_자금청구서예제(3월)_6월자금청구수정분" xfId="13216"/>
    <cellStyle name="_집행갑지 _현장관리비_001공종별기성현황내역수정분_자금청구서예제(3월)_6월자금청구수정분_설계변경(재경)" xfId="13217"/>
    <cellStyle name="_집행갑지 _현장관리비_001공종별기성현황내역수정분_자금청구서예제(3월)_설계변경(재경)" xfId="13218"/>
    <cellStyle name="_집행갑지 _현장관리비_7월공종별기성현황내역" xfId="13219"/>
    <cellStyle name="_집행갑지 _현장관리비_7월공종별기성현황내역_설계변경(재경)" xfId="13220"/>
    <cellStyle name="_집행갑지 _현장관리비_7월공종별기성현황내역_자금청구서예제(3월)" xfId="13221"/>
    <cellStyle name="_집행갑지 _현장관리비_7월공종별기성현황내역_자금청구서예제(3월)_6월자금청구수정분" xfId="13222"/>
    <cellStyle name="_집행갑지 _현장관리비_7월공종별기성현황내역_자금청구서예제(3월)_6월자금청구수정분_설계변경(재경)" xfId="13223"/>
    <cellStyle name="_집행갑지 _현장관리비_7월공종별기성현황내역_자금청구서예제(3월)_설계변경(재경)" xfId="13224"/>
    <cellStyle name="_집행갑지 _현장관리비_공종별기성현황내역" xfId="13225"/>
    <cellStyle name="_집행갑지 _현장관리비_공종별기성현황내역_설계변경(재경)" xfId="13226"/>
    <cellStyle name="_집행갑지 _현장관리비_공종별기성현황내역_자금청구서예제(3월)" xfId="13227"/>
    <cellStyle name="_집행갑지 _현장관리비_공종별기성현황내역_자금청구서예제(3월)_6월자금청구수정분" xfId="13228"/>
    <cellStyle name="_집행갑지 _현장관리비_공종별기성현황내역_자금청구서예제(3월)_6월자금청구수정분_설계변경(재경)" xfId="13229"/>
    <cellStyle name="_집행갑지 _현장관리비_공종별기성현황내역_자금청구서예제(3월)_설계변경(재경)" xfId="13230"/>
    <cellStyle name="_집행갑지 _현장관리비_설계변경(재경)" xfId="13231"/>
    <cellStyle name="_집행갑지 _현장관리비_실행예산서" xfId="13232"/>
    <cellStyle name="_집행갑지 _현장관리비_실행예산서(본사작성)" xfId="13233"/>
    <cellStyle name="_집행갑지 _현장관리비_실행예산서(본사작성)_설계변경(재경)" xfId="13234"/>
    <cellStyle name="_집행갑지 _현장관리비_실행예산서(본사작성)_자금청구서예제(3월)" xfId="13235"/>
    <cellStyle name="_집행갑지 _현장관리비_실행예산서(본사작성)_자금청구서예제(3월)_6월자금청구수정분" xfId="13236"/>
    <cellStyle name="_집행갑지 _현장관리비_실행예산서(본사작성)_자금청구서예제(3월)_6월자금청구수정분_설계변경(재경)" xfId="13237"/>
    <cellStyle name="_집행갑지 _현장관리비_실행예산서(본사작성)_자금청구서예제(3월)_설계변경(재경)" xfId="13238"/>
    <cellStyle name="_집행갑지 _현장관리비_실행예산서_설계변경(재경)" xfId="13239"/>
    <cellStyle name="_집행갑지 _현장관리비_실행예산서_자금청구서예제(3월)" xfId="13240"/>
    <cellStyle name="_집행갑지 _현장관리비_실행예산서_자금청구서예제(3월)_6월자금청구수정분" xfId="13241"/>
    <cellStyle name="_집행갑지 _현장관리비_실행예산서_자금청구서예제(3월)_6월자금청구수정분_설계변경(재경)" xfId="13242"/>
    <cellStyle name="_집행갑지 _현장관리비_실행예산서_자금청구서예제(3월)_설계변경(재경)" xfId="13243"/>
    <cellStyle name="_집행갑지 _현장관리비_자금청구서예제(3월)" xfId="13244"/>
    <cellStyle name="_집행갑지 _현장관리비_자금청구서예제(3월)_6월자금청구수정분" xfId="13245"/>
    <cellStyle name="_집행갑지 _현장관리비_자금청구서예제(3월)_6월자금청구수정분_설계변경(재경)" xfId="13246"/>
    <cellStyle name="_집행갑지 _현장관리비_자금청구서예제(3월)_설계변경(재경)" xfId="13247"/>
    <cellStyle name="_집행갑지 _현장관리비_주간일보 및 실행 기성내역(양식)" xfId="13248"/>
    <cellStyle name="_집행갑지 _현장관리비_주간일보 및 실행 기성내역(양식)_설계변경(재경)" xfId="13249"/>
    <cellStyle name="_집행갑지 _현장관리비_주간일보 및 실행 기성내역(양식)_자금청구서예제(3월)" xfId="13250"/>
    <cellStyle name="_집행갑지 _현장관리비_주간일보 및 실행 기성내역(양식)_자금청구서예제(3월)_6월자금청구수정분" xfId="13251"/>
    <cellStyle name="_집행갑지 _현장관리비_주간일보 및 실행 기성내역(양식)_자금청구서예제(3월)_6월자금청구수정분_설계변경(재경)" xfId="13252"/>
    <cellStyle name="_집행갑지 _현장관리비_주간일보 및 실행 기성내역(양식)_자금청구서예제(3월)_설계변경(재경)" xfId="13253"/>
    <cellStyle name="_집행갑지 _현장관리비_중계실행기성고내역서(6월)" xfId="13254"/>
    <cellStyle name="_집행갑지 _현장관리비_중계실행기성고내역서(6월)_설계변경(재경)" xfId="13255"/>
    <cellStyle name="_집행갑지 _현장관리비_중계실행기성고내역서(6월)_자금청구서예제(3월)" xfId="13256"/>
    <cellStyle name="_집행갑지 _현장관리비_중계실행기성고내역서(6월)_자금청구서예제(3월)_6월자금청구수정분" xfId="13257"/>
    <cellStyle name="_집행갑지 _현장관리비_중계실행기성고내역서(6월)_자금청구서예제(3월)_6월자금청구수정분_설계변경(재경)" xfId="13258"/>
    <cellStyle name="_집행갑지 _현장관리비_중계실행기성고내역서(6월)_자금청구서예제(3월)_설계변경(재경)" xfId="13259"/>
    <cellStyle name="_집행갑지 _현장관리비_중계실행기성고내역서(6월)_주간일보 및 실행 기성내역(양식)" xfId="13260"/>
    <cellStyle name="_집행갑지 _현장관리비_중계실행기성고내역서(6월)_주간일보 및 실행 기성내역(양식)_설계변경(재경)" xfId="13261"/>
    <cellStyle name="_집행갑지 _현장관리비_중계실행기성고내역서(6월)_주간일보 및 실행 기성내역(양식)_자금청구서예제(3월)" xfId="13262"/>
    <cellStyle name="_집행갑지 _현장관리비_중계실행기성고내역서(6월)_주간일보 및 실행 기성내역(양식)_자금청구서예제(3월)_6월자금청구수정분" xfId="13263"/>
    <cellStyle name="_집행갑지 _현장관리비_중계실행기성고내역서(6월)_주간일보 및 실행 기성내역(양식)_자금청구서예제(3월)_6월자금청구수정분_설계변경(재경)" xfId="13264"/>
    <cellStyle name="_집행갑지 _현장관리비_중계실행기성고내역서(6월)_주간일보 및 실행 기성내역(양식)_자금청구서예제(3월)_설계변경(재경)" xfId="13265"/>
    <cellStyle name="_집행갑지 _흥산-구룡" xfId="7162"/>
    <cellStyle name="_집행갑지 _흥산-구룡_20020924 대산항 공내역서" xfId="7161"/>
    <cellStyle name="_집행갑지 _흥산-구룡_20020924 대산항 공내역서_사본 - 20020924 대산항 공내역서" xfId="7160"/>
    <cellStyle name="_차량방호울타리설치-2" xfId="647"/>
    <cellStyle name="_차선도색" xfId="15654"/>
    <cellStyle name="_차선도색_부대공(1)" xfId="15655"/>
    <cellStyle name="_차선도색_부대공(1)_포천시임도구조개량" xfId="15656"/>
    <cellStyle name="_차선도색_부대공-1" xfId="15657"/>
    <cellStyle name="_차선도색_부대공-1_부대공-1" xfId="15658"/>
    <cellStyle name="_차선도색_부대공-1_부대공-1_부대공(1)" xfId="15659"/>
    <cellStyle name="_차선도색_부대공-1_부대공-1_부대공(1)_포천시임도구조개량" xfId="15660"/>
    <cellStyle name="_차선도색_부대공-1_부대공-1_포천시임도구조개량" xfId="15661"/>
    <cellStyle name="_차선도색_부대공-1_포천시임도구조개량" xfId="15662"/>
    <cellStyle name="_차선도색_토공1" xfId="15663"/>
    <cellStyle name="_차선도색_토공1_토공" xfId="15664"/>
    <cellStyle name="_차선도색_토공1_토공_포천시임도구조개량" xfId="15665"/>
    <cellStyle name="_차선도색_토공1_포천시임도구조개량" xfId="15666"/>
    <cellStyle name="_차선도색_포천시임도구조개량" xfId="15667"/>
    <cellStyle name="_차선도색수량1" xfId="20063"/>
    <cellStyle name="_차집수량총괄서" xfId="20064"/>
    <cellStyle name="_차집수량총괄서_댐직하류 하천정비(환경)사업 기본계획 및 실시설계용역-수공용" xfId="20065"/>
    <cellStyle name="_차집수량총괄서_댐직하류 하천정비(환경)사업 기본계획 및 실시설계용역-수공용_용담댐직하류 하천정비공사 설계예산서(남원작성)-" xfId="20066"/>
    <cellStyle name="_창릉천-(주)대아" xfId="20067"/>
    <cellStyle name="_창원상수도(투찰)-0.815%" xfId="20068"/>
    <cellStyle name="_천마빌딩 수목이식 FCR" xfId="20069"/>
    <cellStyle name="_천마빌딩화단조경수 사진대지" xfId="20070"/>
    <cellStyle name="_천정리 1공구" xfId="648"/>
    <cellStyle name="_철도청통합사령실(대명)" xfId="20071"/>
    <cellStyle name="_청계천_철거상부가실행" xfId="7159"/>
    <cellStyle name="_청도자재(견적의뢰)" xfId="20072"/>
    <cellStyle name="_청량면포장공" xfId="15668"/>
    <cellStyle name="_청량배수공" xfId="15669"/>
    <cellStyle name="_청성거포지구외 1개소 지하수개발(옥천군)도급-1" xfId="15670"/>
    <cellStyle name="_청양목면우회(대아)" xfId="20073"/>
    <cellStyle name="_청풍대교견적내역서(도아기업)" xfId="7158"/>
    <cellStyle name="_총괄내역(토목+조경)내역" xfId="7157"/>
    <cellStyle name="_총괄수량(배수B)" xfId="20074"/>
    <cellStyle name="_총괄원가(조경)-1" xfId="7156"/>
    <cellStyle name="_총괄표(가로등)" xfId="649"/>
    <cellStyle name="_총괄표(가로등)_가산2빗물-발주용-시설물토목화" xfId="650"/>
    <cellStyle name="_최종(앞부분포함)설계변경내역서(감독관용ver5)" xfId="7155"/>
    <cellStyle name="_최종수로암거" xfId="20075"/>
    <cellStyle name="_최종수로암거_2구간측구" xfId="20076"/>
    <cellStyle name="_최종수로암거_최종수로암거" xfId="20077"/>
    <cellStyle name="_최종수로암거_최종수로암거_2구간측구" xfId="20078"/>
    <cellStyle name="_최종실행예산서_(610)-동부산지사" xfId="13266"/>
    <cellStyle name="_최종실행예산서_(610)-동부산지사_설계변경(재경)" xfId="13267"/>
    <cellStyle name="_최종실행예산서_(610)-동부산지사_자금청구서예제(3월)" xfId="13268"/>
    <cellStyle name="_최종실행예산서_(610)-동부산지사_자금청구서예제(3월)_6월자금청구수정분" xfId="13269"/>
    <cellStyle name="_최종실행예산서_(610)-동부산지사_자금청구서예제(3월)_6월자금청구수정분_설계변경(재경)" xfId="13270"/>
    <cellStyle name="_최종실행예산서_(610)-동부산지사_자금청구서예제(3월)_설계변경(재경)" xfId="13271"/>
    <cellStyle name="_최종작업(031013)작업중" xfId="651"/>
    <cellStyle name="_최초내역서" xfId="7154"/>
    <cellStyle name="_최초내역서_단지내교통표지판63개소(재수정 메일접수분)" xfId="7153"/>
    <cellStyle name="_최초내역서_단지내교통표지판63개소(재수정 메일접수분)_표지판 국도39호선(단가)" xfId="7152"/>
    <cellStyle name="_최초내역서_실정보고(거적덮기04.2.9)" xfId="7151"/>
    <cellStyle name="_최초내역서_실정보고(거적덮기04.2.9)_단지내교통표지판63개소(재수정 메일접수분)" xfId="7150"/>
    <cellStyle name="_최초내역서_실정보고(거적덮기04.2.9)_단지내교통표지판63개소(재수정 메일접수분)_표지판 국도39호선(단가)" xfId="7149"/>
    <cellStyle name="_최초내역서_실정보고(거적덮기04.2.9)_법면보호공(04.2.17)(재협의공비산출)" xfId="7148"/>
    <cellStyle name="_최초내역서_실정보고(거적덮기04.2.9)_법면보호공(04.2.17)(재협의공비산출)_단지내교통표지판63개소(재수정 메일접수분)" xfId="7147"/>
    <cellStyle name="_최초내역서_실정보고(거적덮기04.2.9)_법면보호공(04.2.17)(재협의공비산출)_단지내교통표지판63개소(재수정 메일접수분)_표지판 국도39호선(단가)" xfId="7146"/>
    <cellStyle name="_최초내역서_실정보고(거적덮기04.2.9)_법면보호공(04.2.17)(재협의공비산출)_표지판 국도39호선(단가)" xfId="7145"/>
    <cellStyle name="_최초내역서_실정보고(거적덮기04.2.9)_표지판 국도39호선(단가)" xfId="7144"/>
    <cellStyle name="_최초내역서_표지판 국도39호선(단가)" xfId="7143"/>
    <cellStyle name="_추계리화단공사" xfId="10229"/>
    <cellStyle name="_추계리화단공사설계변경" xfId="10230"/>
    <cellStyle name="_추곡" xfId="652"/>
    <cellStyle name="_추곡_02. 깨기총괄표1" xfId="653"/>
    <cellStyle name="_추곡_0408도급내역서" xfId="20079"/>
    <cellStyle name="_추곡_0408도급내역서_에이스상호유지관리" xfId="20080"/>
    <cellStyle name="_추곡_0417견적서" xfId="20081"/>
    <cellStyle name="_추곡_0417견적서_0417견적서" xfId="20082"/>
    <cellStyle name="_추곡_0417견적서_0417견적서_양평묘역" xfId="20083"/>
    <cellStyle name="_추곡_0417견적서_0417견적서_양평묘역_양평묘역" xfId="20084"/>
    <cellStyle name="_추곡_0417견적서_양평묘역" xfId="20085"/>
    <cellStyle name="_추곡_0417견적서_양평묘역_양평묘역" xfId="20086"/>
    <cellStyle name="_추곡_0417견적서_양평묘역_양평묘역_양평묘역" xfId="20087"/>
    <cellStyle name="_추곡_0501설계내역서" xfId="4226"/>
    <cellStyle name="_추곡_0501설계내역서_0501설계내역서" xfId="4227"/>
    <cellStyle name="_추곡_0501설계내역서_0501설계내역서(10억)" xfId="4228"/>
    <cellStyle name="_추곡_0501설계내역서_0501설계내역서(7억)" xfId="4229"/>
    <cellStyle name="_추곡_0501설계내역서_0501설계내역서(7억)-최종" xfId="4230"/>
    <cellStyle name="_추곡_0501설계내역서_0501설계내역서(최종)" xfId="7142"/>
    <cellStyle name="_추곡_0501설계내역서_0510도급내역서" xfId="7141"/>
    <cellStyle name="_추곡_0501설계내역서_0513설계내역서" xfId="4231"/>
    <cellStyle name="_추곡_0501설계내역서_0523설계내역서" xfId="4232"/>
    <cellStyle name="_추곡_0501설계내역서_0523설계내역서 (version 1)" xfId="7140"/>
    <cellStyle name="_추곡_0501설계내역서_0523설계내역서(최종)" xfId="7139"/>
    <cellStyle name="_추곡_0501설계내역서_2006 학교숲 설계내역서" xfId="10231"/>
    <cellStyle name="_추곡_0501설계내역서_남한산성변경도급내역서 050517" xfId="4233"/>
    <cellStyle name="_추곡_0501설계내역서_로프울타리" xfId="7138"/>
    <cellStyle name="_추곡_0501설계내역서_물놀이장준공내역서(0624)" xfId="4234"/>
    <cellStyle name="_추곡_0501설계내역서_사본 - 0501설계내역서" xfId="4235"/>
    <cellStyle name="_추곡_0501설계내역서_중원구학교숲-내역서0126" xfId="7137"/>
    <cellStyle name="_추곡_0501설계내역서_중원구학교숲-수량산출서0126" xfId="7136"/>
    <cellStyle name="_추곡_0501설계내역서_학교숲유지관리내역서(수정)" xfId="10232"/>
    <cellStyle name="_추곡_0502설계내역서" xfId="4236"/>
    <cellStyle name="_추곡_0502설계내역서_0502설계내역서(0219)" xfId="4237"/>
    <cellStyle name="_추곡_0502설계내역서_0502설계내역서(수정)" xfId="4238"/>
    <cellStyle name="_추곡_0502설계내역서_0502설계내역서(최종)" xfId="7135"/>
    <cellStyle name="_추곡_0502설계내역서_0515설계내역서" xfId="7134"/>
    <cellStyle name="_추곡_0502설계내역서_0523설계내역서(최종)" xfId="7133"/>
    <cellStyle name="_추곡_0502설계내역서_0601설계내역서" xfId="7132"/>
    <cellStyle name="_추곡_0502설계내역서_0601폐기물처리" xfId="7131"/>
    <cellStyle name="_추곡_0502설계내역서_0602설계내역서" xfId="7130"/>
    <cellStyle name="_추곡_0502설계내역서_0604설계내역서" xfId="20088"/>
    <cellStyle name="_추곡_0502설계내역서_0608도급내역서" xfId="20089"/>
    <cellStyle name="_추곡_0502설계내역서_0609설계내역서" xfId="20090"/>
    <cellStyle name="_추곡_0502설계내역서_0612계약내역서" xfId="20091"/>
    <cellStyle name="_추곡_0502설계내역서_0702계약내역서" xfId="20092"/>
    <cellStyle name="_추곡_0502설계내역서_0703설계내역서(최종)" xfId="20093"/>
    <cellStyle name="_추곡_0502설계내역서_0705설계내역서" xfId="20094"/>
    <cellStyle name="_추곡_0502설계내역서_0712도급내역서" xfId="20095"/>
    <cellStyle name="_추곡_0502설계내역서_0808선금급사용계획서" xfId="20096"/>
    <cellStyle name="_추곡_0502설계내역서_96A21200" xfId="20097"/>
    <cellStyle name="_추곡_0502설계내역서_뉴서울골프장2" xfId="20098"/>
    <cellStyle name="_추곡_0502설계내역서_서현2동 설계내역서" xfId="20099"/>
    <cellStyle name="_추곡_0502설계내역서_설계예산서(최종)" xfId="20100"/>
    <cellStyle name="_추곡_0503도급내역서" xfId="20101"/>
    <cellStyle name="_추곡_0503도급내역서_에이스상호유지관리" xfId="20102"/>
    <cellStyle name="_추곡_0503설계내역서" xfId="7129"/>
    <cellStyle name="_추곡_0503설계내역서_성남문화예술회관" xfId="7128"/>
    <cellStyle name="_추곡_1공구단위수량산출(식재-포장-관로)" xfId="7127"/>
    <cellStyle name="_추곡_1공구단위수량산출(식재-포장-관로)_수량산출(식재-포장-관로)0605" xfId="7126"/>
    <cellStyle name="_추곡_1공구단위수량산출(식재-포장-관로)1" xfId="7125"/>
    <cellStyle name="_추곡_1공구단위수량산출(식재-포장-관로)1_수량산출(식재-포장-관로)0605" xfId="7124"/>
    <cellStyle name="_추곡_내역서-최종0223" xfId="4239"/>
    <cellStyle name="_추곡_내역서-최종0223_예정공정표및설계설명서" xfId="4240"/>
    <cellStyle name="_추곡_내역서-최종0223_예정공정표및설계설명서_(마전)예정공정표및설계설명서" xfId="4241"/>
    <cellStyle name="_추곡_내역서-최종0223_예정공정표및설계설명서_(명덕)예정공정표및설계설명서" xfId="4242"/>
    <cellStyle name="_추곡_내역서-최종0223_예정공정표및설계설명서_0305-불당마을내역" xfId="4243"/>
    <cellStyle name="_추곡_내역서-최종0223_예정공정표및설계설명서_1.설계 예산서" xfId="4244"/>
    <cellStyle name="_추곡_내역서-최종0223_예정공정표및설계설명서_설계서-1" xfId="4245"/>
    <cellStyle name="_추곡_내역서-최종0223_진해자은수량산출서(단지내)" xfId="10233"/>
    <cellStyle name="_추곡_내역서-최종0223_진해자은수량산출서(단지내)_진해자은수량산출서(도시기반)0621" xfId="10234"/>
    <cellStyle name="_추곡_내역서-최종0223_진해자은수량산출서(단지내)_취합" xfId="20103"/>
    <cellStyle name="_추곡_내역서-최종0223_철거 및 이설수량산출-학교숲" xfId="4246"/>
    <cellStyle name="_추곡_등산로보수-0309" xfId="4247"/>
    <cellStyle name="_추곡_등산로보수-0309_등산로정비-0901" xfId="4248"/>
    <cellStyle name="_추곡_등산로보수-0309_등산로정비-협의용" xfId="4249"/>
    <cellStyle name="_추곡_등산로보수-0309_매봉-1018-검토" xfId="4250"/>
    <cellStyle name="_추곡_등산로보수-0309_석성산-설계서-0517" xfId="4251"/>
    <cellStyle name="_추곡_라멘교 토공" xfId="654"/>
    <cellStyle name="_추곡_라멘교 토공_02. 깨기총괄표1" xfId="655"/>
    <cellStyle name="_추곡_상현동-내역" xfId="4254"/>
    <cellStyle name="_추곡_설계서" xfId="4255"/>
    <cellStyle name="_추곡_설봉공원내 느티나무식재공사도급내역서" xfId="10235"/>
    <cellStyle name="_추곡_성남보행자도로 설계서" xfId="4256"/>
    <cellStyle name="_추곡_수량산출서(040719)" xfId="7123"/>
    <cellStyle name="_추곡_수량산출서(040719)_1공구단위수량산출(식재-포장-관로)" xfId="7122"/>
    <cellStyle name="_추곡_수량산출서(040719)_1공구단위수량산출(식재-포장-관로)_수량산출(식재-포장-관로)0605" xfId="7121"/>
    <cellStyle name="_추곡_수량산출서(040719)_1공구단위수량산출(식재-포장-관로)1" xfId="7120"/>
    <cellStyle name="_추곡_수량산출서(040719)_1공구단위수량산출(식재-포장-관로)1_수량산출(식재-포장-관로)0605" xfId="7119"/>
    <cellStyle name="_추곡_신우어린이공원-내역-0224" xfId="4257"/>
    <cellStyle name="_추곡_신우어린이공원-내역-0224_등산로정비-0901" xfId="4258"/>
    <cellStyle name="_추곡_신우어린이공원-내역-0224_등산로정비-협의용" xfId="4259"/>
    <cellStyle name="_추곡_신우어린이공원-내역-0224_매봉-1018-검토" xfId="4260"/>
    <cellStyle name="_추곡_신우어린이공원-내역-0224_석성산-설계서-0517" xfId="4261"/>
    <cellStyle name="_추곡_양평묘역" xfId="20104"/>
    <cellStyle name="_추곡_양평묘역_양평묘역" xfId="20105"/>
    <cellStyle name="_추곡_예정공정표및설계설명서" xfId="4262"/>
    <cellStyle name="_추곡_예정공정표및설계설명서_(마전)예정공정표및설계설명서" xfId="4263"/>
    <cellStyle name="_추곡_예정공정표및설계설명서_(명덕)예정공정표및설계설명서" xfId="4264"/>
    <cellStyle name="_추곡_예정공정표및설계설명서_0305-불당마을내역" xfId="4265"/>
    <cellStyle name="_추곡_예정공정표및설계설명서_1.설계 예산서" xfId="4266"/>
    <cellStyle name="_추곡_예정공정표및설계설명서_설계서-1" xfId="4267"/>
    <cellStyle name="_추곡_옥상조경내역서1026" xfId="10236"/>
    <cellStyle name="_추곡_옥상조경내역서1026_신장초내역" xfId="10237"/>
    <cellStyle name="_추곡_옥상조경내역서1026_신장초내역0310" xfId="10238"/>
    <cellStyle name="_추곡_옥상조경내역서1026_신장초내역-수정0307" xfId="10239"/>
    <cellStyle name="_추곡_율동자연공원내 화장실 보수 및 도색공사" xfId="4268"/>
    <cellStyle name="_추곡_율동자연공원내 화장실 보수 및 도색공사_내역서-최종0223" xfId="4269"/>
    <cellStyle name="_추곡_율동자연공원내 화장실 보수 및 도색공사_내역서-최종0223_예정공정표및설계설명서" xfId="4270"/>
    <cellStyle name="_추곡_율동자연공원내 화장실 보수 및 도색공사_내역서-최종0223_예정공정표및설계설명서_(마전)예정공정표및설계설명서" xfId="4271"/>
    <cellStyle name="_추곡_율동자연공원내 화장실 보수 및 도색공사_내역서-최종0223_예정공정표및설계설명서_(명덕)예정공정표및설계설명서" xfId="4272"/>
    <cellStyle name="_추곡_율동자연공원내 화장실 보수 및 도색공사_내역서-최종0223_예정공정표및설계설명서_0305-불당마을내역" xfId="4273"/>
    <cellStyle name="_추곡_율동자연공원내 화장실 보수 및 도색공사_내역서-최종0223_예정공정표및설계설명서_1.설계 예산서" xfId="4274"/>
    <cellStyle name="_추곡_율동자연공원내 화장실 보수 및 도색공사_내역서-최종0223_예정공정표및설계설명서_설계서-1" xfId="4275"/>
    <cellStyle name="_추곡_율동자연공원내 화장실 보수 및 도색공사_내역서-최종0223_진해자은수량산출서(단지내)" xfId="10240"/>
    <cellStyle name="_추곡_율동자연공원내 화장실 보수 및 도색공사_내역서-최종0223_진해자은수량산출서(단지내)_진해자은수량산출서(도시기반)0621" xfId="10241"/>
    <cellStyle name="_추곡_율동자연공원내 화장실 보수 및 도색공사_내역서-최종0223_진해자은수량산출서(단지내)_취합" xfId="20106"/>
    <cellStyle name="_추곡_율동자연공원내 화장실 보수 및 도색공사_내역서-최종0223_철거 및 이설수량산출-학교숲" xfId="4276"/>
    <cellStyle name="_추곡_율동자연공원내 화장실 보수 및 도색공사_예정공정표및설계설명서" xfId="4277"/>
    <cellStyle name="_추곡_율동자연공원내 화장실 보수 및 도색공사_예정공정표및설계설명서_(마전)예정공정표및설계설명서" xfId="4278"/>
    <cellStyle name="_추곡_율동자연공원내 화장실 보수 및 도색공사_예정공정표및설계설명서_(명덕)예정공정표및설계설명서" xfId="4279"/>
    <cellStyle name="_추곡_율동자연공원내 화장실 보수 및 도색공사_예정공정표및설계설명서_0305-불당마을내역" xfId="4280"/>
    <cellStyle name="_추곡_율동자연공원내 화장실 보수 및 도색공사_예정공정표및설계설명서_1.설계 예산서" xfId="4281"/>
    <cellStyle name="_추곡_율동자연공원내 화장실 보수 및 도색공사_예정공정표및설계설명서_설계서-1" xfId="4282"/>
    <cellStyle name="_추곡_율동자연공원내 화장실 보수 및 도색공사_진해자은수량산출서(단지내)" xfId="10242"/>
    <cellStyle name="_추곡_율동자연공원내 화장실 보수 및 도색공사_진해자은수량산출서(단지내)_진해자은수량산출서(도시기반)0621" xfId="10243"/>
    <cellStyle name="_추곡_율동자연공원내 화장실 보수 및 도색공사_진해자은수량산출서(단지내)_취합" xfId="20107"/>
    <cellStyle name="_추곡_율동자연공원내 화장실 보수 및 도색공사_철거 및 이설수량산출-학교숲" xfId="4283"/>
    <cellStyle name="_추곡_율동자연공원내 휴게편의점 도색작업-할증-천정면적추가" xfId="4284"/>
    <cellStyle name="_추곡_율동자연공원내 휴게편의점 도색작업-할증-천정면적추가_내역서-최종0223" xfId="4285"/>
    <cellStyle name="_추곡_율동자연공원내 휴게편의점 도색작업-할증-천정면적추가_내역서-최종0223_예정공정표및설계설명서" xfId="4286"/>
    <cellStyle name="_추곡_율동자연공원내 휴게편의점 도색작업-할증-천정면적추가_내역서-최종0223_예정공정표및설계설명서_(마전)예정공정표및설계설명서" xfId="4287"/>
    <cellStyle name="_추곡_율동자연공원내 휴게편의점 도색작업-할증-천정면적추가_내역서-최종0223_예정공정표및설계설명서_(명덕)예정공정표및설계설명서" xfId="4288"/>
    <cellStyle name="_추곡_율동자연공원내 휴게편의점 도색작업-할증-천정면적추가_내역서-최종0223_예정공정표및설계설명서_0305-불당마을내역" xfId="4289"/>
    <cellStyle name="_추곡_율동자연공원내 휴게편의점 도색작업-할증-천정면적추가_내역서-최종0223_예정공정표및설계설명서_1.설계 예산서" xfId="4290"/>
    <cellStyle name="_추곡_율동자연공원내 휴게편의점 도색작업-할증-천정면적추가_내역서-최종0223_예정공정표및설계설명서_설계서-1" xfId="4291"/>
    <cellStyle name="_추곡_율동자연공원내 휴게편의점 도색작업-할증-천정면적추가_내역서-최종0223_진해자은수량산출서(단지내)" xfId="10244"/>
    <cellStyle name="_추곡_율동자연공원내 휴게편의점 도색작업-할증-천정면적추가_내역서-최종0223_진해자은수량산출서(단지내)_진해자은수량산출서(도시기반)0621" xfId="10245"/>
    <cellStyle name="_추곡_율동자연공원내 휴게편의점 도색작업-할증-천정면적추가_내역서-최종0223_진해자은수량산출서(단지내)_취합" xfId="20108"/>
    <cellStyle name="_추곡_율동자연공원내 휴게편의점 도색작업-할증-천정면적추가_내역서-최종0223_철거 및 이설수량산출-학교숲" xfId="4292"/>
    <cellStyle name="_추곡_율동자연공원내 휴게편의점 도색작업-할증-천정면적추가_예정공정표및설계설명서" xfId="4293"/>
    <cellStyle name="_추곡_율동자연공원내 휴게편의점 도색작업-할증-천정면적추가_예정공정표및설계설명서_(마전)예정공정표및설계설명서" xfId="4294"/>
    <cellStyle name="_추곡_율동자연공원내 휴게편의점 도색작업-할증-천정면적추가_예정공정표및설계설명서_(명덕)예정공정표및설계설명서" xfId="4295"/>
    <cellStyle name="_추곡_율동자연공원내 휴게편의점 도색작업-할증-천정면적추가_예정공정표및설계설명서_0305-불당마을내역" xfId="4296"/>
    <cellStyle name="_추곡_율동자연공원내 휴게편의점 도색작업-할증-천정면적추가_예정공정표및설계설명서_1.설계 예산서" xfId="4297"/>
    <cellStyle name="_추곡_율동자연공원내 휴게편의점 도색작업-할증-천정면적추가_예정공정표및설계설명서_설계서-1" xfId="4298"/>
    <cellStyle name="_추곡_율동자연공원내 휴게편의점 도색작업-할증-천정면적추가_진해자은수량산출서(단지내)" xfId="10246"/>
    <cellStyle name="_추곡_율동자연공원내 휴게편의점 도색작업-할증-천정면적추가_진해자은수량산출서(단지내)_진해자은수량산출서(도시기반)0621" xfId="10247"/>
    <cellStyle name="_추곡_율동자연공원내 휴게편의점 도색작업-할증-천정면적추가_진해자은수량산출서(단지내)_취합" xfId="20109"/>
    <cellStyle name="_추곡_율동자연공원내 휴게편의점 도색작업-할증-천정면적추가_철거 및 이설수량산출-학교숲" xfId="4299"/>
    <cellStyle name="_추곡_진해자은수량산출서(단지내)" xfId="10248"/>
    <cellStyle name="_추곡_진해자은수량산출서(단지내)_진해자은수량산출서(도시기반)0621" xfId="10249"/>
    <cellStyle name="_추곡_진해자은수량산출서(단지내)_취합" xfId="20110"/>
    <cellStyle name="_추곡_철거 및 이설수량산출-학교숲" xfId="4300"/>
    <cellStyle name="_추곡_추계리화단공사" xfId="10250"/>
    <cellStyle name="_추곡_추계리화단공사설계변경" xfId="10251"/>
    <cellStyle name="_추곡_추곡" xfId="656"/>
    <cellStyle name="_추곡_추곡_02. 깨기총괄표1" xfId="657"/>
    <cellStyle name="_추곡_추곡_0408도급내역서" xfId="20111"/>
    <cellStyle name="_추곡_추곡_0408도급내역서_에이스상호유지관리" xfId="20112"/>
    <cellStyle name="_추곡_추곡_0417견적서" xfId="20113"/>
    <cellStyle name="_추곡_추곡_0417견적서_0417견적서" xfId="20114"/>
    <cellStyle name="_추곡_추곡_0417견적서_0417견적서_양평묘역" xfId="20115"/>
    <cellStyle name="_추곡_추곡_0417견적서_0417견적서_양평묘역_양평묘역" xfId="20116"/>
    <cellStyle name="_추곡_추곡_0417견적서_양평묘역" xfId="20117"/>
    <cellStyle name="_추곡_추곡_0417견적서_양평묘역_양평묘역" xfId="20118"/>
    <cellStyle name="_추곡_추곡_0417견적서_양평묘역_양평묘역_양평묘역" xfId="20119"/>
    <cellStyle name="_추곡_추곡_0501설계내역서" xfId="4303"/>
    <cellStyle name="_추곡_추곡_0501설계내역서_0501설계내역서" xfId="4304"/>
    <cellStyle name="_추곡_추곡_0501설계내역서_0501설계내역서(10억)" xfId="4305"/>
    <cellStyle name="_추곡_추곡_0501설계내역서_0501설계내역서(7억)" xfId="4306"/>
    <cellStyle name="_추곡_추곡_0501설계내역서_0501설계내역서(7억)-최종" xfId="4307"/>
    <cellStyle name="_추곡_추곡_0501설계내역서_0501설계내역서(최종)" xfId="7118"/>
    <cellStyle name="_추곡_추곡_0501설계내역서_0510도급내역서" xfId="7117"/>
    <cellStyle name="_추곡_추곡_0501설계내역서_0513설계내역서" xfId="4308"/>
    <cellStyle name="_추곡_추곡_0501설계내역서_0523설계내역서" xfId="4309"/>
    <cellStyle name="_추곡_추곡_0501설계내역서_0523설계내역서 (version 1)" xfId="7116"/>
    <cellStyle name="_추곡_추곡_0501설계내역서_0523설계내역서(최종)" xfId="7115"/>
    <cellStyle name="_추곡_추곡_0501설계내역서_2006 학교숲 설계내역서" xfId="10252"/>
    <cellStyle name="_추곡_추곡_0501설계내역서_남한산성변경도급내역서 050517" xfId="4310"/>
    <cellStyle name="_추곡_추곡_0501설계내역서_로프울타리" xfId="7114"/>
    <cellStyle name="_추곡_추곡_0501설계내역서_물놀이장준공내역서(0624)" xfId="4311"/>
    <cellStyle name="_추곡_추곡_0501설계내역서_사본 - 0501설계내역서" xfId="4312"/>
    <cellStyle name="_추곡_추곡_0501설계내역서_중원구학교숲-내역서0126" xfId="7113"/>
    <cellStyle name="_추곡_추곡_0501설계내역서_중원구학교숲-수량산출서0126" xfId="7112"/>
    <cellStyle name="_추곡_추곡_0501설계내역서_학교숲유지관리내역서(수정)" xfId="10253"/>
    <cellStyle name="_추곡_추곡_0502설계내역서" xfId="4313"/>
    <cellStyle name="_추곡_추곡_0502설계내역서_0502설계내역서(0219)" xfId="4314"/>
    <cellStyle name="_추곡_추곡_0502설계내역서_0502설계내역서(수정)" xfId="4315"/>
    <cellStyle name="_추곡_추곡_0502설계내역서_0502설계내역서(최종)" xfId="7111"/>
    <cellStyle name="_추곡_추곡_0502설계내역서_0515설계내역서" xfId="7110"/>
    <cellStyle name="_추곡_추곡_0502설계내역서_0523설계내역서(최종)" xfId="7109"/>
    <cellStyle name="_추곡_추곡_0502설계내역서_0601설계내역서" xfId="7108"/>
    <cellStyle name="_추곡_추곡_0502설계내역서_0601폐기물처리" xfId="7107"/>
    <cellStyle name="_추곡_추곡_0502설계내역서_0602설계내역서" xfId="7106"/>
    <cellStyle name="_추곡_추곡_0502설계내역서_0604설계내역서" xfId="20120"/>
    <cellStyle name="_추곡_추곡_0502설계내역서_0608도급내역서" xfId="20121"/>
    <cellStyle name="_추곡_추곡_0502설계내역서_0609설계내역서" xfId="20122"/>
    <cellStyle name="_추곡_추곡_0502설계내역서_0612계약내역서" xfId="20123"/>
    <cellStyle name="_추곡_추곡_0502설계내역서_0702계약내역서" xfId="20124"/>
    <cellStyle name="_추곡_추곡_0502설계내역서_0703설계내역서(최종)" xfId="20125"/>
    <cellStyle name="_추곡_추곡_0502설계내역서_0705설계내역서" xfId="20126"/>
    <cellStyle name="_추곡_추곡_0502설계내역서_0712도급내역서" xfId="20127"/>
    <cellStyle name="_추곡_추곡_0502설계내역서_0808선금급사용계획서" xfId="20128"/>
    <cellStyle name="_추곡_추곡_0502설계내역서_96A21200" xfId="20129"/>
    <cellStyle name="_추곡_추곡_0502설계내역서_뉴서울골프장2" xfId="20130"/>
    <cellStyle name="_추곡_추곡_0502설계내역서_서현2동 설계내역서" xfId="20131"/>
    <cellStyle name="_추곡_추곡_0502설계내역서_설계예산서(최종)" xfId="20132"/>
    <cellStyle name="_추곡_추곡_0503도급내역서" xfId="20133"/>
    <cellStyle name="_추곡_추곡_0503도급내역서_에이스상호유지관리" xfId="20134"/>
    <cellStyle name="_추곡_추곡_0503설계내역서" xfId="7105"/>
    <cellStyle name="_추곡_추곡_0503설계내역서_성남문화예술회관" xfId="7104"/>
    <cellStyle name="_추곡_추곡_1공구단위수량산출(식재-포장-관로)" xfId="7103"/>
    <cellStyle name="_추곡_추곡_1공구단위수량산출(식재-포장-관로)_수량산출(식재-포장-관로)0605" xfId="7102"/>
    <cellStyle name="_추곡_추곡_1공구단위수량산출(식재-포장-관로)1" xfId="7101"/>
    <cellStyle name="_추곡_추곡_1공구단위수량산출(식재-포장-관로)1_수량산출(식재-포장-관로)0605" xfId="7100"/>
    <cellStyle name="_추곡_추곡_내역서-최종0223" xfId="4316"/>
    <cellStyle name="_추곡_추곡_내역서-최종0223_예정공정표및설계설명서" xfId="4317"/>
    <cellStyle name="_추곡_추곡_내역서-최종0223_예정공정표및설계설명서_(마전)예정공정표및설계설명서" xfId="4318"/>
    <cellStyle name="_추곡_추곡_내역서-최종0223_예정공정표및설계설명서_(명덕)예정공정표및설계설명서" xfId="4319"/>
    <cellStyle name="_추곡_추곡_내역서-최종0223_예정공정표및설계설명서_0305-불당마을내역" xfId="4320"/>
    <cellStyle name="_추곡_추곡_내역서-최종0223_예정공정표및설계설명서_1.설계 예산서" xfId="4321"/>
    <cellStyle name="_추곡_추곡_내역서-최종0223_예정공정표및설계설명서_설계서-1" xfId="4322"/>
    <cellStyle name="_추곡_추곡_내역서-최종0223_진해자은수량산출서(단지내)" xfId="10254"/>
    <cellStyle name="_추곡_추곡_내역서-최종0223_진해자은수량산출서(단지내)_진해자은수량산출서(도시기반)0621" xfId="10255"/>
    <cellStyle name="_추곡_추곡_내역서-최종0223_진해자은수량산출서(단지내)_취합" xfId="20135"/>
    <cellStyle name="_추곡_추곡_내역서-최종0223_철거 및 이설수량산출-학교숲" xfId="4323"/>
    <cellStyle name="_추곡_추곡_등산로보수-0309" xfId="4324"/>
    <cellStyle name="_추곡_추곡_등산로보수-0309_등산로정비-0901" xfId="4325"/>
    <cellStyle name="_추곡_추곡_등산로보수-0309_등산로정비-협의용" xfId="4326"/>
    <cellStyle name="_추곡_추곡_등산로보수-0309_매봉-1018-검토" xfId="4327"/>
    <cellStyle name="_추곡_추곡_등산로보수-0309_석성산-설계서-0517" xfId="4328"/>
    <cellStyle name="_추곡_추곡_라멘교 토공" xfId="658"/>
    <cellStyle name="_추곡_추곡_라멘교 토공_02. 깨기총괄표1" xfId="659"/>
    <cellStyle name="_추곡_추곡_상현동-내역" xfId="4331"/>
    <cellStyle name="_추곡_추곡_설계서" xfId="4332"/>
    <cellStyle name="_추곡_추곡_설봉공원내 느티나무식재공사도급내역서" xfId="10256"/>
    <cellStyle name="_추곡_추곡_성남보행자도로 설계서" xfId="4333"/>
    <cellStyle name="_추곡_추곡_수량산출서(040719)" xfId="7099"/>
    <cellStyle name="_추곡_추곡_수량산출서(040719)_1공구단위수량산출(식재-포장-관로)" xfId="7098"/>
    <cellStyle name="_추곡_추곡_수량산출서(040719)_1공구단위수량산출(식재-포장-관로)_수량산출(식재-포장-관로)0605" xfId="7097"/>
    <cellStyle name="_추곡_추곡_수량산출서(040719)_1공구단위수량산출(식재-포장-관로)1" xfId="7096"/>
    <cellStyle name="_추곡_추곡_수량산출서(040719)_1공구단위수량산출(식재-포장-관로)1_수량산출(식재-포장-관로)0605" xfId="7095"/>
    <cellStyle name="_추곡_추곡_신우어린이공원-내역-0224" xfId="4334"/>
    <cellStyle name="_추곡_추곡_신우어린이공원-내역-0224_등산로정비-0901" xfId="4335"/>
    <cellStyle name="_추곡_추곡_신우어린이공원-내역-0224_등산로정비-협의용" xfId="4336"/>
    <cellStyle name="_추곡_추곡_신우어린이공원-내역-0224_매봉-1018-검토" xfId="4337"/>
    <cellStyle name="_추곡_추곡_신우어린이공원-내역-0224_석성산-설계서-0517" xfId="4338"/>
    <cellStyle name="_추곡_추곡_양평묘역" xfId="20136"/>
    <cellStyle name="_추곡_추곡_양평묘역_양평묘역" xfId="20137"/>
    <cellStyle name="_추곡_추곡_예정공정표및설계설명서" xfId="4339"/>
    <cellStyle name="_추곡_추곡_예정공정표및설계설명서_(마전)예정공정표및설계설명서" xfId="4340"/>
    <cellStyle name="_추곡_추곡_예정공정표및설계설명서_(명덕)예정공정표및설계설명서" xfId="4341"/>
    <cellStyle name="_추곡_추곡_예정공정표및설계설명서_0305-불당마을내역" xfId="4342"/>
    <cellStyle name="_추곡_추곡_예정공정표및설계설명서_1.설계 예산서" xfId="4343"/>
    <cellStyle name="_추곡_추곡_예정공정표및설계설명서_설계서-1" xfId="4344"/>
    <cellStyle name="_추곡_추곡_옥상조경내역서1026" xfId="10257"/>
    <cellStyle name="_추곡_추곡_옥상조경내역서1026_신장초내역" xfId="10258"/>
    <cellStyle name="_추곡_추곡_옥상조경내역서1026_신장초내역0310" xfId="10259"/>
    <cellStyle name="_추곡_추곡_옥상조경내역서1026_신장초내역-수정0307" xfId="10260"/>
    <cellStyle name="_추곡_추곡_율동자연공원내 화장실 보수 및 도색공사" xfId="4345"/>
    <cellStyle name="_추곡_추곡_율동자연공원내 화장실 보수 및 도색공사_내역서-최종0223" xfId="4346"/>
    <cellStyle name="_추곡_추곡_율동자연공원내 화장실 보수 및 도색공사_내역서-최종0223_예정공정표및설계설명서" xfId="4347"/>
    <cellStyle name="_추곡_추곡_율동자연공원내 화장실 보수 및 도색공사_내역서-최종0223_예정공정표및설계설명서_(마전)예정공정표및설계설명서" xfId="4348"/>
    <cellStyle name="_추곡_추곡_율동자연공원내 화장실 보수 및 도색공사_내역서-최종0223_예정공정표및설계설명서_(명덕)예정공정표및설계설명서" xfId="4349"/>
    <cellStyle name="_추곡_추곡_율동자연공원내 화장실 보수 및 도색공사_내역서-최종0223_예정공정표및설계설명서_0305-불당마을내역" xfId="4350"/>
    <cellStyle name="_추곡_추곡_율동자연공원내 화장실 보수 및 도색공사_내역서-최종0223_예정공정표및설계설명서_1.설계 예산서" xfId="4351"/>
    <cellStyle name="_추곡_추곡_율동자연공원내 화장실 보수 및 도색공사_내역서-최종0223_예정공정표및설계설명서_설계서-1" xfId="4352"/>
    <cellStyle name="_추곡_추곡_율동자연공원내 화장실 보수 및 도색공사_내역서-최종0223_진해자은수량산출서(단지내)" xfId="10261"/>
    <cellStyle name="_추곡_추곡_율동자연공원내 화장실 보수 및 도색공사_내역서-최종0223_진해자은수량산출서(단지내)_진해자은수량산출서(도시기반)0621" xfId="10262"/>
    <cellStyle name="_추곡_추곡_율동자연공원내 화장실 보수 및 도색공사_내역서-최종0223_진해자은수량산출서(단지내)_취합" xfId="20138"/>
    <cellStyle name="_추곡_추곡_율동자연공원내 화장실 보수 및 도색공사_내역서-최종0223_철거 및 이설수량산출-학교숲" xfId="4353"/>
    <cellStyle name="_추곡_추곡_율동자연공원내 화장실 보수 및 도색공사_예정공정표및설계설명서" xfId="4354"/>
    <cellStyle name="_추곡_추곡_율동자연공원내 화장실 보수 및 도색공사_예정공정표및설계설명서_(마전)예정공정표및설계설명서" xfId="4355"/>
    <cellStyle name="_추곡_추곡_율동자연공원내 화장실 보수 및 도색공사_예정공정표및설계설명서_(명덕)예정공정표및설계설명서" xfId="4356"/>
    <cellStyle name="_추곡_추곡_율동자연공원내 화장실 보수 및 도색공사_예정공정표및설계설명서_0305-불당마을내역" xfId="4357"/>
    <cellStyle name="_추곡_추곡_율동자연공원내 화장실 보수 및 도색공사_예정공정표및설계설명서_1.설계 예산서" xfId="4358"/>
    <cellStyle name="_추곡_추곡_율동자연공원내 화장실 보수 및 도색공사_예정공정표및설계설명서_설계서-1" xfId="4359"/>
    <cellStyle name="_추곡_추곡_율동자연공원내 화장실 보수 및 도색공사_진해자은수량산출서(단지내)" xfId="10263"/>
    <cellStyle name="_추곡_추곡_율동자연공원내 화장실 보수 및 도색공사_진해자은수량산출서(단지내)_진해자은수량산출서(도시기반)0621" xfId="10264"/>
    <cellStyle name="_추곡_추곡_율동자연공원내 화장실 보수 및 도색공사_진해자은수량산출서(단지내)_취합" xfId="20139"/>
    <cellStyle name="_추곡_추곡_율동자연공원내 화장실 보수 및 도색공사_철거 및 이설수량산출-학교숲" xfId="4360"/>
    <cellStyle name="_추곡_추곡_율동자연공원내 휴게편의점 도색작업-할증-천정면적추가" xfId="4361"/>
    <cellStyle name="_추곡_추곡_율동자연공원내 휴게편의점 도색작업-할증-천정면적추가_내역서-최종0223" xfId="4362"/>
    <cellStyle name="_추곡_추곡_율동자연공원내 휴게편의점 도색작업-할증-천정면적추가_내역서-최종0223_예정공정표및설계설명서" xfId="4363"/>
    <cellStyle name="_추곡_추곡_율동자연공원내 휴게편의점 도색작업-할증-천정면적추가_내역서-최종0223_예정공정표및설계설명서_(마전)예정공정표및설계설명서" xfId="4364"/>
    <cellStyle name="_추곡_추곡_율동자연공원내 휴게편의점 도색작업-할증-천정면적추가_내역서-최종0223_예정공정표및설계설명서_(명덕)예정공정표및설계설명서" xfId="4365"/>
    <cellStyle name="_추곡_추곡_율동자연공원내 휴게편의점 도색작업-할증-천정면적추가_내역서-최종0223_예정공정표및설계설명서_0305-불당마을내역" xfId="4366"/>
    <cellStyle name="_추곡_추곡_율동자연공원내 휴게편의점 도색작업-할증-천정면적추가_내역서-최종0223_예정공정표및설계설명서_1.설계 예산서" xfId="4367"/>
    <cellStyle name="_추곡_추곡_율동자연공원내 휴게편의점 도색작업-할증-천정면적추가_내역서-최종0223_예정공정표및설계설명서_설계서-1" xfId="4368"/>
    <cellStyle name="_추곡_추곡_율동자연공원내 휴게편의점 도색작업-할증-천정면적추가_내역서-최종0223_진해자은수량산출서(단지내)" xfId="10265"/>
    <cellStyle name="_추곡_추곡_율동자연공원내 휴게편의점 도색작업-할증-천정면적추가_내역서-최종0223_진해자은수량산출서(단지내)_진해자은수량산출서(도시기반)0621" xfId="10266"/>
    <cellStyle name="_추곡_추곡_율동자연공원내 휴게편의점 도색작업-할증-천정면적추가_내역서-최종0223_진해자은수량산출서(단지내)_취합" xfId="20140"/>
    <cellStyle name="_추곡_추곡_율동자연공원내 휴게편의점 도색작업-할증-천정면적추가_내역서-최종0223_철거 및 이설수량산출-학교숲" xfId="4369"/>
    <cellStyle name="_추곡_추곡_율동자연공원내 휴게편의점 도색작업-할증-천정면적추가_예정공정표및설계설명서" xfId="4370"/>
    <cellStyle name="_추곡_추곡_율동자연공원내 휴게편의점 도색작업-할증-천정면적추가_예정공정표및설계설명서_(마전)예정공정표및설계설명서" xfId="4371"/>
    <cellStyle name="_추곡_추곡_율동자연공원내 휴게편의점 도색작업-할증-천정면적추가_예정공정표및설계설명서_(명덕)예정공정표및설계설명서" xfId="4372"/>
    <cellStyle name="_추곡_추곡_율동자연공원내 휴게편의점 도색작업-할증-천정면적추가_예정공정표및설계설명서_0305-불당마을내역" xfId="4373"/>
    <cellStyle name="_추곡_추곡_율동자연공원내 휴게편의점 도색작업-할증-천정면적추가_예정공정표및설계설명서_1.설계 예산서" xfId="4374"/>
    <cellStyle name="_추곡_추곡_율동자연공원내 휴게편의점 도색작업-할증-천정면적추가_예정공정표및설계설명서_설계서-1" xfId="4375"/>
    <cellStyle name="_추곡_추곡_율동자연공원내 휴게편의점 도색작업-할증-천정면적추가_진해자은수량산출서(단지내)" xfId="10267"/>
    <cellStyle name="_추곡_추곡_율동자연공원내 휴게편의점 도색작업-할증-천정면적추가_진해자은수량산출서(단지내)_진해자은수량산출서(도시기반)0621" xfId="10268"/>
    <cellStyle name="_추곡_추곡_율동자연공원내 휴게편의점 도색작업-할증-천정면적추가_진해자은수량산출서(단지내)_취합" xfId="20141"/>
    <cellStyle name="_추곡_추곡_율동자연공원내 휴게편의점 도색작업-할증-천정면적추가_철거 및 이설수량산출-학교숲" xfId="4376"/>
    <cellStyle name="_추곡_추곡_진해자은수량산출서(단지내)" xfId="10269"/>
    <cellStyle name="_추곡_추곡_진해자은수량산출서(단지내)_진해자은수량산출서(도시기반)0621" xfId="10270"/>
    <cellStyle name="_추곡_추곡_진해자은수량산출서(단지내)_취합" xfId="20142"/>
    <cellStyle name="_추곡_추곡_철거 및 이설수량산출-학교숲" xfId="4377"/>
    <cellStyle name="_추곡_추곡_추계리화단공사" xfId="10271"/>
    <cellStyle name="_추곡_추곡_추계리화단공사설계변경" xfId="10272"/>
    <cellStyle name="_추곡_추곡_폐기물내역-전지" xfId="4378"/>
    <cellStyle name="_추곡_추곡_포장" xfId="660"/>
    <cellStyle name="_추곡_추곡_포장_02. 깨기총괄표1" xfId="661"/>
    <cellStyle name="_추곡_추곡_포장_라멘교 토공" xfId="662"/>
    <cellStyle name="_추곡_추곡_포장_라멘교 토공_02. 깨기총괄표1" xfId="663"/>
    <cellStyle name="_추곡_폐기물내역-전지" xfId="4383"/>
    <cellStyle name="_추곡_포장" xfId="664"/>
    <cellStyle name="_추곡_포장_02. 깨기총괄표1" xfId="665"/>
    <cellStyle name="_추곡_포장_라멘교 토공" xfId="666"/>
    <cellStyle name="_추곡_포장_라멘교 토공_02. 깨기총괄표1" xfId="667"/>
    <cellStyle name="_축구센타-내역" xfId="4388"/>
    <cellStyle name="_축령산 야영수련장(최종투찰)" xfId="20143"/>
    <cellStyle name="_축령산 투찰내역(02.10.8)" xfId="20144"/>
    <cellStyle name="_축령산야영수련장조성및기타공사(동일)" xfId="10710"/>
    <cellStyle name="_충남평생교육회관(기계설비)최종" xfId="668"/>
    <cellStyle name="_충북지방경찰청" xfId="20145"/>
    <cellStyle name="_충장길 설계변경s" xfId="20146"/>
    <cellStyle name="_충주댐초소설치공사(변경설계서,최종)" xfId="20147"/>
    <cellStyle name="_충주댐초소설치공사(변경설계서,최종)_댐직하류 하천정비(환경)사업 기본계획 및 실시설계용역-수공용" xfId="20148"/>
    <cellStyle name="_충주댐초소설치공사(변경설계서,최종)_댐직하류 하천정비(환경)사업 기본계획 및 실시설계용역-수공용_용담댐직하류 하천정비공사 설계예산서(남원작성)-" xfId="20149"/>
    <cellStyle name="_측  구" xfId="15671"/>
    <cellStyle name="_측구공" xfId="15672"/>
    <cellStyle name="_측구공_금산제수량(전체최종)" xfId="20150"/>
    <cellStyle name="_측구및box준설" xfId="15673"/>
    <cellStyle name="_측구및box준설_부대공(1)" xfId="15674"/>
    <cellStyle name="_측구및box준설_부대공(1)_포천시임도구조개량" xfId="15675"/>
    <cellStyle name="_측구및box준설_부대공-1" xfId="15676"/>
    <cellStyle name="_측구및box준설_부대공-1_부대공-1" xfId="15677"/>
    <cellStyle name="_측구및box준설_부대공-1_부대공-1_부대공(1)" xfId="15678"/>
    <cellStyle name="_측구및box준설_부대공-1_부대공-1_부대공(1)_포천시임도구조개량" xfId="15679"/>
    <cellStyle name="_측구및box준설_부대공-1_부대공-1_포천시임도구조개량" xfId="15680"/>
    <cellStyle name="_측구및box준설_부대공-1_포천시임도구조개량" xfId="15681"/>
    <cellStyle name="_측구및box준설_토공1" xfId="15682"/>
    <cellStyle name="_측구및box준설_토공1_토공" xfId="15683"/>
    <cellStyle name="_측구및box준설_토공1_토공_포천시임도구조개량" xfId="15684"/>
    <cellStyle name="_측구및box준설_토공1_포천시임도구조개량" xfId="15685"/>
    <cellStyle name="_측구및box준설_포천시임도구조개량" xfId="15686"/>
    <cellStyle name="_칠서도로2000-1225" xfId="669"/>
    <cellStyle name="_칠서영산" xfId="670"/>
    <cellStyle name="_칠서영산_강동내역(9.28" xfId="671"/>
    <cellStyle name="_칠서영산_강동내역(9.28_T05-D03-004D(울산터널-조명제어-안소장님1003)" xfId="672"/>
    <cellStyle name="_칠서영산_강동내역(9.28_T05-D03-004D(울산터널-환기-구성설비0930)" xfId="673"/>
    <cellStyle name="_칠서영산_강동내역(9.28_울산강동내역최종(20051101)" xfId="674"/>
    <cellStyle name="_칠서영산_공무정산양식(10월초)" xfId="675"/>
    <cellStyle name="_칠서영산_공무정산양식(10월초)_강동내역(9.28" xfId="676"/>
    <cellStyle name="_칠서영산_공무정산양식(10월초)_강동내역(9.28_T05-D03-004D(울산터널-조명제어-안소장님1003)" xfId="677"/>
    <cellStyle name="_칠서영산_공무정산양식(10월초)_강동내역(9.28_T05-D03-004D(울산터널-환기-구성설비0930)" xfId="678"/>
    <cellStyle name="_칠서영산_공무정산양식(10월초)_강동내역(9.28_울산강동내역최종(20051101)" xfId="679"/>
    <cellStyle name="_칠서영산_공무정산양식(10월초)_기성내역서" xfId="680"/>
    <cellStyle name="_칠서영산_공무정산양식(10월초)_기성내역서_강동내역(9.28" xfId="681"/>
    <cellStyle name="_칠서영산_공무정산양식(10월초)_기성내역서_강동내역(9.28_T05-D03-004D(울산터널-조명제어-안소장님1003)" xfId="682"/>
    <cellStyle name="_칠서영산_공무정산양식(10월초)_기성내역서_강동내역(9.28_T05-D03-004D(울산터널-환기-구성설비0930)" xfId="683"/>
    <cellStyle name="_칠서영산_공무정산양식(10월초)_기성내역서_강동내역(9.28_울산강동내역최종(20051101)" xfId="684"/>
    <cellStyle name="_칠서영산_공무정산양식(10월초)_기성내역서_전체계약변경(03)" xfId="685"/>
    <cellStyle name="_칠서영산_공무정산양식(10월초)_기성내역서_전체계약변경(03)_강동내역(9.28" xfId="686"/>
    <cellStyle name="_칠서영산_공무정산양식(10월초)_기성내역서_전체계약변경(03)_강동내역(9.28_T05-D03-004D(울산터널-조명제어-안소장님1003)" xfId="687"/>
    <cellStyle name="_칠서영산_공무정산양식(10월초)_기성내역서_전체계약변경(03)_강동내역(9.28_T05-D03-004D(울산터널-환기-구성설비0930)" xfId="688"/>
    <cellStyle name="_칠서영산_공무정산양식(10월초)_기성내역서_전체계약변경(03)_강동내역(9.28_울산강동내역최종(20051101)" xfId="689"/>
    <cellStyle name="_칠서영산_공무정산양식(10월초)_전체계약변경(03)" xfId="690"/>
    <cellStyle name="_칠서영산_공무정산양식(10월초)_전체계약변경(03)_강동내역(9.28" xfId="691"/>
    <cellStyle name="_칠서영산_공무정산양식(10월초)_전체계약변경(03)_강동내역(9.28_T05-D03-004D(울산터널-조명제어-안소장님1003)" xfId="692"/>
    <cellStyle name="_칠서영산_공무정산양식(10월초)_전체계약변경(03)_강동내역(9.28_T05-D03-004D(울산터널-환기-구성설비0930)" xfId="693"/>
    <cellStyle name="_칠서영산_공무정산양식(10월초)_전체계약변경(03)_강동내역(9.28_울산강동내역최종(20051101)" xfId="694"/>
    <cellStyle name="_칠서영산_공무정산양식(10월초)_포장외건(최종)" xfId="695"/>
    <cellStyle name="_칠서영산_공무정산양식(10월초)_포장외건(최종)_강동내역(9.28" xfId="696"/>
    <cellStyle name="_칠서영산_공무정산양식(10월초)_포장외건(최종)_강동내역(9.28_T05-D03-004D(울산터널-조명제어-안소장님1003)" xfId="697"/>
    <cellStyle name="_칠서영산_공무정산양식(10월초)_포장외건(최종)_강동내역(9.28_T05-D03-004D(울산터널-환기-구성설비0930)" xfId="698"/>
    <cellStyle name="_칠서영산_공무정산양식(10월초)_포장외건(최종)_강동내역(9.28_울산강동내역최종(20051101)" xfId="699"/>
    <cellStyle name="_칠서영산_기성내역서" xfId="700"/>
    <cellStyle name="_칠서영산_기성내역서_강동내역(9.28" xfId="701"/>
    <cellStyle name="_칠서영산_기성내역서_강동내역(9.28_T05-D03-004D(울산터널-조명제어-안소장님1003)" xfId="702"/>
    <cellStyle name="_칠서영산_기성내역서_강동내역(9.28_T05-D03-004D(울산터널-환기-구성설비0930)" xfId="703"/>
    <cellStyle name="_칠서영산_기성내역서_강동내역(9.28_울산강동내역최종(20051101)" xfId="704"/>
    <cellStyle name="_칠서영산_기성내역서_전체계약변경(03)" xfId="705"/>
    <cellStyle name="_칠서영산_기성내역서_전체계약변경(03)_강동내역(9.28" xfId="706"/>
    <cellStyle name="_칠서영산_기성내역서_전체계약변경(03)_강동내역(9.28_T05-D03-004D(울산터널-조명제어-안소장님1003)" xfId="707"/>
    <cellStyle name="_칠서영산_기성내역서_전체계약변경(03)_강동내역(9.28_T05-D03-004D(울산터널-환기-구성설비0930)" xfId="708"/>
    <cellStyle name="_칠서영산_기성내역서_전체계약변경(03)_강동내역(9.28_울산강동내역최종(20051101)" xfId="709"/>
    <cellStyle name="_칠서영산_전체계약변경(03)" xfId="710"/>
    <cellStyle name="_칠서영산_전체계약변경(03)_강동내역(9.28" xfId="711"/>
    <cellStyle name="_칠서영산_전체계약변경(03)_강동내역(9.28_T05-D03-004D(울산터널-조명제어-안소장님1003)" xfId="712"/>
    <cellStyle name="_칠서영산_전체계약변경(03)_강동내역(9.28_T05-D03-004D(울산터널-환기-구성설비0930)" xfId="713"/>
    <cellStyle name="_칠서영산_전체계약변경(03)_강동내역(9.28_울산강동내역최종(20051101)" xfId="714"/>
    <cellStyle name="_칠서영산_포장외건(최종)" xfId="715"/>
    <cellStyle name="_칠서영산_포장외건(최종)_강동내역(9.28" xfId="716"/>
    <cellStyle name="_칠서영산_포장외건(최종)_강동내역(9.28_T05-D03-004D(울산터널-조명제어-안소장님1003)" xfId="717"/>
    <cellStyle name="_칠서영산_포장외건(최종)_강동내역(9.28_T05-D03-004D(울산터널-환기-구성설비0930)" xfId="718"/>
    <cellStyle name="_칠서영산_포장외건(최종)_강동내역(9.28_울산강동내역최종(20051101)" xfId="719"/>
    <cellStyle name="_칠성하수종말처리장설계2" xfId="15687"/>
    <cellStyle name="_침목설계내역서" xfId="20151"/>
    <cellStyle name="_침입감시 견적서" xfId="20152"/>
    <cellStyle name="_침입감시 견적서_설계서(갑지)0223" xfId="20153"/>
    <cellStyle name="_침입감시 견적서_설계예산서및단가산출서" xfId="20154"/>
    <cellStyle name="_침입감시 견적서_진입램프최종" xfId="20155"/>
    <cellStyle name="_침입감시 견적서_진입램프최종엑셀" xfId="20156"/>
    <cellStyle name="_크로스텍-1220" xfId="20157"/>
    <cellStyle name="_탄도송산-견적대비" xfId="13272"/>
    <cellStyle name="_탄동지구 이용시설공사(예산적용)" xfId="15688"/>
    <cellStyle name="_태평2동제1어린이놀이터재정비공사" xfId="26977"/>
    <cellStyle name="_터널부하계산서(최종본)" xfId="720"/>
    <cellStyle name="_터미널사거리지하차도시설공사(전기공사세부내역)" xfId="20158"/>
    <cellStyle name="_터미널현장 토사반입(낙찰적용,시속35)" xfId="721"/>
    <cellStyle name="_테니스장내역" xfId="4444"/>
    <cellStyle name="_테마꽃길 조성공사" xfId="20159"/>
    <cellStyle name="_토공" xfId="15689"/>
    <cellStyle name="_토공 2" xfId="15690"/>
    <cellStyle name="_토공_금산제수량(전체최종)" xfId="20160"/>
    <cellStyle name="_토공1" xfId="722"/>
    <cellStyle name="_토공1_토공" xfId="15691"/>
    <cellStyle name="_토공1_토공_포천시임도구조개량" xfId="15692"/>
    <cellStyle name="_토공1_포천시임도구조개량" xfId="15693"/>
    <cellStyle name="_토공2" xfId="15694"/>
    <cellStyle name="_토공2_02-배수공" xfId="15695"/>
    <cellStyle name="_토공2_2-V형측구" xfId="15696"/>
    <cellStyle name="_토공2_깨기" xfId="15697"/>
    <cellStyle name="_토공2_깨기(최종분)" xfId="15698"/>
    <cellStyle name="_토공4.2" xfId="20161"/>
    <cellStyle name="_토공4.2_2구간측구" xfId="20162"/>
    <cellStyle name="_토공구조물-요청" xfId="13273"/>
    <cellStyle name="_토공구조물-요청_설계변경(재경)" xfId="13274"/>
    <cellStyle name="_토공구조물-요청_자금청구서예제(3월)" xfId="13275"/>
    <cellStyle name="_토공구조물-요청_자금청구서예제(3월)_6월자금청구수정분" xfId="13276"/>
    <cellStyle name="_토공구조물-요청_자금청구서예제(3월)_6월자금청구수정분_설계변경(재경)" xfId="13277"/>
    <cellStyle name="_토공구조물-요청_자금청구서예제(3월)_설계변경(재경)" xfId="13278"/>
    <cellStyle name="_토공-상영초" xfId="15699"/>
    <cellStyle name="_토공-상주여중" xfId="15700"/>
    <cellStyle name="_토공수량" xfId="15701"/>
    <cellStyle name="_토공집계" xfId="15702"/>
    <cellStyle name="_-토공집계" xfId="15703"/>
    <cellStyle name="_토류판 설치작업" xfId="20163"/>
    <cellStyle name="_토류판 설치작업_댐직하류 하천정비(환경)사업 기본계획 및 실시설계용역-수공용" xfId="20164"/>
    <cellStyle name="_토류판 설치작업_댐직하류 하천정비(환경)사업 기본계획 및 실시설계용역-수공용_용담댐직하류 하천정비공사 설계예산서(남원작성)-" xfId="20165"/>
    <cellStyle name="_토목" xfId="20166"/>
    <cellStyle name="_토목공내역서" xfId="20167"/>
    <cellStyle name="_토목설계내역" xfId="13279"/>
    <cellStyle name="_토목설계내역_대비표" xfId="13280"/>
    <cellStyle name="_토목설계내역_대비표(대대표)" xfId="13281"/>
    <cellStyle name="_토목설계내역_대비표(대대표)_설계변경(재경)" xfId="13282"/>
    <cellStyle name="_토목설계내역_대비표(대대표)_자금청구서예제(3월)" xfId="13283"/>
    <cellStyle name="_토목설계내역_대비표(대대표)_자금청구서예제(3월)_6월자금청구수정분" xfId="13284"/>
    <cellStyle name="_토목설계내역_대비표(대대표)_자금청구서예제(3월)_6월자금청구수정분_설계변경(재경)" xfId="13285"/>
    <cellStyle name="_토목설계내역_대비표(대대표)_자금청구서예제(3월)_설계변경(재경)" xfId="13286"/>
    <cellStyle name="_토목설계내역_대비표(대표)" xfId="13287"/>
    <cellStyle name="_토목설계내역_대비표(대표)_설계변경(재경)" xfId="13288"/>
    <cellStyle name="_토목설계내역_대비표(대표)_자금청구서예제(3월)" xfId="13289"/>
    <cellStyle name="_토목설계내역_대비표(대표)_자금청구서예제(3월)_6월자금청구수정분" xfId="13290"/>
    <cellStyle name="_토목설계내역_대비표(대표)_자금청구서예제(3월)_6월자금청구수정분_설계변경(재경)" xfId="13291"/>
    <cellStyle name="_토목설계내역_대비표(대표)_자금청구서예제(3월)_설계변경(재경)" xfId="13292"/>
    <cellStyle name="_토목설계내역_대비표(총대표)" xfId="13293"/>
    <cellStyle name="_토목설계내역_대비표(총대표)_설계변경(재경)" xfId="13294"/>
    <cellStyle name="_토목설계내역_대비표(총대표)_자금청구서예제(3월)" xfId="13295"/>
    <cellStyle name="_토목설계내역_대비표(총대표)_자금청구서예제(3월)_6월자금청구수정분" xfId="13296"/>
    <cellStyle name="_토목설계내역_대비표(총대표)_자금청구서예제(3월)_6월자금청구수정분_설계변경(재경)" xfId="13297"/>
    <cellStyle name="_토목설계내역_대비표(총대표)_자금청구서예제(3월)_설계변경(재경)" xfId="13298"/>
    <cellStyle name="_토목설계내역_대비표(최종대표)" xfId="13299"/>
    <cellStyle name="_토목설계내역_대비표(최종대표)_설계변경(재경)" xfId="13300"/>
    <cellStyle name="_토목설계내역_대비표(최종대표)_자금청구서예제(3월)" xfId="13301"/>
    <cellStyle name="_토목설계내역_대비표(최종대표)_자금청구서예제(3월)_6월자금청구수정분" xfId="13302"/>
    <cellStyle name="_토목설계내역_대비표(최종대표)_자금청구서예제(3월)_6월자금청구수정분_설계변경(재경)" xfId="13303"/>
    <cellStyle name="_토목설계내역_대비표(최종대표)_자금청구서예제(3월)_설계변경(재경)" xfId="13304"/>
    <cellStyle name="_토목설계내역_대비표(최후대표)" xfId="13305"/>
    <cellStyle name="_토목설계내역_대비표(최후대표)_설계변경(재경)" xfId="13306"/>
    <cellStyle name="_토목설계내역_대비표(최후대표)_자금청구서예제(3월)" xfId="13307"/>
    <cellStyle name="_토목설계내역_대비표(최후대표)_자금청구서예제(3월)_6월자금청구수정분" xfId="13308"/>
    <cellStyle name="_토목설계내역_대비표(최후대표)_자금청구서예제(3월)_6월자금청구수정분_설계변경(재경)" xfId="13309"/>
    <cellStyle name="_토목설계내역_대비표(최후대표)_자금청구서예제(3월)_설계변경(재경)" xfId="13310"/>
    <cellStyle name="_토목설계내역_대비표_설계변경(재경)" xfId="13311"/>
    <cellStyle name="_토목설계내역_대비표_자금청구서예제(3월)" xfId="13312"/>
    <cellStyle name="_토목설계내역_대비표_자금청구서예제(3월)_6월자금청구수정분" xfId="13313"/>
    <cellStyle name="_토목설계내역_대비표_자금청구서예제(3월)_6월자금청구수정분_설계변경(재경)" xfId="13314"/>
    <cellStyle name="_토목설계내역_대비표_자금청구서예제(3월)_설계변경(재경)" xfId="13315"/>
    <cellStyle name="_토목설계내역_설계변경(재경)" xfId="13316"/>
    <cellStyle name="_토목설계내역_자금청구서예제(3월)" xfId="13317"/>
    <cellStyle name="_토목설계내역_자금청구서예제(3월)_6월자금청구수정분" xfId="13318"/>
    <cellStyle name="_토목설계내역_자금청구서예제(3월)_6월자금청구수정분_설계변경(재경)" xfId="13319"/>
    <cellStyle name="_토목설계내역_자금청구서예제(3월)_설계변경(재경)" xfId="13320"/>
    <cellStyle name="_토적" xfId="16496"/>
    <cellStyle name="_토적표" xfId="15704"/>
    <cellStyle name="_통리투찰" xfId="26978"/>
    <cellStyle name="_통리투찰_1차1회기성" xfId="26979"/>
    <cellStyle name="_통리투찰_1차1회설변내역" xfId="26980"/>
    <cellStyle name="_통리투찰_2차1회설변내역" xfId="26981"/>
    <cellStyle name="_통리투찰_설계예산서" xfId="26982"/>
    <cellStyle name="_통리투찰_설계예산서 1차" xfId="26983"/>
    <cellStyle name="_통리투찰_예정공정표" xfId="26984"/>
    <cellStyle name="_통리투찰_전체2회설변내역" xfId="26985"/>
    <cellStyle name="_통리투찰_전체계약" xfId="26986"/>
    <cellStyle name="_통리투찰_철근(사급)" xfId="26987"/>
    <cellStyle name="_통신_작업" xfId="723"/>
    <cellStyle name="_투수아스콘실정보고" xfId="26988"/>
    <cellStyle name="_투찰" xfId="26989"/>
    <cellStyle name="_투찰(안덕대정)" xfId="7094"/>
    <cellStyle name="_투찰(안덕대정)_1차집계(변경)" xfId="7093"/>
    <cellStyle name="_투찰(안덕대정)_강원실행내역(1028)" xfId="7092"/>
    <cellStyle name="_투찰(안덕대정)_견적" xfId="7091"/>
    <cellStyle name="_투찰(안덕대정)_견적_강원실행내역(1028)" xfId="7090"/>
    <cellStyle name="_투찰(안덕대정)_견적_금촌월롱_견적" xfId="7089"/>
    <cellStyle name="_투찰(안덕대정)_견적_도급내역" xfId="7088"/>
    <cellStyle name="_투찰(안덕대정)_견적_복사본 강원견적보고" xfId="7087"/>
    <cellStyle name="_투찰(안덕대정)_견적_청계천_본실행(10.28)" xfId="7086"/>
    <cellStyle name="_투찰(안덕대정)_견적_풍덕천_견적" xfId="7085"/>
    <cellStyle name="_투찰(안덕대정)_금촌월롱_견적" xfId="7084"/>
    <cellStyle name="_투찰(안덕대정)_단지내교통표지판63개소(재수정 메일접수분)" xfId="7083"/>
    <cellStyle name="_투찰(안덕대정)_단지내교통표지판63개소(재수정 메일접수분)_표지판 국도39호선(단가)" xfId="7082"/>
    <cellStyle name="_투찰(안덕대정)_도급내역" xfId="7081"/>
    <cellStyle name="_투찰(안덕대정)_도급내역서(보완설계)" xfId="10711"/>
    <cellStyle name="_투찰(안덕대정)_도급내역서.(보완설계)" xfId="10712"/>
    <cellStyle name="_투찰(안덕대정)_도급내역서.(보완설계) -최종" xfId="10713"/>
    <cellStyle name="_투찰(안덕대정)_배전변경실행" xfId="7080"/>
    <cellStyle name="_투찰(안덕대정)_복사본 강원견적보고" xfId="7079"/>
    <cellStyle name="_투찰(안덕대정)_본실행_매립" xfId="7078"/>
    <cellStyle name="_투찰(안덕대정)_산근" xfId="7077"/>
    <cellStyle name="_투찰(안덕대정)_산근_금촌월롱_견적" xfId="7076"/>
    <cellStyle name="_투찰(안덕대정)_산근_풍덕천_견적" xfId="7075"/>
    <cellStyle name="_투찰(안덕대정)_수정 - 청풍투찰" xfId="7074"/>
    <cellStyle name="_투찰(안덕대정)_실정보고(거적덮기04.2.9)" xfId="7073"/>
    <cellStyle name="_투찰(안덕대정)_실정보고(거적덮기04.2.9)_단지내교통표지판63개소(재수정 메일접수분)" xfId="7072"/>
    <cellStyle name="_투찰(안덕대정)_실정보고(거적덮기04.2.9)_단지내교통표지판63개소(재수정 메일접수분)_표지판 국도39호선(단가)" xfId="7071"/>
    <cellStyle name="_투찰(안덕대정)_실정보고(거적덮기04.2.9)_법면보호공(04.2.17)(재협의공비산출)" xfId="7070"/>
    <cellStyle name="_투찰(안덕대정)_실정보고(거적덮기04.2.9)_법면보호공(04.2.17)(재협의공비산출)_단지내교통표지판63개소(재수정 메일접수분)" xfId="7069"/>
    <cellStyle name="_투찰(안덕대정)_실정보고(거적덮기04.2.9)_법면보호공(04.2.17)(재협의공비산출)_단지내교통표지판63개소(재수정 메일접수분)_표지판 국도39호선(단가)" xfId="7068"/>
    <cellStyle name="_투찰(안덕대정)_실정보고(거적덮기04.2.9)_법면보호공(04.2.17)(재협의공비산출)_표지판 국도39호선(단가)" xfId="7067"/>
    <cellStyle name="_투찰(안덕대정)_실정보고(거적덮기04.2.9)_표지판 국도39호선(단가)" xfId="7066"/>
    <cellStyle name="_투찰(안덕대정)_실행예산(변경)" xfId="7065"/>
    <cellStyle name="_투찰(안덕대정)_청계천_본실행(10.28)" xfId="7064"/>
    <cellStyle name="_투찰(안덕대정)_청풍투찰" xfId="7063"/>
    <cellStyle name="_투찰(안덕대정)_투찰_대둔산" xfId="7062"/>
    <cellStyle name="_투찰(안덕대정)_투찰_대둔산_금촌월롱_견적" xfId="7061"/>
    <cellStyle name="_투찰(안덕대정)_투찰_대둔산_도급내역서(보완설계)" xfId="10714"/>
    <cellStyle name="_투찰(안덕대정)_투찰_대둔산_도급내역서.(보완설계)" xfId="10715"/>
    <cellStyle name="_투찰(안덕대정)_투찰_대둔산_도급내역서.(보완설계) -최종" xfId="10716"/>
    <cellStyle name="_투찰(안덕대정)_투찰_대둔산_풍덕천_견적" xfId="7060"/>
    <cellStyle name="_투찰(안덕대정)_표지판 국도39호선(단가)" xfId="7059"/>
    <cellStyle name="_투찰(안덕대정)_풍덕천_견적" xfId="7058"/>
    <cellStyle name="_투찰(안덕대정)1" xfId="7057"/>
    <cellStyle name="_투찰(안덕대정)1_1차집계(변경)" xfId="7056"/>
    <cellStyle name="_투찰(안덕대정)1_강원실행내역(1028)" xfId="7055"/>
    <cellStyle name="_투찰(안덕대정)1_견적" xfId="7054"/>
    <cellStyle name="_투찰(안덕대정)1_견적_강원실행내역(1028)" xfId="7053"/>
    <cellStyle name="_투찰(안덕대정)1_견적_금촌월롱_견적" xfId="7052"/>
    <cellStyle name="_투찰(안덕대정)1_견적_도급내역" xfId="7051"/>
    <cellStyle name="_투찰(안덕대정)1_견적_복사본 강원견적보고" xfId="7050"/>
    <cellStyle name="_투찰(안덕대정)1_견적_청계천_본실행(10.28)" xfId="7049"/>
    <cellStyle name="_투찰(안덕대정)1_견적_풍덕천_견적" xfId="7048"/>
    <cellStyle name="_투찰(안덕대정)1_금촌월롱_견적" xfId="7047"/>
    <cellStyle name="_투찰(안덕대정)1_단지내교통표지판63개소(재수정 메일접수분)" xfId="7046"/>
    <cellStyle name="_투찰(안덕대정)1_단지내교통표지판63개소(재수정 메일접수분)_표지판 국도39호선(단가)" xfId="7045"/>
    <cellStyle name="_투찰(안덕대정)1_도급내역" xfId="7044"/>
    <cellStyle name="_투찰(안덕대정)1_도급내역서(보완설계)" xfId="10717"/>
    <cellStyle name="_투찰(안덕대정)1_도급내역서.(보완설계)" xfId="10718"/>
    <cellStyle name="_투찰(안덕대정)1_도급내역서.(보완설계) -최종" xfId="10719"/>
    <cellStyle name="_투찰(안덕대정)1_배전변경실행" xfId="7043"/>
    <cellStyle name="_투찰(안덕대정)1_복사본 강원견적보고" xfId="7042"/>
    <cellStyle name="_투찰(안덕대정)1_본실행_매립" xfId="7041"/>
    <cellStyle name="_투찰(안덕대정)1_산근" xfId="7040"/>
    <cellStyle name="_투찰(안덕대정)1_산근_금촌월롱_견적" xfId="7039"/>
    <cellStyle name="_투찰(안덕대정)1_산근_풍덕천_견적" xfId="7038"/>
    <cellStyle name="_투찰(안덕대정)1_수정 - 청풍투찰" xfId="7037"/>
    <cellStyle name="_투찰(안덕대정)1_실정보고(거적덮기04.2.9)" xfId="7036"/>
    <cellStyle name="_투찰(안덕대정)1_실정보고(거적덮기04.2.9)_단지내교통표지판63개소(재수정 메일접수분)" xfId="7035"/>
    <cellStyle name="_투찰(안덕대정)1_실정보고(거적덮기04.2.9)_단지내교통표지판63개소(재수정 메일접수분)_표지판 국도39호선(단가)" xfId="7034"/>
    <cellStyle name="_투찰(안덕대정)1_실정보고(거적덮기04.2.9)_법면보호공(04.2.17)(재협의공비산출)" xfId="7033"/>
    <cellStyle name="_투찰(안덕대정)1_실정보고(거적덮기04.2.9)_법면보호공(04.2.17)(재협의공비산출)_단지내교통표지판63개소(재수정 메일접수분)" xfId="7032"/>
    <cellStyle name="_투찰(안덕대정)1_실정보고(거적덮기04.2.9)_법면보호공(04.2.17)(재협의공비산출)_단지내교통표지판63개소(재수정 메일접수분)_표지판 국도39호선(단가)" xfId="7031"/>
    <cellStyle name="_투찰(안덕대정)1_실정보고(거적덮기04.2.9)_법면보호공(04.2.17)(재협의공비산출)_표지판 국도39호선(단가)" xfId="7030"/>
    <cellStyle name="_투찰(안덕대정)1_실정보고(거적덮기04.2.9)_표지판 국도39호선(단가)" xfId="7029"/>
    <cellStyle name="_투찰(안덕대정)1_실행예산(변경)" xfId="7028"/>
    <cellStyle name="_투찰(안덕대정)1_청계천_본실행(10.28)" xfId="7027"/>
    <cellStyle name="_투찰(안덕대정)1_청풍투찰" xfId="7026"/>
    <cellStyle name="_투찰(안덕대정)1_투찰_대둔산" xfId="7025"/>
    <cellStyle name="_투찰(안덕대정)1_투찰_대둔산_금촌월롱_견적" xfId="7024"/>
    <cellStyle name="_투찰(안덕대정)1_투찰_대둔산_도급내역서(보완설계)" xfId="10720"/>
    <cellStyle name="_투찰(안덕대정)1_투찰_대둔산_도급내역서.(보완설계)" xfId="10721"/>
    <cellStyle name="_투찰(안덕대정)1_투찰_대둔산_도급내역서.(보완설계) -최종" xfId="10722"/>
    <cellStyle name="_투찰(안덕대정)1_투찰_대둔산_풍덕천_견적" xfId="7023"/>
    <cellStyle name="_투찰(안덕대정)1_표지판 국도39호선(단가)" xfId="7022"/>
    <cellStyle name="_투찰(안덕대정)1_풍덕천_견적" xfId="7021"/>
    <cellStyle name="_투찰_1차1회기성" xfId="26990"/>
    <cellStyle name="_투찰_1차1회설변내역" xfId="26991"/>
    <cellStyle name="_투찰_2차1회설변내역" xfId="26992"/>
    <cellStyle name="_투찰_kn 구룡포~대보간 1" xfId="26993"/>
    <cellStyle name="_투찰_kn 구룡포~대보간 1_1차1회기성" xfId="26994"/>
    <cellStyle name="_투찰_kn 구룡포~대보간 1_1차1회설변내역" xfId="26995"/>
    <cellStyle name="_투찰_kn 구룡포~대보간 1_2차1회설변내역" xfId="26996"/>
    <cellStyle name="_투찰_kn 구룡포~대보간 1_설계예산서" xfId="26997"/>
    <cellStyle name="_투찰_kn 구룡포~대보간 1_설계예산서 1차" xfId="26998"/>
    <cellStyle name="_투찰_kn 구룡포~대보간 1_예정공정표" xfId="26999"/>
    <cellStyle name="_투찰_kn 구룡포~대보간 1_전체2회설변내역" xfId="27000"/>
    <cellStyle name="_투찰_kn 구룡포~대보간 1_전체계약" xfId="27001"/>
    <cellStyle name="_투찰_kn 구룡포~대보간 1_철근(사급)" xfId="27002"/>
    <cellStyle name="_투찰_설계예산서" xfId="27003"/>
    <cellStyle name="_투찰_설계예산서 1차" xfId="27004"/>
    <cellStyle name="_투찰_안동투찰" xfId="27005"/>
    <cellStyle name="_투찰_안동투찰_1차1회기성" xfId="27006"/>
    <cellStyle name="_투찰_안동투찰_1차1회설변내역" xfId="27007"/>
    <cellStyle name="_투찰_안동투찰_2차1회설변내역" xfId="27008"/>
    <cellStyle name="_투찰_안동투찰_설계예산서" xfId="27009"/>
    <cellStyle name="_투찰_안동투찰_설계예산서 1차" xfId="27010"/>
    <cellStyle name="_투찰_안동투찰_예정공정표" xfId="27011"/>
    <cellStyle name="_투찰_안동투찰_전체2회설변내역" xfId="27012"/>
    <cellStyle name="_투찰_안동투찰_전체계약" xfId="27013"/>
    <cellStyle name="_투찰_안동투찰_철근(사급)" xfId="27014"/>
    <cellStyle name="_투찰_예정공정표" xfId="27015"/>
    <cellStyle name="_투찰_전체2회설변내역" xfId="27016"/>
    <cellStyle name="_투찰_전체계약" xfId="27017"/>
    <cellStyle name="_투찰_철근(사급)" xfId="27018"/>
    <cellStyle name="_투찰_통리투찰" xfId="27019"/>
    <cellStyle name="_투찰_통리투찰_1차1회기성" xfId="27020"/>
    <cellStyle name="_투찰_통리투찰_1차1회설변내역" xfId="27021"/>
    <cellStyle name="_투찰_통리투찰_2차1회설변내역" xfId="27022"/>
    <cellStyle name="_투찰_통리투찰_설계예산서" xfId="27023"/>
    <cellStyle name="_투찰_통리투찰_설계예산서 1차" xfId="27024"/>
    <cellStyle name="_투찰_통리투찰_예정공정표" xfId="27025"/>
    <cellStyle name="_투찰_통리투찰_전체2회설변내역" xfId="27026"/>
    <cellStyle name="_투찰_통리투찰_전체계약" xfId="27027"/>
    <cellStyle name="_투찰_통리투찰_철근(사급)" xfId="27028"/>
    <cellStyle name="_투찰내역" xfId="7020"/>
    <cellStyle name="_투찰내역(우이도항)롯데@@@" xfId="20168"/>
    <cellStyle name="_투찰내역_1차집계(변경)" xfId="7019"/>
    <cellStyle name="_투찰내역_금촌월롱_견적" xfId="7018"/>
    <cellStyle name="_투찰내역_도급내역서(보완설계)" xfId="10723"/>
    <cellStyle name="_투찰내역_도급내역서.(보완설계)" xfId="10724"/>
    <cellStyle name="_투찰내역_도급내역서.(보완설계) -최종" xfId="10725"/>
    <cellStyle name="_투찰내역_수정 - 청풍투찰" xfId="7017"/>
    <cellStyle name="_투찰내역_신령영천1_입찰" xfId="7016"/>
    <cellStyle name="_투찰내역_청풍투찰" xfId="7015"/>
    <cellStyle name="_투찰내역_풍덕천_견적" xfId="7014"/>
    <cellStyle name="_투찰내역R1" xfId="7013"/>
    <cellStyle name="_투찰내역R1_1차집계(변경)" xfId="7012"/>
    <cellStyle name="_투찰내역R1_금촌월롱_견적" xfId="7011"/>
    <cellStyle name="_투찰내역R1_도급내역서(보완설계)" xfId="10726"/>
    <cellStyle name="_투찰내역R1_도급내역서.(보완설계)" xfId="10727"/>
    <cellStyle name="_투찰내역R1_도급내역서.(보완설계) -최종" xfId="10728"/>
    <cellStyle name="_투찰내역R1_수정 - 청풍투찰" xfId="7010"/>
    <cellStyle name="_투찰내역R1_신령영천1_입찰" xfId="7009"/>
    <cellStyle name="_투찰내역R1_청풍투찰" xfId="7008"/>
    <cellStyle name="_투찰내역R1_풍덕천_견적" xfId="7007"/>
    <cellStyle name="_파주토공수량(0404)" xfId="20169"/>
    <cellStyle name="_파형강관(400,1.6T)" xfId="15705"/>
    <cellStyle name="_판암근린공원황톳길조성공사" xfId="4447"/>
    <cellStyle name="_평림투찰" xfId="27029"/>
    <cellStyle name="_평림투찰_1차1회기성" xfId="27030"/>
    <cellStyle name="_평림투찰_1차1회설변내역" xfId="27031"/>
    <cellStyle name="_평림투찰_2차1회설변내역" xfId="27032"/>
    <cellStyle name="_평림투찰_kn 구룡포~대보간 1" xfId="27033"/>
    <cellStyle name="_평림투찰_kn 구룡포~대보간 1_1차1회기성" xfId="27034"/>
    <cellStyle name="_평림투찰_kn 구룡포~대보간 1_1차1회설변내역" xfId="27035"/>
    <cellStyle name="_평림투찰_kn 구룡포~대보간 1_2차1회설변내역" xfId="27036"/>
    <cellStyle name="_평림투찰_kn 구룡포~대보간 1_설계예산서" xfId="27037"/>
    <cellStyle name="_평림투찰_kn 구룡포~대보간 1_설계예산서 1차" xfId="27038"/>
    <cellStyle name="_평림투찰_kn 구룡포~대보간 1_예정공정표" xfId="27039"/>
    <cellStyle name="_평림투찰_kn 구룡포~대보간 1_전체2회설변내역" xfId="27040"/>
    <cellStyle name="_평림투찰_kn 구룡포~대보간 1_전체계약" xfId="27041"/>
    <cellStyle name="_평림투찰_kn 구룡포~대보간 1_철근(사급)" xfId="27042"/>
    <cellStyle name="_평림투찰_설계예산서" xfId="27043"/>
    <cellStyle name="_평림투찰_설계예산서 1차" xfId="27044"/>
    <cellStyle name="_평림투찰_안동투찰" xfId="27045"/>
    <cellStyle name="_평림투찰_안동투찰_1차1회기성" xfId="27046"/>
    <cellStyle name="_평림투찰_안동투찰_1차1회설변내역" xfId="27047"/>
    <cellStyle name="_평림투찰_안동투찰_2차1회설변내역" xfId="27048"/>
    <cellStyle name="_평림투찰_안동투찰_설계예산서" xfId="27049"/>
    <cellStyle name="_평림투찰_안동투찰_설계예산서 1차" xfId="27050"/>
    <cellStyle name="_평림투찰_안동투찰_예정공정표" xfId="27051"/>
    <cellStyle name="_평림투찰_안동투찰_전체2회설변내역" xfId="27052"/>
    <cellStyle name="_평림투찰_안동투찰_전체계약" xfId="27053"/>
    <cellStyle name="_평림투찰_안동투찰_철근(사급)" xfId="27054"/>
    <cellStyle name="_평림투찰_예정공정표" xfId="27055"/>
    <cellStyle name="_평림투찰_전체2회설변내역" xfId="27056"/>
    <cellStyle name="_평림투찰_전체계약" xfId="27057"/>
    <cellStyle name="_평림투찰_철근(사급)" xfId="27058"/>
    <cellStyle name="_평림투찰_통리투찰" xfId="27059"/>
    <cellStyle name="_평림투찰_통리투찰_1차1회기성" xfId="27060"/>
    <cellStyle name="_평림투찰_통리투찰_1차1회설변내역" xfId="27061"/>
    <cellStyle name="_평림투찰_통리투찰_2차1회설변내역" xfId="27062"/>
    <cellStyle name="_평림투찰_통리투찰_설계예산서" xfId="27063"/>
    <cellStyle name="_평림투찰_통리투찰_설계예산서 1차" xfId="27064"/>
    <cellStyle name="_평림투찰_통리투찰_예정공정표" xfId="27065"/>
    <cellStyle name="_평림투찰_통리투찰_전체2회설변내역" xfId="27066"/>
    <cellStyle name="_평림투찰_통리투찰_전체계약" xfId="27067"/>
    <cellStyle name="_평림투찰_통리투찰_철근(사급)" xfId="27068"/>
    <cellStyle name="_평상" xfId="4448"/>
    <cellStyle name="_평천교" xfId="20170"/>
    <cellStyle name="_평천교_암거" xfId="20171"/>
    <cellStyle name="_평천교_암거01" xfId="20172"/>
    <cellStyle name="_평촌교수량" xfId="7006"/>
    <cellStyle name="_평촌교수량_2공구암거토공수량" xfId="16443"/>
    <cellStyle name="_평촌교수량_3.배수공" xfId="16442"/>
    <cellStyle name="_평촌교수량_4구조물공" xfId="15706"/>
    <cellStyle name="_평촌교수량_4구조물공_환토(최종)" xfId="15707"/>
    <cellStyle name="_평촌교수량_걷고싶은 녹화거리 조성 폐기물처리" xfId="7005"/>
    <cellStyle name="_평촌교수량_걷고싶은 녹화거리 조성공사" xfId="7004"/>
    <cellStyle name="_평촌교수량_남강어린이공원 현대화사업" xfId="7003"/>
    <cellStyle name="_평촌교수량_내촌10 BOX수량" xfId="16441"/>
    <cellStyle name="_평촌교수량_내촌10 BOX수량_암거공" xfId="16440"/>
    <cellStyle name="_평촌교수량_내촌10 BOX수량_암거공_3.배수공" xfId="16439"/>
    <cellStyle name="_평촌교수량_내촌10 BOX수량_암거공_배수공" xfId="16438"/>
    <cellStyle name="_평촌교수량_내촌10 BOX수량_암거공_배수공1" xfId="16383"/>
    <cellStyle name="_평촌교수량_내촌10 BOX수량_암거공_배수공2" xfId="16382"/>
    <cellStyle name="_평촌교수량_내촌10 철근집계" xfId="16602"/>
    <cellStyle name="_평촌교수량_내촌10 철근집계_암거공" xfId="16264"/>
    <cellStyle name="_평촌교수량_내촌10 철근집계_암거공_3.배수공" xfId="16263"/>
    <cellStyle name="_평촌교수량_내촌10 철근집계_암거공_배수공" xfId="16262"/>
    <cellStyle name="_평촌교수량_내촌10 철근집계_암거공_배수공1" xfId="16261"/>
    <cellStyle name="_평촌교수량_내촌10 철근집계_암거공_배수공2" xfId="16671"/>
    <cellStyle name="_평촌교수량_무주골천수량" xfId="7002"/>
    <cellStyle name="_평촌교수량_무주골천수량_걷고싶은 녹화거리 조성 폐기물처리" xfId="7001"/>
    <cellStyle name="_평촌교수량_무주골천수량_걷고싶은 녹화거리 조성공사" xfId="7000"/>
    <cellStyle name="_평촌교수량_무주골천수량_남강어린이공원 현대화사업" xfId="6999"/>
    <cellStyle name="_평촌교수량_무주골천수량_현석동 1-5번지 일대 마을마당조성" xfId="6998"/>
    <cellStyle name="_평촌교수량_무주골천수량_현석동 1-5번지 일대 마을마당조성_걷고싶은 녹화거리 조성 폐기물처리" xfId="6997"/>
    <cellStyle name="_평촌교수량_무주골천수량_현석동 1-5번지 일대 마을마당조성_걷고싶은 녹화거리 조성공사" xfId="6996"/>
    <cellStyle name="_평촌교수량_무주골천수량_현석동 1-5번지 일대 마을마당조성_남강어린이공원 현대화사업" xfId="6995"/>
    <cellStyle name="_평촌교수량_박스수량" xfId="16437"/>
    <cellStyle name="_평촌교수량_박스수량_2공구암거토공수량" xfId="16436"/>
    <cellStyle name="_평촌교수량_박스수량_3.배수공" xfId="16435"/>
    <cellStyle name="_평촌교수량_박스수량_내촌10 BOX수량" xfId="16434"/>
    <cellStyle name="_평촌교수량_박스수량_내촌10 BOX수량_암거공" xfId="16433"/>
    <cellStyle name="_평촌교수량_박스수량_내촌10 BOX수량_암거공_3.배수공" xfId="16432"/>
    <cellStyle name="_평촌교수량_박스수량_내촌10 BOX수량_암거공_배수공" xfId="16431"/>
    <cellStyle name="_평촌교수량_박스수량_내촌10 BOX수량_암거공_배수공1" xfId="16430"/>
    <cellStyle name="_평촌교수량_박스수량_내촌10 BOX수량_암거공_배수공2" xfId="16429"/>
    <cellStyle name="_평촌교수량_박스수량_내촌10 철근집계" xfId="16637"/>
    <cellStyle name="_평촌교수량_박스수량_내촌10 철근집계_암거공" xfId="16294"/>
    <cellStyle name="_평촌교수량_박스수량_내촌10 철근집계_암거공_3.배수공" xfId="16592"/>
    <cellStyle name="_평촌교수량_박스수량_내촌10 철근집계_암거공_배수공" xfId="16591"/>
    <cellStyle name="_평촌교수량_박스수량_내촌10 철근집계_암거공_배수공1" xfId="16590"/>
    <cellStyle name="_평촌교수량_박스수량_내촌10 철근집계_암거공_배수공2" xfId="16636"/>
    <cellStyle name="_평촌교수량_박스수량_배수공" xfId="16589"/>
    <cellStyle name="_평촌교수량_박스수량_배수공1" xfId="16633"/>
    <cellStyle name="_평촌교수량_박스수량_배수공2" xfId="16598"/>
    <cellStyle name="_평촌교수량_박스수량_서석13 BOX수량" xfId="16545"/>
    <cellStyle name="_평촌교수량_박스수량_서석13 BOX수량_암거공" xfId="16635"/>
    <cellStyle name="_평촌교수량_박스수량_서석13 BOX수량_암거공_3.배수공" xfId="16456"/>
    <cellStyle name="_평촌교수량_박스수량_서석13 BOX수량_암거공_배수공" xfId="16293"/>
    <cellStyle name="_평촌교수량_박스수량_서석13 BOX수량_암거공_배수공1" xfId="16632"/>
    <cellStyle name="_평촌교수량_박스수량_서석13 BOX수량_암거공_배수공2" xfId="16588"/>
    <cellStyle name="_평촌교수량_박스수량_수량1공구" xfId="16587"/>
    <cellStyle name="_평촌교수량_박스수량_암거공" xfId="16586"/>
    <cellStyle name="_평촌교수량_박스수량_암거공_암거공" xfId="16585"/>
    <cellStyle name="_평촌교수량_박스수량_암거공_암거공_3.배수공" xfId="16292"/>
    <cellStyle name="_평촌교수량_박스수량_암거공_암거공_배수공" xfId="16540"/>
    <cellStyle name="_평촌교수량_박스수량_암거공_암거공_배수공1" xfId="16524"/>
    <cellStyle name="_평촌교수량_박스수량_암거공_암거공_배수공2" xfId="16544"/>
    <cellStyle name="_평촌교수량_박스수량_토공" xfId="16584"/>
    <cellStyle name="_평촌교수량_배수공" xfId="16523"/>
    <cellStyle name="_평촌교수량_배수공1" xfId="16543"/>
    <cellStyle name="_평촌교수량_배수공2" xfId="16583"/>
    <cellStyle name="_평촌교수량_변전소연결부" xfId="15708"/>
    <cellStyle name="_평촌교수량_변전소연결부_환토(최종)" xfId="15709"/>
    <cellStyle name="_평촌교수량_서석13 BOX수량" xfId="16631"/>
    <cellStyle name="_평촌교수량_서석13 BOX수량_암거공" xfId="16291"/>
    <cellStyle name="_평촌교수량_서석13 BOX수량_암거공_3.배수공" xfId="16522"/>
    <cellStyle name="_평촌교수량_서석13 BOX수량_암거공_배수공" xfId="16542"/>
    <cellStyle name="_평촌교수량_서석13 BOX수량_암거공_배수공1" xfId="16290"/>
    <cellStyle name="_평촌교수량_서석13 BOX수량_암거공_배수공2" xfId="16582"/>
    <cellStyle name="_평촌교수량_수량1공구" xfId="16521"/>
    <cellStyle name="_평촌교수량_암거" xfId="20173"/>
    <cellStyle name="_평촌교수량_암거01" xfId="20174"/>
    <cellStyle name="_평촌교수량_암거공" xfId="16630"/>
    <cellStyle name="_평촌교수량_암거공_암거공" xfId="16605"/>
    <cellStyle name="_평촌교수량_암거공_암거공_3.배수공" xfId="16228"/>
    <cellStyle name="_평촌교수량_암거공_암거공_배수공" xfId="16376"/>
    <cellStyle name="_평촌교수량_암거공_암거공_배수공1" xfId="16526"/>
    <cellStyle name="_평촌교수량_암거공_암거공_배수공2" xfId="16375"/>
    <cellStyle name="_평촌교수량_전력구수량" xfId="15710"/>
    <cellStyle name="_평촌교수량_전력구수량_환토(최종)" xfId="15711"/>
    <cellStyle name="_평촌교수량_토공" xfId="16604"/>
    <cellStyle name="_평촌교수량_현석동 1-5번지 일대 마을마당조성" xfId="6994"/>
    <cellStyle name="_평촌교수량_현석동 1-5번지 일대 마을마당조성_걷고싶은 녹화거리 조성 폐기물처리" xfId="6993"/>
    <cellStyle name="_평촌교수량_현석동 1-5번지 일대 마을마당조성_걷고싶은 녹화거리 조성공사" xfId="6992"/>
    <cellStyle name="_평촌교수량_현석동 1-5번지 일대 마을마당조성_남강어린이공원 현대화사업" xfId="6991"/>
    <cellStyle name="_평촌교수량_호명12공구" xfId="6990"/>
    <cellStyle name="_평촌교수량_호명12공구_걷고싶은 녹화거리 조성 폐기물처리" xfId="6989"/>
    <cellStyle name="_평촌교수량_호명12공구_걷고싶은 녹화거리 조성공사" xfId="6988"/>
    <cellStyle name="_평촌교수량_호명12공구_남강어린이공원 현대화사업" xfId="6987"/>
    <cellStyle name="_평촌교수량_호명12공구_현석동 1-5번지 일대 마을마당조성" xfId="6986"/>
    <cellStyle name="_평촌교수량_호명12공구_현석동 1-5번지 일대 마을마당조성_걷고싶은 녹화거리 조성 폐기물처리" xfId="6985"/>
    <cellStyle name="_평촌교수량_호명12공구_현석동 1-5번지 일대 마을마당조성_걷고싶은 녹화거리 조성공사" xfId="6984"/>
    <cellStyle name="_평촌교수량_호명12공구_현석동 1-5번지 일대 마을마당조성_남강어린이공원 현대화사업" xfId="6983"/>
    <cellStyle name="_평촌교수량_환토(최종)" xfId="15712"/>
    <cellStyle name="_평택이동" xfId="724"/>
    <cellStyle name="_평택준설" xfId="6982"/>
    <cellStyle name="_평택준설_20020924 대산항 공내역서" xfId="6981"/>
    <cellStyle name="_평택준설_20020924 대산항 공내역서_사본 - 20020924 대산항 공내역서" xfId="6980"/>
    <cellStyle name="_평택화학중대(본실행)" xfId="20175"/>
    <cellStyle name="_평화의댐내역서최종(OLD)" xfId="725"/>
    <cellStyle name="_평화의댐전기공사(030701)수정분" xfId="726"/>
    <cellStyle name="_평화의댐전기공사030725_최종수정" xfId="727"/>
    <cellStyle name="_폐기물(당초대비)" xfId="27069"/>
    <cellStyle name="_폐기물(설계서)" xfId="20176"/>
    <cellStyle name="_폐기물(설계서경)" xfId="20177"/>
    <cellStyle name="_폐기물내역-전지" xfId="4453"/>
    <cellStyle name="_폐기물설계서" xfId="27070"/>
    <cellStyle name="_폐기물설계서(최종)" xfId="6979"/>
    <cellStyle name="_폐기물설명서" xfId="728"/>
    <cellStyle name="_폐기물수량(중노송동)" xfId="20178"/>
    <cellStyle name="_폐기물예산서(경원동 전성교회)" xfId="20179"/>
    <cellStyle name="_폐기물처리비" xfId="10729"/>
    <cellStyle name="_포스장비" xfId="20180"/>
    <cellStyle name="_포장" xfId="729"/>
    <cellStyle name="_포장_02. 깨기총괄표1" xfId="730"/>
    <cellStyle name="_포장_라멘교 토공" xfId="731"/>
    <cellStyle name="_포장_라멘교 토공_02. 깨기총괄표1" xfId="732"/>
    <cellStyle name="_포장공" xfId="733"/>
    <cellStyle name="_포장공(괴목배수로)" xfId="734"/>
    <cellStyle name="_포장공_1" xfId="15713"/>
    <cellStyle name="_포장공1" xfId="20181"/>
    <cellStyle name="_포항교도소(대동)" xfId="10730"/>
    <cellStyle name="_포항교도소(원본)" xfId="10731"/>
    <cellStyle name="_포항실행견적내역" xfId="27071"/>
    <cellStyle name="_표본설계" xfId="20182"/>
    <cellStyle name="_표본설계서" xfId="20183"/>
    <cellStyle name="_표시핀설치(ok)" xfId="20184"/>
    <cellStyle name="_표준 견적서 2003년" xfId="20185"/>
    <cellStyle name="_표준 견적서 2003년_설계서(갑지)0223" xfId="20186"/>
    <cellStyle name="_표준 견적서 2003년_설계예산서및단가산출서" xfId="20187"/>
    <cellStyle name="_표준 견적서 2003년_진입램프최종" xfId="20188"/>
    <cellStyle name="_표준 견적서 2003년_진입램프최종엑셀" xfId="20189"/>
    <cellStyle name="_표지" xfId="20190"/>
    <cellStyle name="_하도계획서" xfId="6978"/>
    <cellStyle name="_하도급관리계획서(갑지원주동화)" xfId="20191"/>
    <cellStyle name="_하도급관통보" xfId="20192"/>
    <cellStyle name="_하도급관통보(감사)" xfId="20193"/>
    <cellStyle name="_하도급변경 본사요구자료" xfId="20194"/>
    <cellStyle name="_하도급양식" xfId="10732"/>
    <cellStyle name="_하도급율" xfId="6977"/>
    <cellStyle name="_하도변경현황" xfId="6975"/>
    <cellStyle name="_하드웨어사양서" xfId="20195"/>
    <cellStyle name="_하반기성과급인별LIST" xfId="735"/>
    <cellStyle name="_하수 준설물 내역서" xfId="20196"/>
    <cellStyle name="_하수관거조사용역설계서(3권역)" xfId="20197"/>
    <cellStyle name="_하수박스내역서(발주분)" xfId="20198"/>
    <cellStyle name="_학교조경시방서" xfId="10273"/>
    <cellStyle name="_한국원자력안전기술원" xfId="4462"/>
    <cellStyle name="_한서초(정문)수정3" xfId="20199"/>
    <cellStyle name="_한전연구견적" xfId="4463"/>
    <cellStyle name="_한천(1공구)수량산출서" xfId="20200"/>
    <cellStyle name="_한효빌딩 리모델링 공사(국보)" xfId="736"/>
    <cellStyle name="_합의서" xfId="737"/>
    <cellStyle name="_합의서_선정안(삼산)" xfId="738"/>
    <cellStyle name="_합의서_선정안(삼산)_캐노피 견적서" xfId="739"/>
    <cellStyle name="_합의서_추풍령" xfId="740"/>
    <cellStyle name="_합의서_추풍령_캐노피 견적서" xfId="741"/>
    <cellStyle name="_합의서_추풍령-1" xfId="742"/>
    <cellStyle name="_합의서_추풍령-1_캐노피 견적서" xfId="743"/>
    <cellStyle name="_합의서_캐노피 견적서" xfId="744"/>
    <cellStyle name="_항측내역(5.15최종)" xfId="20201"/>
    <cellStyle name="_항측표본설계서" xfId="20202"/>
    <cellStyle name="_해미-덕산(1공구)4" xfId="13321"/>
    <cellStyle name="_해미-덕산(1공구)4_설계변경(재경)" xfId="13322"/>
    <cellStyle name="_해미-덕산(1공구)4_자금청구서예제(3월)" xfId="13323"/>
    <cellStyle name="_해미-덕산(1공구)4_자금청구서예제(3월)_6월자금청구수정분" xfId="13324"/>
    <cellStyle name="_해미-덕산(1공구)4_자금청구서예제(3월)_6월자금청구수정분_설계변경(재경)" xfId="13325"/>
    <cellStyle name="_해미-덕산(1공구)4_자금청구서예제(3월)_설계변경(재경)" xfId="13326"/>
    <cellStyle name="_향남토공(입찰)" xfId="20203"/>
    <cellStyle name="_현곡산업단지-표지판" xfId="6974"/>
    <cellStyle name="_현관" xfId="745"/>
    <cellStyle name="_현장관리비" xfId="13327"/>
    <cellStyle name="_현장관리비_001공종별기성현황내역수정분" xfId="13328"/>
    <cellStyle name="_현장관리비_001공종별기성현황내역수정분_설계변경(재경)" xfId="13329"/>
    <cellStyle name="_현장관리비_001공종별기성현황내역수정분_자금청구서예제(3월)" xfId="13330"/>
    <cellStyle name="_현장관리비_001공종별기성현황내역수정분_자금청구서예제(3월)_6월자금청구수정분" xfId="13331"/>
    <cellStyle name="_현장관리비_001공종별기성현황내역수정분_자금청구서예제(3월)_6월자금청구수정분_설계변경(재경)" xfId="13332"/>
    <cellStyle name="_현장관리비_001공종별기성현황내역수정분_자금청구서예제(3월)_설계변경(재경)" xfId="13333"/>
    <cellStyle name="_현장관리비_7월공종별기성현황내역" xfId="13334"/>
    <cellStyle name="_현장관리비_7월공종별기성현황내역_설계변경(재경)" xfId="13335"/>
    <cellStyle name="_현장관리비_7월공종별기성현황내역_자금청구서예제(3월)" xfId="13336"/>
    <cellStyle name="_현장관리비_7월공종별기성현황내역_자금청구서예제(3월)_6월자금청구수정분" xfId="13337"/>
    <cellStyle name="_현장관리비_7월공종별기성현황내역_자금청구서예제(3월)_6월자금청구수정분_설계변경(재경)" xfId="13338"/>
    <cellStyle name="_현장관리비_7월공종별기성현황내역_자금청구서예제(3월)_설계변경(재경)" xfId="13339"/>
    <cellStyle name="_현장관리비_공종별기성현황내역" xfId="13340"/>
    <cellStyle name="_현장관리비_공종별기성현황내역_설계변경(재경)" xfId="13341"/>
    <cellStyle name="_현장관리비_공종별기성현황내역_자금청구서예제(3월)" xfId="13342"/>
    <cellStyle name="_현장관리비_공종별기성현황내역_자금청구서예제(3월)_6월자금청구수정분" xfId="13343"/>
    <cellStyle name="_현장관리비_공종별기성현황내역_자금청구서예제(3월)_6월자금청구수정분_설계변경(재경)" xfId="13344"/>
    <cellStyle name="_현장관리비_공종별기성현황내역_자금청구서예제(3월)_설계변경(재경)" xfId="13345"/>
    <cellStyle name="_현장관리비_설계변경(재경)" xfId="13346"/>
    <cellStyle name="_현장관리비_실행예산서" xfId="13347"/>
    <cellStyle name="_현장관리비_실행예산서(본사작성)" xfId="13348"/>
    <cellStyle name="_현장관리비_실행예산서(본사작성)_설계변경(재경)" xfId="13349"/>
    <cellStyle name="_현장관리비_실행예산서(본사작성)_자금청구서예제(3월)" xfId="13350"/>
    <cellStyle name="_현장관리비_실행예산서(본사작성)_자금청구서예제(3월)_6월자금청구수정분" xfId="13351"/>
    <cellStyle name="_현장관리비_실행예산서(본사작성)_자금청구서예제(3월)_6월자금청구수정분_설계변경(재경)" xfId="13352"/>
    <cellStyle name="_현장관리비_실행예산서(본사작성)_자금청구서예제(3월)_설계변경(재경)" xfId="13353"/>
    <cellStyle name="_현장관리비_실행예산서_설계변경(재경)" xfId="13354"/>
    <cellStyle name="_현장관리비_실행예산서_자금청구서예제(3월)" xfId="13355"/>
    <cellStyle name="_현장관리비_실행예산서_자금청구서예제(3월)_6월자금청구수정분" xfId="13356"/>
    <cellStyle name="_현장관리비_실행예산서_자금청구서예제(3월)_6월자금청구수정분_설계변경(재경)" xfId="13357"/>
    <cellStyle name="_현장관리비_실행예산서_자금청구서예제(3월)_설계변경(재경)" xfId="13358"/>
    <cellStyle name="_현장관리비_자금청구서예제(3월)" xfId="13359"/>
    <cellStyle name="_현장관리비_자금청구서예제(3월)_6월자금청구수정분" xfId="13360"/>
    <cellStyle name="_현장관리비_자금청구서예제(3월)_6월자금청구수정분_설계변경(재경)" xfId="13361"/>
    <cellStyle name="_현장관리비_자금청구서예제(3월)_설계변경(재경)" xfId="13362"/>
    <cellStyle name="_현장관리비_주간일보 및 실행 기성내역(양식)" xfId="13363"/>
    <cellStyle name="_현장관리비_주간일보 및 실행 기성내역(양식)_설계변경(재경)" xfId="13364"/>
    <cellStyle name="_현장관리비_주간일보 및 실행 기성내역(양식)_자금청구서예제(3월)" xfId="13365"/>
    <cellStyle name="_현장관리비_주간일보 및 실행 기성내역(양식)_자금청구서예제(3월)_6월자금청구수정분" xfId="13366"/>
    <cellStyle name="_현장관리비_주간일보 및 실행 기성내역(양식)_자금청구서예제(3월)_6월자금청구수정분_설계변경(재경)" xfId="13367"/>
    <cellStyle name="_현장관리비_주간일보 및 실행 기성내역(양식)_자금청구서예제(3월)_설계변경(재경)" xfId="13368"/>
    <cellStyle name="_현장관리비_중계실행기성고내역서(6월)" xfId="13369"/>
    <cellStyle name="_현장관리비_중계실행기성고내역서(6월)_설계변경(재경)" xfId="13370"/>
    <cellStyle name="_현장관리비_중계실행기성고내역서(6월)_자금청구서예제(3월)" xfId="13371"/>
    <cellStyle name="_현장관리비_중계실행기성고내역서(6월)_자금청구서예제(3월)_6월자금청구수정분" xfId="13372"/>
    <cellStyle name="_현장관리비_중계실행기성고내역서(6월)_자금청구서예제(3월)_6월자금청구수정분_설계변경(재경)" xfId="13373"/>
    <cellStyle name="_현장관리비_중계실행기성고내역서(6월)_자금청구서예제(3월)_설계변경(재경)" xfId="13374"/>
    <cellStyle name="_현장관리비_중계실행기성고내역서(6월)_주간일보 및 실행 기성내역(양식)" xfId="13375"/>
    <cellStyle name="_현장관리비_중계실행기성고내역서(6월)_주간일보 및 실행 기성내역(양식)_설계변경(재경)" xfId="13376"/>
    <cellStyle name="_현장관리비_중계실행기성고내역서(6월)_주간일보 및 실행 기성내역(양식)_자금청구서예제(3월)" xfId="13377"/>
    <cellStyle name="_현장관리비_중계실행기성고내역서(6월)_주간일보 및 실행 기성내역(양식)_자금청구서예제(3월)_6월자금청구수정분" xfId="13378"/>
    <cellStyle name="_현장관리비_중계실행기성고내역서(6월)_주간일보 및 실행 기성내역(양식)_자금청구서예제(3월)_6월자금청구수정분_설계변경(재경)" xfId="13379"/>
    <cellStyle name="_현장관리비_중계실행기성고내역서(6월)_주간일보 및 실행 기성내역(양식)_자금청구서예제(3월)_설계변경(재경)" xfId="13380"/>
    <cellStyle name="_현장관리비1" xfId="6973"/>
    <cellStyle name="_현장관리비1_20020924 대산항 공내역서" xfId="6971"/>
    <cellStyle name="_현장관리비1_20020924 대산항 공내역서_사본 - 20020924 대산항 공내역서" xfId="6970"/>
    <cellStyle name="_현장관리비1_실행예산서(문산IC)" xfId="6969"/>
    <cellStyle name="_현장관리비1_실행예산서(문산IC)_20020924 대산항 공내역서" xfId="6968"/>
    <cellStyle name="_현장관리비1_실행예산서(문산IC)_20020924 대산항 공내역서_사본 - 20020924 대산항 공내역서" xfId="6967"/>
    <cellStyle name="_현장관리비1_흥산-구룡" xfId="6966"/>
    <cellStyle name="_현장관리비1_흥산-구룡_20020924 대산항 공내역서" xfId="6964"/>
    <cellStyle name="_현장관리비1_흥산-구룡_20020924 대산항 공내역서_사본 - 20020924 대산항 공내역서" xfId="6963"/>
    <cellStyle name="_현장문제점" xfId="6962"/>
    <cellStyle name="_현장문제점_2002경영전략회의" xfId="6961"/>
    <cellStyle name="_현장문제점_2002년도경영계획" xfId="6960"/>
    <cellStyle name="_현장문제점_생산성2002" xfId="6959"/>
    <cellStyle name="_현장문제점_현장공사현황" xfId="6958"/>
    <cellStyle name="_현장문제점_현장공사현황(공동사)" xfId="6957"/>
    <cellStyle name="_현장문제점_현장공사현황(대내)" xfId="6956"/>
    <cellStyle name="_현장문제점_현장공사현황_2002년도경영계획" xfId="6965"/>
    <cellStyle name="_현장문제점_현장조직표" xfId="6955"/>
    <cellStyle name="_현장문제점_현장조직표_2002년도경영계획" xfId="6953"/>
    <cellStyle name="_현장문제점_현장현황(공동사)" xfId="6952"/>
    <cellStyle name="_현장문제점_현장현황(사장님)" xfId="6951"/>
    <cellStyle name="_현장설명" xfId="27072"/>
    <cellStyle name="_현장설명서-지하수개발" xfId="20204"/>
    <cellStyle name="_현황" xfId="6950"/>
    <cellStyle name="_현황_2002경영전략회의" xfId="6949"/>
    <cellStyle name="_현황_2002년도경영계획" xfId="6948"/>
    <cellStyle name="_현황_생산성2002" xfId="6947"/>
    <cellStyle name="_현황_현장공사현황" xfId="6946"/>
    <cellStyle name="_현황_현장공사현황(공동사)" xfId="6945"/>
    <cellStyle name="_현황_현장공사현황(대내)" xfId="6954"/>
    <cellStyle name="_현황_현장공사현황_2002년도경영계획" xfId="6944"/>
    <cellStyle name="_현황_현장조직표" xfId="6943"/>
    <cellStyle name="_현황_현장조직표_2002년도경영계획" xfId="6942"/>
    <cellStyle name="_현황_현장현황(공동사)" xfId="6941"/>
    <cellStyle name="_현황_현장현황(사장님)" xfId="6940"/>
    <cellStyle name="_호남선두계역외2개소연결통로" xfId="10733"/>
    <cellStyle name="_호남선전철화송정리역사111" xfId="20205"/>
    <cellStyle name="_호수SS내역서040920" xfId="20206"/>
    <cellStyle name="_호안블럭" xfId="20207"/>
    <cellStyle name="_홈플러스 대구칠성점 내역서 " xfId="20208"/>
    <cellStyle name="_홍보관수량참고(특성화설계서)" xfId="20209"/>
    <cellStyle name="_홍제초 수목이식(2차)" xfId="10274"/>
    <cellStyle name="_홍제초등학교(강산)" xfId="10734"/>
    <cellStyle name="_홍제토목" xfId="10275"/>
    <cellStyle name="_홍천(노천1지구)-1공구" xfId="20210"/>
    <cellStyle name="_홍천(노천1지구)-1공구_관내 도로정비공사" xfId="20211"/>
    <cellStyle name="_홍천(노천1지구)-1공구_관내 도로정비공사(도면만)" xfId="20212"/>
    <cellStyle name="_홍천(노천1지구)-1공구_관내 도로정비공사_관내 도로정비공사" xfId="20213"/>
    <cellStyle name="_홍천(노천1지구)-1공구_관내 도로정비공사_관내 도로정비공사(도면만)(1)" xfId="20214"/>
    <cellStyle name="_홍천(노천1지구)-1공구_관내 도로정비공사_관내 도로정비공사_관내 도로정비공사(도면만)" xfId="20215"/>
    <cellStyle name="_홍천(노천1지구)-1공구_관내 도로정비공사_역전로도로정비공사" xfId="20216"/>
    <cellStyle name="_홍천(노천1지구)-1공구_관내 도로정비공사_역전로도로정비공사(물량조정)" xfId="20217"/>
    <cellStyle name="_홍천(노천1지구)-1공구_관내 도로정비공사_장다리내6길 도로정비공사" xfId="20218"/>
    <cellStyle name="_홍천(노천1지구)-1공구_관내 소규모도로정비공사2" xfId="20219"/>
    <cellStyle name="_홍천(노천1지구)-1공구_화서문9길" xfId="20220"/>
    <cellStyle name="_홍천(노천1지구)-1공구_화서문9길2" xfId="20221"/>
    <cellStyle name="_홍천여중" xfId="20222"/>
    <cellStyle name="_홍천중(강임계약내역)" xfId="10735"/>
    <cellStyle name="_화서문지역단식의자설치수량산출서" xfId="15714"/>
    <cellStyle name="_화성동탄내역서(0419)" xfId="10276"/>
    <cellStyle name="_화악~도계간-(주)대아" xfId="20223"/>
    <cellStyle name="_화전리2,3공구" xfId="746"/>
    <cellStyle name="_환경보존비사용계획서" xfId="20224"/>
    <cellStyle name="_환경사업소 오수" xfId="27073"/>
    <cellStyle name="_황령-교량토공" xfId="6939"/>
    <cellStyle name="_황령-교량토공 2" xfId="20225"/>
    <cellStyle name="_황령-교량토공_0513 내역서 및-1" xfId="6938"/>
    <cellStyle name="_황령-교량토공_09_0818 내역서" xfId="6972"/>
    <cellStyle name="_황령-교량토공_09_0826 내역서" xfId="6937"/>
    <cellStyle name="_황령-교량토공_09_0826 이식내역서" xfId="6936"/>
    <cellStyle name="_황령-교량토공_09_0910 내역서" xfId="6935"/>
    <cellStyle name="_황령-교량토공_09_0910 이식및제거내역서(원가계산포함)" xfId="6934"/>
    <cellStyle name="_황령-교량토공_09_0910 이식및철거내역서(원가계산포함)" xfId="6932"/>
    <cellStyle name="_황령-교량토공_09_0917 본공사-신규공사(원가계산포함)" xfId="6931"/>
    <cellStyle name="_황령-교량토공_09_0917 이식및철거내역서(원가계산포함)" xfId="6930"/>
    <cellStyle name="_황령-교량토공_09_0928 이식및제거내역서(원가계산포함)" xfId="6929"/>
    <cellStyle name="_황령-교량토공_09_1007 조경 본공사" xfId="6928"/>
    <cellStyle name="_황령-교량토공_09_1009 이식및제거내역서(원가계산포함)" xfId="6927"/>
    <cellStyle name="_황령-교량토공_09_1031 조경 본공사-마사토포장" xfId="6926"/>
    <cellStyle name="_황령-교량토공_09_1109 조경내역서(전체)" xfId="6925"/>
    <cellStyle name="_황령-교량토공_09_1109수량산출서" xfId="6924"/>
    <cellStyle name="_황령-교량토공_09_1110 조경내역서(전체)" xfId="6933"/>
    <cellStyle name="_황령-교량토공_09_1112 조경 내역서(최종)" xfId="6923"/>
    <cellStyle name="_황령-교량토공_10_0308 공원내 편익시설물 설치공사_원가계산서" xfId="6921"/>
    <cellStyle name="_황령-교량토공_10_0410 동강유역_원가계산서" xfId="6920"/>
    <cellStyle name="_황령-교량토공_10_1119 원가계산서" xfId="6919"/>
    <cellStyle name="_황령-교량토공_10_1119 조경 설계내역서" xfId="6918"/>
    <cellStyle name="_황령-교량토공_갈산3녹지 리모델링공사" xfId="6917"/>
    <cellStyle name="_황령-교량토공_공원 등산로변 편익시설설치 공사 내역서 및" xfId="6916"/>
    <cellStyle name="_황령-교량토공_관급자재 집계표" xfId="6915"/>
    <cellStyle name="_황령-교량토공_수목중량" xfId="6914"/>
    <cellStyle name="_황령-교량토공_폐기물내역서" xfId="6913"/>
    <cellStyle name="_황령-목교" xfId="6922"/>
    <cellStyle name="_횡단측구" xfId="27074"/>
    <cellStyle name="_횡배수관" xfId="15715"/>
    <cellStyle name="_횡배수관(신월2)" xfId="15716"/>
    <cellStyle name="_횡배수관(신월2)_부대공(1)" xfId="15717"/>
    <cellStyle name="_횡배수관(신월2)_부대공(1)_포천시임도구조개량" xfId="15718"/>
    <cellStyle name="_횡배수관(신월2)_부대공-1" xfId="15719"/>
    <cellStyle name="_횡배수관(신월2)_부대공-1_부대공-1" xfId="15720"/>
    <cellStyle name="_횡배수관(신월2)_부대공-1_부대공-1_부대공(1)" xfId="15721"/>
    <cellStyle name="_횡배수관(신월2)_부대공-1_부대공-1_부대공(1)_포천시임도구조개량" xfId="15722"/>
    <cellStyle name="_횡배수관(신월2)_부대공-1_부대공-1_포천시임도구조개량" xfId="15723"/>
    <cellStyle name="_횡배수관(신월2)_부대공-1_포천시임도구조개량" xfId="15724"/>
    <cellStyle name="_횡배수관(신월2)_토공1" xfId="15725"/>
    <cellStyle name="_횡배수관(신월2)_토공1_토공" xfId="15726"/>
    <cellStyle name="_횡배수관(신월2)_토공1_토공_포천시임도구조개량" xfId="15727"/>
    <cellStyle name="_횡배수관(신월2)_토공1_포천시임도구조개량" xfId="15728"/>
    <cellStyle name="_횡배수관(신월2)_포천시임도구조개량" xfId="15729"/>
    <cellStyle name="_횡배수관(신월5)" xfId="15730"/>
    <cellStyle name="_횡배수관(신월5)_부대공(1)" xfId="15731"/>
    <cellStyle name="_횡배수관(신월5)_부대공(1)_포천시임도구조개량" xfId="15732"/>
    <cellStyle name="_횡배수관(신월5)_부대공-1" xfId="15733"/>
    <cellStyle name="_횡배수관(신월5)_부대공-1_부대공-1" xfId="15734"/>
    <cellStyle name="_횡배수관(신월5)_부대공-1_부대공-1_부대공(1)" xfId="15735"/>
    <cellStyle name="_횡배수관(신월5)_부대공-1_부대공-1_부대공(1)_포천시임도구조개량" xfId="15736"/>
    <cellStyle name="_횡배수관(신월5)_부대공-1_부대공-1_포천시임도구조개량" xfId="15737"/>
    <cellStyle name="_횡배수관(신월5)_부대공-1_포천시임도구조개량" xfId="15738"/>
    <cellStyle name="_횡배수관(신월5)_토공1" xfId="15739"/>
    <cellStyle name="_횡배수관(신월5)_토공1_토공" xfId="15740"/>
    <cellStyle name="_횡배수관(신월5)_토공1_토공_포천시임도구조개량" xfId="15741"/>
    <cellStyle name="_횡배수관(신월5)_토공1_포천시임도구조개량" xfId="15742"/>
    <cellStyle name="_횡배수관(신월5)_포천시임도구조개량" xfId="15743"/>
    <cellStyle name="_횡배수관(용연1)" xfId="15744"/>
    <cellStyle name="_횡배수관(용연1)_부대공(1)" xfId="15745"/>
    <cellStyle name="_횡배수관(용연1)_부대공(1)_포천시임도구조개량" xfId="15746"/>
    <cellStyle name="_횡배수관(용연1)_부대공-1" xfId="15747"/>
    <cellStyle name="_횡배수관(용연1)_부대공-1_부대공-1" xfId="15748"/>
    <cellStyle name="_횡배수관(용연1)_부대공-1_부대공-1_부대공(1)" xfId="15749"/>
    <cellStyle name="_횡배수관(용연1)_부대공-1_부대공-1_부대공(1)_포천시임도구조개량" xfId="15750"/>
    <cellStyle name="_횡배수관(용연1)_부대공-1_부대공-1_포천시임도구조개량" xfId="15751"/>
    <cellStyle name="_횡배수관(용연1)_부대공-1_포천시임도구조개량" xfId="15752"/>
    <cellStyle name="_횡배수관(용연1)_토공1" xfId="15753"/>
    <cellStyle name="_횡배수관(용연1)_토공1_토공" xfId="15754"/>
    <cellStyle name="_횡배수관(용연1)_토공1_토공_포천시임도구조개량" xfId="15755"/>
    <cellStyle name="_횡배수관(용연1)_토공1_포천시임도구조개량" xfId="15756"/>
    <cellStyle name="_횡배수관(용연1)_포천시임도구조개량" xfId="15757"/>
    <cellStyle name="_횡배수관(용연c)" xfId="15758"/>
    <cellStyle name="_횡배수관(용연c)_부대공(1)" xfId="15759"/>
    <cellStyle name="_횡배수관(용연c)_부대공(1)_포천시임도구조개량" xfId="15760"/>
    <cellStyle name="_횡배수관(용연c)_부대공-1" xfId="15761"/>
    <cellStyle name="_횡배수관(용연c)_부대공-1_부대공-1" xfId="15762"/>
    <cellStyle name="_횡배수관(용연c)_부대공-1_부대공-1_부대공(1)" xfId="15763"/>
    <cellStyle name="_횡배수관(용연c)_부대공-1_부대공-1_부대공(1)_포천시임도구조개량" xfId="15764"/>
    <cellStyle name="_횡배수관(용연c)_부대공-1_부대공-1_포천시임도구조개량" xfId="15765"/>
    <cellStyle name="_횡배수관(용연c)_부대공-1_포천시임도구조개량" xfId="15766"/>
    <cellStyle name="_횡배수관(용연c)_토공1" xfId="15767"/>
    <cellStyle name="_횡배수관(용연c)_토공1_토공" xfId="15768"/>
    <cellStyle name="_횡배수관(용연c)_토공1_토공_포천시임도구조개량" xfId="15769"/>
    <cellStyle name="_횡배수관(용연c)_토공1_포천시임도구조개량" xfId="15770"/>
    <cellStyle name="_횡배수관(용연c)_포천시임도구조개량" xfId="15771"/>
    <cellStyle name="_횡배수관(용연d)" xfId="15772"/>
    <cellStyle name="_횡배수관(용연d)_부대공(1)" xfId="15773"/>
    <cellStyle name="_횡배수관(용연d)_부대공(1)_포천시임도구조개량" xfId="15774"/>
    <cellStyle name="_횡배수관(용연d)_부대공-1" xfId="15775"/>
    <cellStyle name="_횡배수관(용연d)_부대공-1_부대공-1" xfId="15776"/>
    <cellStyle name="_횡배수관(용연d)_부대공-1_부대공-1_부대공(1)" xfId="15777"/>
    <cellStyle name="_횡배수관(용연d)_부대공-1_부대공-1_부대공(1)_포천시임도구조개량" xfId="15778"/>
    <cellStyle name="_횡배수관(용연d)_부대공-1_부대공-1_포천시임도구조개량" xfId="15779"/>
    <cellStyle name="_횡배수관(용연d)_부대공-1_포천시임도구조개량" xfId="15780"/>
    <cellStyle name="_횡배수관(용연d)_토공1" xfId="15781"/>
    <cellStyle name="_횡배수관(용연d)_토공1_토공" xfId="15782"/>
    <cellStyle name="_횡배수관(용연d)_토공1_토공_포천시임도구조개량" xfId="15783"/>
    <cellStyle name="_횡배수관(용연d)_토공1_포천시임도구조개량" xfId="15784"/>
    <cellStyle name="_횡배수관(용연d)_포천시임도구조개량" xfId="15785"/>
    <cellStyle name="_횡배수관_금산제수량(전체최종)" xfId="20226"/>
    <cellStyle name="_횡배수관11" xfId="15786"/>
    <cellStyle name="_횡배수관11_거인1도로(3)-전체" xfId="15787"/>
    <cellStyle name="_횡배수관11_거인1도로(3)-전체_부대공(1)" xfId="15788"/>
    <cellStyle name="_횡배수관11_거인1도로(3)-전체_부대공(1)_포천시임도구조개량" xfId="15789"/>
    <cellStyle name="_횡배수관11_거인1도로(3)-전체_부대공-1" xfId="15790"/>
    <cellStyle name="_횡배수관11_거인1도로(3)-전체_부대공-1_부대공-1" xfId="15791"/>
    <cellStyle name="_횡배수관11_거인1도로(3)-전체_부대공-1_부대공-1_부대공(1)" xfId="15792"/>
    <cellStyle name="_횡배수관11_거인1도로(3)-전체_부대공-1_부대공-1_부대공(1)_포천시임도구조개량" xfId="15793"/>
    <cellStyle name="_횡배수관11_거인1도로(3)-전체_부대공-1_부대공-1_포천시임도구조개량" xfId="15794"/>
    <cellStyle name="_횡배수관11_거인1도로(3)-전체_부대공-1_포천시임도구조개량" xfId="15795"/>
    <cellStyle name="_횡배수관11_거인1도로(3)-전체_토공1" xfId="15796"/>
    <cellStyle name="_횡배수관11_거인1도로(3)-전체_토공1_토공" xfId="15797"/>
    <cellStyle name="_횡배수관11_거인1도로(3)-전체_토공1_토공_포천시임도구조개량" xfId="15798"/>
    <cellStyle name="_횡배수관11_거인1도로(3)-전체_토공1_포천시임도구조개량" xfId="15799"/>
    <cellStyle name="_횡배수관11_거인1도로(3)-전체_포천시임도구조개량" xfId="15800"/>
    <cellStyle name="_횡배수관11_거인도로-전체" xfId="15801"/>
    <cellStyle name="_횡배수관11_거인도로-전체_부대공(1)" xfId="15802"/>
    <cellStyle name="_횡배수관11_거인도로-전체_부대공(1)_포천시임도구조개량" xfId="15803"/>
    <cellStyle name="_횡배수관11_거인도로-전체_부대공-1" xfId="15804"/>
    <cellStyle name="_횡배수관11_거인도로-전체_부대공-1_부대공-1" xfId="15805"/>
    <cellStyle name="_횡배수관11_거인도로-전체_부대공-1_부대공-1_부대공(1)" xfId="15806"/>
    <cellStyle name="_횡배수관11_거인도로-전체_부대공-1_부대공-1_부대공(1)_포천시임도구조개량" xfId="15807"/>
    <cellStyle name="_횡배수관11_거인도로-전체_부대공-1_부대공-1_포천시임도구조개량" xfId="15808"/>
    <cellStyle name="_횡배수관11_거인도로-전체_부대공-1_포천시임도구조개량" xfId="15809"/>
    <cellStyle name="_횡배수관11_거인도로-전체_토공1" xfId="15810"/>
    <cellStyle name="_횡배수관11_거인도로-전체_토공1_토공" xfId="15811"/>
    <cellStyle name="_횡배수관11_거인도로-전체_토공1_토공_포천시임도구조개량" xfId="15812"/>
    <cellStyle name="_횡배수관11_거인도로-전체_토공1_포천시임도구조개량" xfId="15813"/>
    <cellStyle name="_횡배수관11_거인도로-전체_포천시임도구조개량" xfId="15814"/>
    <cellStyle name="_횡배수관11_거인도로총괄집계" xfId="15815"/>
    <cellStyle name="_횡배수관11_거인도로총괄집계_토공1" xfId="15816"/>
    <cellStyle name="_횡배수관11_거인도로총괄집계_토공1_토공" xfId="15817"/>
    <cellStyle name="_횡배수관11_거인도로총괄집계_토공1_토공_포천시임도구조개량" xfId="15818"/>
    <cellStyle name="_횡배수관11_거인도로총괄집계_토공1_포천시임도구조개량" xfId="15819"/>
    <cellStyle name="_횡배수관11_거인도로총괄집계_포천시임도구조개량" xfId="15820"/>
    <cellStyle name="_횡배수관11_동상도로-전체" xfId="15821"/>
    <cellStyle name="_횡배수관11_동상도로-전체_부대공(1)" xfId="15822"/>
    <cellStyle name="_횡배수관11_동상도로-전체_부대공(1)_포천시임도구조개량" xfId="15823"/>
    <cellStyle name="_횡배수관11_동상도로-전체_부대공-1" xfId="15824"/>
    <cellStyle name="_횡배수관11_동상도로-전체_부대공-1_부대공-1" xfId="15825"/>
    <cellStyle name="_횡배수관11_동상도로-전체_부대공-1_부대공-1_부대공(1)" xfId="15826"/>
    <cellStyle name="_횡배수관11_동상도로-전체_부대공-1_부대공-1_부대공(1)_포천시임도구조개량" xfId="15827"/>
    <cellStyle name="_횡배수관11_동상도로-전체_부대공-1_부대공-1_포천시임도구조개량" xfId="15828"/>
    <cellStyle name="_횡배수관11_동상도로-전체_부대공-1_포천시임도구조개량" xfId="15829"/>
    <cellStyle name="_횡배수관11_동상도로-전체_토공1" xfId="15830"/>
    <cellStyle name="_횡배수관11_동상도로-전체_토공1_토공" xfId="15831"/>
    <cellStyle name="_횡배수관11_동상도로-전체_토공1_토공_포천시임도구조개량" xfId="15832"/>
    <cellStyle name="_횡배수관11_동상도로-전체_토공1_포천시임도구조개량" xfId="15833"/>
    <cellStyle name="_횡배수관11_동상도로-전체_포천시임도구조개량" xfId="15834"/>
    <cellStyle name="_횡배수관11_부대공(1)" xfId="15835"/>
    <cellStyle name="_횡배수관11_부대공(1)_포천시임도구조개량" xfId="15836"/>
    <cellStyle name="_횡배수관11_부대공-1" xfId="15837"/>
    <cellStyle name="_횡배수관11_부대공-1_부대공-1" xfId="15838"/>
    <cellStyle name="_횡배수관11_부대공-1_부대공-1_부대공(1)" xfId="15839"/>
    <cellStyle name="_횡배수관11_부대공-1_부대공-1_부대공(1)_포천시임도구조개량" xfId="15840"/>
    <cellStyle name="_횡배수관11_부대공-1_부대공-1_포천시임도구조개량" xfId="15841"/>
    <cellStyle name="_횡배수관11_부대공-1_포천시임도구조개량" xfId="15842"/>
    <cellStyle name="_횡배수관11_용연1도로-수정-1" xfId="15843"/>
    <cellStyle name="_횡배수관11_용연1도로-수정-1_부대공(1)" xfId="15844"/>
    <cellStyle name="_횡배수관11_용연1도로-수정-1_부대공(1)_포천시임도구조개량" xfId="15845"/>
    <cellStyle name="_횡배수관11_용연1도로-수정-1_부대공-1" xfId="15846"/>
    <cellStyle name="_횡배수관11_용연1도로-수정-1_부대공-1_부대공-1" xfId="15847"/>
    <cellStyle name="_횡배수관11_용연1도로-수정-1_부대공-1_부대공-1_부대공(1)" xfId="15848"/>
    <cellStyle name="_횡배수관11_용연1도로-수정-1_부대공-1_부대공-1_부대공(1)_포천시임도구조개량" xfId="15849"/>
    <cellStyle name="_횡배수관11_용연1도로-수정-1_부대공-1_부대공-1_포천시임도구조개량" xfId="15850"/>
    <cellStyle name="_횡배수관11_용연1도로-수정-1_부대공-1_포천시임도구조개량" xfId="15851"/>
    <cellStyle name="_횡배수관11_용연1도로-수정-1_토공1" xfId="15852"/>
    <cellStyle name="_횡배수관11_용연1도로-수정-1_토공1_토공" xfId="15853"/>
    <cellStyle name="_횡배수관11_용연1도로-수정-1_토공1_토공_포천시임도구조개량" xfId="15854"/>
    <cellStyle name="_횡배수관11_용연1도로-수정-1_토공1_포천시임도구조개량" xfId="15855"/>
    <cellStyle name="_횡배수관11_용연1도로-수정-1_포천시임도구조개량" xfId="15856"/>
    <cellStyle name="_횡배수관11_토공1" xfId="15857"/>
    <cellStyle name="_횡배수관11_토공1_토공" xfId="15858"/>
    <cellStyle name="_횡배수관11_토공1_토공_포천시임도구조개량" xfId="15859"/>
    <cellStyle name="_횡배수관11_토공1_포천시임도구조개량" xfId="15860"/>
    <cellStyle name="_횡배수관11_포천시임도구조개량" xfId="15861"/>
    <cellStyle name="_횡배수관공" xfId="747"/>
    <cellStyle name="_효교리1공구" xfId="748"/>
    <cellStyle name="_효교리2공구" xfId="749"/>
    <cellStyle name="¡¾¨u￠￢ⓒ÷A¨u," xfId="20227"/>
    <cellStyle name="´þ" xfId="15862"/>
    <cellStyle name="´þ·?" xfId="750"/>
    <cellStyle name="´Þ·¯" xfId="20228"/>
    <cellStyle name="¿ø" xfId="751"/>
    <cellStyle name="’E‰Y [0.00]_laroux" xfId="752"/>
    <cellStyle name="’E‰Y_laroux" xfId="753"/>
    <cellStyle name="￠RERERERIiU￠RERERERE?￠RERERERER ￠RERERERE?A￠RERERERE￠RERERERIA CIAI￠RERERER¡ERERER￠RERER￠RERE?¡ERERERERU￠RERERERE￠RERERER¡ERER￠RER¡ER¡E?I￠RERER￠RER¡ER￠R￠?I￠RERERERIiA￠RERERER¡ERERER￠RERER￠RERE?I" xfId="754"/>
    <cellStyle name="¤@?e_TEST-1 " xfId="755"/>
    <cellStyle name="\MNPREF32.DLL&amp;" xfId="10736"/>
    <cellStyle name="+,-,0" xfId="756"/>
    <cellStyle name="+,-,0 2" xfId="4488"/>
    <cellStyle name="+,-,0 3" xfId="16701"/>
    <cellStyle name="=C:\WINDOWS\SYSTEM32\COMMAND.COM" xfId="20229"/>
    <cellStyle name="△ []" xfId="757"/>
    <cellStyle name="△ [] 2" xfId="4490"/>
    <cellStyle name="△ [] 3" xfId="16288"/>
    <cellStyle name="△ [0]" xfId="758"/>
    <cellStyle name="△ [0] 2" xfId="4492"/>
    <cellStyle name="△ [0] 3" xfId="16580"/>
    <cellStyle name="△백분율" xfId="759"/>
    <cellStyle name="△콤마" xfId="760"/>
    <cellStyle name="●" xfId="761"/>
    <cellStyle name="°ia¤¼o " xfId="762"/>
    <cellStyle name="°ia¤¼o¼ya¡" xfId="763"/>
    <cellStyle name="°íÁ¤¼Ò¼ýÁ¡" xfId="20230"/>
    <cellStyle name="°iA¤¼O¼yA¡_조경내역" xfId="20231"/>
    <cellStyle name="°ia¤aa " xfId="764"/>
    <cellStyle name="°ia¤aa·a1" xfId="765"/>
    <cellStyle name="°íÁ¤Ãâ·Â1" xfId="20232"/>
    <cellStyle name="°ia¤aa·a2" xfId="766"/>
    <cellStyle name="°íÁ¤Ãâ·Â2" xfId="20233"/>
    <cellStyle name="µÚ¿¡ ¿À´Â ÇÏÀÌÆÛ¸µÅ©" xfId="20234"/>
    <cellStyle name="•W_laroux" xfId="20235"/>
    <cellStyle name="" xfId="767"/>
    <cellStyle name="_캐노피 견적서" xfId="768"/>
    <cellStyle name="_x0007_ _x000d__x000d_­­_x0007_ ­" xfId="20236"/>
    <cellStyle name="æØè [0.00]_PRODUCT DETAIL Q1" xfId="20237"/>
    <cellStyle name="æØè_PRODUCT DETAIL Q1" xfId="20238"/>
    <cellStyle name="ÊÝ [0.00]_PRODUCT DETAIL Q1" xfId="20239"/>
    <cellStyle name="ÊÝ_PRODUCT DETAIL Q1" xfId="20240"/>
    <cellStyle name="W?_BOOKSHIP" xfId="20241"/>
    <cellStyle name="0" xfId="769"/>
    <cellStyle name="0 2" xfId="4504"/>
    <cellStyle name="0 3" xfId="16579"/>
    <cellStyle name="0%" xfId="770"/>
    <cellStyle name="0,0_x000d__x000a_NA_x000d__x000a_" xfId="20242"/>
    <cellStyle name="0.0" xfId="771"/>
    <cellStyle name="0.0 2" xfId="4507"/>
    <cellStyle name="0.0 3" xfId="13481"/>
    <cellStyle name="0.0 4" xfId="16188"/>
    <cellStyle name="0.0%" xfId="772"/>
    <cellStyle name="0.0_분수대 및 어린이놀이터 시설물 설치공사" xfId="773"/>
    <cellStyle name="0.00" xfId="774"/>
    <cellStyle name="0.00 2" xfId="4511"/>
    <cellStyle name="0.00 3" xfId="13482"/>
    <cellStyle name="0.00 4" xfId="16189"/>
    <cellStyle name="0.00%" xfId="775"/>
    <cellStyle name="0.00_분수대 및 어린이놀이터 시설물 설치공사" xfId="776"/>
    <cellStyle name="0.000%" xfId="777"/>
    <cellStyle name="0.0000%" xfId="778"/>
    <cellStyle name="0]_laroux_1_PLDT" xfId="20243"/>
    <cellStyle name="0_01-2.차선도색" xfId="20244"/>
    <cellStyle name="0_02.도급내역서-08.03.26" xfId="20245"/>
    <cellStyle name="0_02.철거공" xfId="20246"/>
    <cellStyle name="0_02.철거공(2단계)" xfId="20247"/>
    <cellStyle name="0_02.철거공(3단계)" xfId="20248"/>
    <cellStyle name="0_02.철거공_06.포장공" xfId="20249"/>
    <cellStyle name="0_02.철거공_06.포장공F" xfId="20250"/>
    <cellStyle name="0_02.철거공-2안(협의용)_기층제거_F20110714" xfId="20251"/>
    <cellStyle name="0_02.토공(철거공포함)-20111020F" xfId="20252"/>
    <cellStyle name="0_02.토공1" xfId="20253"/>
    <cellStyle name="0_02-철거공" xfId="20254"/>
    <cellStyle name="0_03.철거공" xfId="20255"/>
    <cellStyle name="0_04.우수공" xfId="20256"/>
    <cellStyle name="0_05.구조물공" xfId="20257"/>
    <cellStyle name="0_05.배수공" xfId="20258"/>
    <cellStyle name="0_05.우수공" xfId="20259"/>
    <cellStyle name="0_05.우수공(3단계)" xfId="20260"/>
    <cellStyle name="0_06.상수공" xfId="20261"/>
    <cellStyle name="0_06.포장공" xfId="20262"/>
    <cellStyle name="0_06.포장공(도색포함)(1단계)-생활관" xfId="20263"/>
    <cellStyle name="0_06.포장공F" xfId="20264"/>
    <cellStyle name="0_06-1.포장공" xfId="20265"/>
    <cellStyle name="0_08.포장공" xfId="20266"/>
    <cellStyle name="0_08.포장공(2단계)" xfId="20267"/>
    <cellStyle name="0_08.포장공(3단계)" xfId="20268"/>
    <cellStyle name="0_08-2.차선도색" xfId="20269"/>
    <cellStyle name="0_09.부대공" xfId="20270"/>
    <cellStyle name="0_09.부대공(12.13)" xfId="20271"/>
    <cellStyle name="0_그네보호대(U형,파이프형)(1)" xfId="20272"/>
    <cellStyle name="0_내역서" xfId="779"/>
    <cellStyle name="0_내역서_2005년학교숲" xfId="6912"/>
    <cellStyle name="0_내역서_2005년학교숲_2006년학교숲내역서(폐기물)1" xfId="20273"/>
    <cellStyle name="0_내역서_2005년학교숲_2006년학교숲내역서(폐기물)1_청록일위대가2006" xfId="20274"/>
    <cellStyle name="0_내역서_2005년학교숲_2006년학교숲내역서1" xfId="6911"/>
    <cellStyle name="0_내역서_2005년학교숲_2006년학교숲내역서1_내역(금빛초)" xfId="20275"/>
    <cellStyle name="0_내역서_2005년학교숲_2006년학교숲내역서1_내역(금빛초)_청록일위대가2006" xfId="20276"/>
    <cellStyle name="0_내역서_2005년학교숲_2006년학교숲내역서1_내역(성남서초)" xfId="20277"/>
    <cellStyle name="0_내역서_2005년학교숲_2006년학교숲내역서1_내역(성남서초)_청록일위대가2006" xfId="20278"/>
    <cellStyle name="0_내역서_2005년학교숲_2006년학교숲내역서1_양지수련마을앞_가로변_녹화공사내역서(1)" xfId="6910"/>
    <cellStyle name="0_내역서_2005년학교숲_2006년학교숲내역서1_청록일위대가2006" xfId="20279"/>
    <cellStyle name="0_내역서_2005년학교숲_기초일위" xfId="20280"/>
    <cellStyle name="0_내역서_2005년학교숲_기초일위_청록일위대가2006" xfId="20281"/>
    <cellStyle name="0_내역서_2005년학교숲_내역서" xfId="20282"/>
    <cellStyle name="0_내역서_2005년학교숲_내역서_청록일위대가2006" xfId="20283"/>
    <cellStyle name="0_내역서_2005년학교숲_도심속 소공원 조성공사" xfId="20284"/>
    <cellStyle name="0_내역서_2005년학교숲_도심속 소공원 조성공사_청록일위대가2006" xfId="20285"/>
    <cellStyle name="0_내역서_2005년학교숲_성남시 보행자도로 휴게 녹지공간 조성공사" xfId="20286"/>
    <cellStyle name="0_내역서_2005년학교숲_성남시 보행자도로 휴게 녹지공간 조성공사_청록일위대가2006" xfId="20287"/>
    <cellStyle name="0_내역서_2005년학교숲_양지수련마을앞_가로변_녹화공사내역서(1)" xfId="6909"/>
    <cellStyle name="0_내역서_2005년학교숲_용인데시앙내역서" xfId="20288"/>
    <cellStyle name="0_내역서_2005년학교숲_용인데시앙내역서_청록일위대가2006" xfId="20289"/>
    <cellStyle name="0_내역서_2005년학교숲_중기단가" xfId="20290"/>
    <cellStyle name="0_내역서_2005년학교숲_중기단가_청록일위대가2006" xfId="20291"/>
    <cellStyle name="0_내역서_2005년학교숲_철거수량산출" xfId="20292"/>
    <cellStyle name="0_내역서_2005년학교숲_철거수량산출_청록일위대가2006" xfId="20293"/>
    <cellStyle name="0_내역서_2005년학교숲_청록일위대가2006" xfId="20294"/>
    <cellStyle name="0_내역서_2005년학교숲_청록일위대가2006_청록일위대가2006" xfId="20295"/>
    <cellStyle name="0_내역서_2006년학교숲내역서1" xfId="6908"/>
    <cellStyle name="0_내역서_2006년학교숲내역서1_2006년학교숲내역서(폐기물)1" xfId="20296"/>
    <cellStyle name="0_내역서_2006년학교숲내역서1_2006년학교숲내역서(폐기물)1_청록일위대가2006" xfId="20297"/>
    <cellStyle name="0_내역서_2006년학교숲내역서1_2006년학교숲내역서1" xfId="6907"/>
    <cellStyle name="0_내역서_2006년학교숲내역서1_2006년학교숲내역서1_내역(금빛초)" xfId="20298"/>
    <cellStyle name="0_내역서_2006년학교숲내역서1_2006년학교숲내역서1_내역(금빛초)_청록일위대가2006" xfId="20299"/>
    <cellStyle name="0_내역서_2006년학교숲내역서1_2006년학교숲내역서1_내역(성남서초)" xfId="20300"/>
    <cellStyle name="0_내역서_2006년학교숲내역서1_2006년학교숲내역서1_내역(성남서초)_청록일위대가2006" xfId="20301"/>
    <cellStyle name="0_내역서_2006년학교숲내역서1_2006년학교숲내역서1_양지수련마을앞_가로변_녹화공사내역서(1)" xfId="6906"/>
    <cellStyle name="0_내역서_2006년학교숲내역서1_2006년학교숲내역서1_청록일위대가2006" xfId="20302"/>
    <cellStyle name="0_내역서_2006년학교숲내역서1_기초일위" xfId="20303"/>
    <cellStyle name="0_내역서_2006년학교숲내역서1_기초일위_청록일위대가2006" xfId="20304"/>
    <cellStyle name="0_내역서_2006년학교숲내역서1_내역서" xfId="20305"/>
    <cellStyle name="0_내역서_2006년학교숲내역서1_내역서_청록일위대가2006" xfId="20306"/>
    <cellStyle name="0_내역서_2006년학교숲내역서1_도심속 소공원 조성공사" xfId="20307"/>
    <cellStyle name="0_내역서_2006년학교숲내역서1_도심속 소공원 조성공사_청록일위대가2006" xfId="20308"/>
    <cellStyle name="0_내역서_2006년학교숲내역서1_성남시 보행자도로 휴게 녹지공간 조성공사" xfId="20309"/>
    <cellStyle name="0_내역서_2006년학교숲내역서1_성남시 보행자도로 휴게 녹지공간 조성공사_청록일위대가2006" xfId="20310"/>
    <cellStyle name="0_내역서_2006년학교숲내역서1_양지수련마을앞_가로변_녹화공사내역서(1)" xfId="6976"/>
    <cellStyle name="0_내역서_2006년학교숲내역서1_용인데시앙내역서" xfId="20311"/>
    <cellStyle name="0_내역서_2006년학교숲내역서1_용인데시앙내역서_청록일위대가2006" xfId="20312"/>
    <cellStyle name="0_내역서_2006년학교숲내역서1_중기단가" xfId="20313"/>
    <cellStyle name="0_내역서_2006년학교숲내역서1_중기단가_청록일위대가2006" xfId="20314"/>
    <cellStyle name="0_내역서_2006년학교숲내역서1_철거수량산출" xfId="20315"/>
    <cellStyle name="0_내역서_2006년학교숲내역서1_철거수량산출_청록일위대가2006" xfId="20316"/>
    <cellStyle name="0_내역서_2006년학교숲내역서1_청록일위대가2006" xfId="20317"/>
    <cellStyle name="0_내역서_2006년학교숲내역서1_청록일위대가2006_청록일위대가2006" xfId="20318"/>
    <cellStyle name="0_내역서_2차내역서-0222-제출용" xfId="6905"/>
    <cellStyle name="0_내역서_2차내역서-0222-제출용_내역(금빛초)" xfId="20319"/>
    <cellStyle name="0_내역서_2차내역서-0222-제출용_내역(금빛초)_청록일위대가2006" xfId="20320"/>
    <cellStyle name="0_내역서_2차내역서-0222-제출용_내역(성남서초)" xfId="20321"/>
    <cellStyle name="0_내역서_2차내역서-0222-제출용_내역(성남서초)_청록일위대가2006" xfId="20322"/>
    <cellStyle name="0_내역서_2차내역서-0222-제출용_양지수련마을앞_가로변_녹화공사내역서(1)" xfId="6904"/>
    <cellStyle name="0_내역서_2차내역서-0222-제출용_청록일위대가2006" xfId="20323"/>
    <cellStyle name="0_내역서_내역(금빛초)" xfId="20324"/>
    <cellStyle name="0_내역서_내역(금빛초)_청록일위대가2006" xfId="20325"/>
    <cellStyle name="0_내역서_내역(성남서초)" xfId="20326"/>
    <cellStyle name="0_내역서_내역(성남서초)_청록일위대가2006" xfId="20327"/>
    <cellStyle name="0_내역서_내역서-0223조경-제출용" xfId="6902"/>
    <cellStyle name="0_내역서_내역서-0223조경-제출용_2006년학교숲내역서(폐기물)1" xfId="20328"/>
    <cellStyle name="0_내역서_내역서-0223조경-제출용_2006년학교숲내역서(폐기물)1_청록일위대가2006" xfId="20329"/>
    <cellStyle name="0_내역서_내역서-0223조경-제출용_2006년학교숲내역서1" xfId="6901"/>
    <cellStyle name="0_내역서_내역서-0223조경-제출용_2006년학교숲내역서1_내역(금빛초)" xfId="20330"/>
    <cellStyle name="0_내역서_내역서-0223조경-제출용_2006년학교숲내역서1_내역(금빛초)_청록일위대가2006" xfId="20331"/>
    <cellStyle name="0_내역서_내역서-0223조경-제출용_2006년학교숲내역서1_내역(성남서초)" xfId="20332"/>
    <cellStyle name="0_내역서_내역서-0223조경-제출용_2006년학교숲내역서1_내역(성남서초)_청록일위대가2006" xfId="20333"/>
    <cellStyle name="0_내역서_내역서-0223조경-제출용_2006년학교숲내역서1_양지수련마을앞_가로변_녹화공사내역서(1)" xfId="6900"/>
    <cellStyle name="0_내역서_내역서-0223조경-제출용_2006년학교숲내역서1_청록일위대가2006" xfId="20334"/>
    <cellStyle name="0_내역서_내역서-0223조경-제출용_8단지-제출용" xfId="6899"/>
    <cellStyle name="0_내역서_내역서-0223조경-제출용_8단지-제출용_내역(금빛초)" xfId="20335"/>
    <cellStyle name="0_내역서_내역서-0223조경-제출용_8단지-제출용_내역(금빛초)_청록일위대가2006" xfId="20336"/>
    <cellStyle name="0_내역서_내역서-0223조경-제출용_8단지-제출용_내역(성남서초)" xfId="20337"/>
    <cellStyle name="0_내역서_내역서-0223조경-제출용_8단지-제출용_내역(성남서초)_청록일위대가2006" xfId="20338"/>
    <cellStyle name="0_내역서_내역서-0223조경-제출용_8단지-제출용_양지수련마을앞_가로변_녹화공사내역서(1)" xfId="6897"/>
    <cellStyle name="0_내역서_내역서-0223조경-제출용_8단지-제출용_청록일위대가2006" xfId="20339"/>
    <cellStyle name="0_내역서_내역서-0223조경-제출용_기초일위" xfId="20340"/>
    <cellStyle name="0_내역서_내역서-0223조경-제출용_기초일위_청록일위대가2006" xfId="20341"/>
    <cellStyle name="0_내역서_내역서-0223조경-제출용_내역서" xfId="20342"/>
    <cellStyle name="0_내역서_내역서-0223조경-제출용_내역서_청록일위대가2006" xfId="20343"/>
    <cellStyle name="0_내역서_내역서-0223조경-제출용_내역서-0309조경-제출용" xfId="6896"/>
    <cellStyle name="0_내역서_내역서-0223조경-제출용_내역서-0309조경-제출용_내역(금빛초)" xfId="20344"/>
    <cellStyle name="0_내역서_내역서-0223조경-제출용_내역서-0309조경-제출용_내역(금빛초)_청록일위대가2006" xfId="20345"/>
    <cellStyle name="0_내역서_내역서-0223조경-제출용_내역서-0309조경-제출용_내역(성남서초)" xfId="20346"/>
    <cellStyle name="0_내역서_내역서-0223조경-제출용_내역서-0309조경-제출용_내역(성남서초)_청록일위대가2006" xfId="20347"/>
    <cellStyle name="0_내역서_내역서-0223조경-제출용_내역서-0309조경-제출용_양지수련마을앞_가로변_녹화공사내역서(1)" xfId="6895"/>
    <cellStyle name="0_내역서_내역서-0223조경-제출용_내역서-0309조경-제출용_청록일위대가2006" xfId="20348"/>
    <cellStyle name="0_내역서_내역서-0223조경-제출용_내역서0331" xfId="6894"/>
    <cellStyle name="0_내역서_내역서-0223조경-제출용_내역서0331_내역(금빛초)" xfId="20349"/>
    <cellStyle name="0_내역서_내역서-0223조경-제출용_내역서0331_내역(금빛초)_청록일위대가2006" xfId="20350"/>
    <cellStyle name="0_내역서_내역서-0223조경-제출용_내역서0331_내역(성남서초)" xfId="20351"/>
    <cellStyle name="0_내역서_내역서-0223조경-제출용_내역서0331_내역(성남서초)_청록일위대가2006" xfId="20352"/>
    <cellStyle name="0_내역서_내역서-0223조경-제출용_내역서0331_양지수련마을앞_가로변_녹화공사내역서(1)" xfId="6893"/>
    <cellStyle name="0_내역서_내역서-0223조경-제출용_내역서0331_청록일위대가2006" xfId="20353"/>
    <cellStyle name="0_내역서_내역서-0223조경-제출용_내역서0331-제출" xfId="6892"/>
    <cellStyle name="0_내역서_내역서-0223조경-제출용_내역서0331-제출_내역(금빛초)" xfId="20354"/>
    <cellStyle name="0_내역서_내역서-0223조경-제출용_내역서0331-제출_내역(금빛초)_청록일위대가2006" xfId="20355"/>
    <cellStyle name="0_내역서_내역서-0223조경-제출용_내역서0331-제출_내역(성남서초)" xfId="20356"/>
    <cellStyle name="0_내역서_내역서-0223조경-제출용_내역서0331-제출_내역(성남서초)_청록일위대가2006" xfId="20357"/>
    <cellStyle name="0_내역서_내역서-0223조경-제출용_내역서0331-제출_양지수련마을앞_가로변_녹화공사내역서(1)" xfId="6890"/>
    <cellStyle name="0_내역서_내역서-0223조경-제출용_내역서0331-제출_청록일위대가2006" xfId="20358"/>
    <cellStyle name="0_내역서_내역서-0223조경-제출용_내역서0421" xfId="6889"/>
    <cellStyle name="0_내역서_내역서-0223조경-제출용_내역서0421_내역(금빛초)" xfId="20359"/>
    <cellStyle name="0_내역서_내역서-0223조경-제출용_내역서0421_내역(금빛초)_청록일위대가2006" xfId="20360"/>
    <cellStyle name="0_내역서_내역서-0223조경-제출용_내역서0421_내역(성남서초)" xfId="20361"/>
    <cellStyle name="0_내역서_내역서-0223조경-제출용_내역서0421_내역(성남서초)_청록일위대가2006" xfId="20362"/>
    <cellStyle name="0_내역서_내역서-0223조경-제출용_내역서0421_양지수련마을앞_가로변_녹화공사내역서(1)" xfId="6888"/>
    <cellStyle name="0_내역서_내역서-0223조경-제출용_내역서0421_청록일위대가2006" xfId="20363"/>
    <cellStyle name="0_내역서_내역서-0223조경-제출용_도심속 소공원 조성공사" xfId="20364"/>
    <cellStyle name="0_내역서_내역서-0223조경-제출용_도심속 소공원 조성공사_청록일위대가2006" xfId="20365"/>
    <cellStyle name="0_내역서_내역서-0223조경-제출용_설계서갑지" xfId="6887"/>
    <cellStyle name="0_내역서_내역서-0223조경-제출용_설계서갑지_양지수련마을앞_가로변_녹화공사내역서(1)" xfId="6886"/>
    <cellStyle name="0_내역서_내역서-0223조경-제출용_설계서갑지_청록일위대가2006" xfId="20366"/>
    <cellStyle name="0_내역서_내역서-0223조경-제출용_성남시 보행자도로 휴게 녹지공간 조성공사" xfId="20367"/>
    <cellStyle name="0_내역서_내역서-0223조경-제출용_성남시 보행자도로 휴게 녹지공간 조성공사_청록일위대가2006" xfId="20368"/>
    <cellStyle name="0_내역서_내역서-0223조경-제출용_수량산출" xfId="6885"/>
    <cellStyle name="0_내역서_내역서-0223조경-제출용_수량산출_내역(금빛초)" xfId="20369"/>
    <cellStyle name="0_내역서_내역서-0223조경-제출용_수량산출_내역(금빛초)_청록일위대가2006" xfId="20370"/>
    <cellStyle name="0_내역서_내역서-0223조경-제출용_수량산출_내역(성남서초)" xfId="20371"/>
    <cellStyle name="0_내역서_내역서-0223조경-제출용_수량산출_내역(성남서초)_청록일위대가2006" xfId="20372"/>
    <cellStyle name="0_내역서_내역서-0223조경-제출용_수량산출_양지수련마을앞_가로변_녹화공사내역서(1)" xfId="6884"/>
    <cellStyle name="0_내역서_내역서-0223조경-제출용_수량산출_청록일위대가2006" xfId="20373"/>
    <cellStyle name="0_내역서_내역서-0223조경-제출용_시설물일위" xfId="6883"/>
    <cellStyle name="0_내역서_내역서-0223조경-제출용_시설물일위_내역(금빛초)" xfId="20374"/>
    <cellStyle name="0_내역서_내역서-0223조경-제출용_시설물일위_내역(금빛초)_청록일위대가2006" xfId="20375"/>
    <cellStyle name="0_내역서_내역서-0223조경-제출용_시설물일위_내역(성남서초)" xfId="20376"/>
    <cellStyle name="0_내역서_내역서-0223조경-제출용_시설물일위_내역(성남서초)_청록일위대가2006" xfId="20377"/>
    <cellStyle name="0_내역서_내역서-0223조경-제출용_시설물일위_양지수련마을앞_가로변_녹화공사내역서(1)" xfId="6882"/>
    <cellStyle name="0_내역서_내역서-0223조경-제출용_시설물일위_청록일위대가2006" xfId="20378"/>
    <cellStyle name="0_내역서_내역서-0223조경-제출용_식재일위" xfId="6891"/>
    <cellStyle name="0_내역서_내역서-0223조경-제출용_식재일위_내역(금빛초)" xfId="20379"/>
    <cellStyle name="0_내역서_내역서-0223조경-제출용_식재일위_내역(금빛초)_청록일위대가2006" xfId="20380"/>
    <cellStyle name="0_내역서_내역서-0223조경-제출용_식재일위_내역(성남서초)" xfId="20381"/>
    <cellStyle name="0_내역서_내역서-0223조경-제출용_식재일위_내역(성남서초)_청록일위대가2006" xfId="20382"/>
    <cellStyle name="0_내역서_내역서-0223조경-제출용_식재일위_양지수련마을앞_가로변_녹화공사내역서(1)" xfId="6881"/>
    <cellStyle name="0_내역서_내역서-0223조경-제출용_식재일위_청록일위대가2006" xfId="20383"/>
    <cellStyle name="0_내역서_내역서-0223조경-제출용_양지수련마을앞_가로변_녹화공사내역서(1)" xfId="6879"/>
    <cellStyle name="0_내역서_내역서-0223조경-제출용_용인데시앙내역서" xfId="20384"/>
    <cellStyle name="0_내역서_내역서-0223조경-제출용_용인데시앙내역서_청록일위대가2006" xfId="20385"/>
    <cellStyle name="0_내역서_내역서-0223조경-제출용_중기단가" xfId="6878"/>
    <cellStyle name="0_내역서_내역서-0223조경-제출용_중기단가_내역(금빛초)" xfId="20386"/>
    <cellStyle name="0_내역서_내역서-0223조경-제출용_중기단가_내역(금빛초)_청록일위대가2006" xfId="20387"/>
    <cellStyle name="0_내역서_내역서-0223조경-제출용_중기단가_내역(성남서초)" xfId="20388"/>
    <cellStyle name="0_내역서_내역서-0223조경-제출용_중기단가_내역(성남서초)_청록일위대가2006" xfId="20389"/>
    <cellStyle name="0_내역서_내역서-0223조경-제출용_중기단가_양지수련마을앞_가로변_녹화공사내역서(1)" xfId="6877"/>
    <cellStyle name="0_내역서_내역서-0223조경-제출용_중기단가_청록일위대가2006" xfId="20390"/>
    <cellStyle name="0_내역서_내역서-0223조경-제출용_철거수량산출" xfId="6876"/>
    <cellStyle name="0_내역서_내역서-0223조경-제출용_철거수량산출_내역(금빛초)" xfId="20391"/>
    <cellStyle name="0_내역서_내역서-0223조경-제출용_철거수량산출_내역(금빛초)_청록일위대가2006" xfId="20392"/>
    <cellStyle name="0_내역서_내역서-0223조경-제출용_철거수량산출_내역(성남서초)" xfId="20393"/>
    <cellStyle name="0_내역서_내역서-0223조경-제출용_철거수량산출_내역(성남서초)_청록일위대가2006" xfId="20394"/>
    <cellStyle name="0_내역서_내역서-0223조경-제출용_철거수량산출_양지수련마을앞_가로변_녹화공사내역서(1)" xfId="6875"/>
    <cellStyle name="0_내역서_내역서-0223조경-제출용_철거수량산출_청록일위대가2006" xfId="20395"/>
    <cellStyle name="0_내역서_내역서-0223조경-제출용_청록일위대가2006" xfId="20396"/>
    <cellStyle name="0_내역서_내역서-0223조경-제출용_청록일위대가2006_청록일위대가2006" xfId="20397"/>
    <cellStyle name="0_내역서_내역서-0308조경-제출용" xfId="6874"/>
    <cellStyle name="0_내역서_내역서-0308조경-제출용_내역(금빛초)" xfId="20398"/>
    <cellStyle name="0_내역서_내역서-0308조경-제출용_내역(금빛초)_청록일위대가2006" xfId="20399"/>
    <cellStyle name="0_내역서_내역서-0308조경-제출용_내역(성남서초)" xfId="20400"/>
    <cellStyle name="0_내역서_내역서-0308조경-제출용_내역(성남서초)_청록일위대가2006" xfId="20401"/>
    <cellStyle name="0_내역서_내역서-0308조경-제출용_양지수련마을앞_가로변_녹화공사내역서(1)" xfId="6873"/>
    <cellStyle name="0_내역서_내역서-0308조경-제출용_청록일위대가2006" xfId="20402"/>
    <cellStyle name="0_내역서_도로소파보수공사" xfId="20403"/>
    <cellStyle name="0_내역서_도로소파보수공사(1구역)" xfId="20404"/>
    <cellStyle name="0_내역서_도로소파보수공사(1구역-발주)" xfId="20405"/>
    <cellStyle name="0_내역서_도로소파보수공사(2차)" xfId="20406"/>
    <cellStyle name="0_내역서_빗물받이+준설공사(설계변경)123123" xfId="20407"/>
    <cellStyle name="0_내역서_수내3동 단독주택가 경계석 및 측구 정비공사(설계변경)" xfId="20408"/>
    <cellStyle name="0_내역서_수내3동 단독주택가 경계석 및 측구 정비공사(설계변경)_1" xfId="20409"/>
    <cellStyle name="0_내역서_수내3동 단독주택가 경계석 및 측구 정비공사(설계변경)_빗물받이 준설공사(초안)" xfId="20410"/>
    <cellStyle name="0_내역서_수내3동 단독주택가 경계석 및 측구 정비공사(설계변경)_빗물받이 준설공사(초안)_빗물받이+준설공사(설계변경)123123" xfId="20411"/>
    <cellStyle name="0_내역서_수내3동 단독주택가 경계석 및 측구 정비공사(설계변경)_빗물받이+준설공사(설계변경)123123" xfId="20412"/>
    <cellStyle name="0_내역서_수량산출" xfId="780"/>
    <cellStyle name="0_내역서_양지수련마을앞_가로변_녹화공사내역서(1)" xfId="6872"/>
    <cellStyle name="0_내역서_청록일위대가2006" xfId="20413"/>
    <cellStyle name="0_내역서_학교숲관리내역서-0222-제출용" xfId="6871"/>
    <cellStyle name="0_내역서_학교숲관리내역서-0222-제출용_내역(금빛초)" xfId="20414"/>
    <cellStyle name="0_내역서_학교숲관리내역서-0222-제출용_내역(금빛초)_청록일위대가2006" xfId="20415"/>
    <cellStyle name="0_내역서_학교숲관리내역서-0222-제출용_내역(성남서초)" xfId="20416"/>
    <cellStyle name="0_내역서_학교숲관리내역서-0222-제출용_내역(성남서초)_청록일위대가2006" xfId="20417"/>
    <cellStyle name="0_내역서_학교숲관리내역서-0222-제출용_양지수련마을앞_가로변_녹화공사내역서(1)" xfId="6880"/>
    <cellStyle name="0_내역서_학교숲관리내역서-0222-제출용_청록일위대가2006" xfId="20418"/>
    <cellStyle name="0_내역서_학교숲관리내역서-최종" xfId="6870"/>
    <cellStyle name="0_내역서_학교숲관리내역서-최종_내역(금빛초)" xfId="20419"/>
    <cellStyle name="0_내역서_학교숲관리내역서-최종_내역(금빛초)_청록일위대가2006" xfId="20420"/>
    <cellStyle name="0_내역서_학교숲관리내역서-최종_내역(성남서초)" xfId="20421"/>
    <cellStyle name="0_내역서_학교숲관리내역서-최종_내역(성남서초)_청록일위대가2006" xfId="20422"/>
    <cellStyle name="0_내역서_학교숲관리내역서-최종_양지수련마을앞_가로변_녹화공사내역서(1)" xfId="6869"/>
    <cellStyle name="0_내역서_학교숲관리내역서-최종_청록일위대가2006" xfId="20423"/>
    <cellStyle name="0_내역서2" xfId="781"/>
    <cellStyle name="0_내역서2_양지수련마을앞_가로변_녹화공사내역서(1)" xfId="6868"/>
    <cellStyle name="0_단가대비표" xfId="20424"/>
    <cellStyle name="0_단가산출서" xfId="782"/>
    <cellStyle name="0_단가산출서_양지수련마을앞_가로변_녹화공사내역서(1)" xfId="6867"/>
    <cellStyle name="0_도농변전소설계변경최종" xfId="27075"/>
    <cellStyle name="0_보조기층 및 다짐(단가산출근거)" xfId="20425"/>
    <cellStyle name="0_사설표지판" xfId="20426"/>
    <cellStyle name="0_산림훼손지 원상복구 설계서new" xfId="20427"/>
    <cellStyle name="0_설계서(갑지)0223" xfId="20428"/>
    <cellStyle name="0_설계예산서및단가산출서" xfId="20429"/>
    <cellStyle name="0_소화전" xfId="20430"/>
    <cellStyle name="0_수량산출서" xfId="783"/>
    <cellStyle name="0_수량산출서_양지수련마을앞_가로변_녹화공사내역서(1)" xfId="6866"/>
    <cellStyle name="0_숭실대학교 걷고싶은 거리 녹화사업" xfId="784"/>
    <cellStyle name="0_숭실대학교 걷고싶은 거리 녹화사업_1" xfId="785"/>
    <cellStyle name="0_숭실대학교 걷고싶은 거리 녹화사업_1_양지수련마을앞_가로변_녹화공사내역서(1)" xfId="6865"/>
    <cellStyle name="0_숭실대학교 걷고싶은 거리 녹화사업_2005년학교숲" xfId="6864"/>
    <cellStyle name="0_숭실대학교 걷고싶은 거리 녹화사업_2005년학교숲_2006년학교숲내역서(폐기물)1" xfId="20431"/>
    <cellStyle name="0_숭실대학교 걷고싶은 거리 녹화사업_2005년학교숲_2006년학교숲내역서(폐기물)1_청록일위대가2006" xfId="20432"/>
    <cellStyle name="0_숭실대학교 걷고싶은 거리 녹화사업_2005년학교숲_2006년학교숲내역서1" xfId="6898"/>
    <cellStyle name="0_숭실대학교 걷고싶은 거리 녹화사업_2005년학교숲_2006년학교숲내역서1_내역(금빛초)" xfId="20433"/>
    <cellStyle name="0_숭실대학교 걷고싶은 거리 녹화사업_2005년학교숲_2006년학교숲내역서1_내역(금빛초)_청록일위대가2006" xfId="20434"/>
    <cellStyle name="0_숭실대학교 걷고싶은 거리 녹화사업_2005년학교숲_2006년학교숲내역서1_내역(성남서초)" xfId="20435"/>
    <cellStyle name="0_숭실대학교 걷고싶은 거리 녹화사업_2005년학교숲_2006년학교숲내역서1_내역(성남서초)_청록일위대가2006" xfId="20436"/>
    <cellStyle name="0_숭실대학교 걷고싶은 거리 녹화사업_2005년학교숲_2006년학교숲내역서1_양지수련마을앞_가로변_녹화공사내역서(1)" xfId="6863"/>
    <cellStyle name="0_숭실대학교 걷고싶은 거리 녹화사업_2005년학교숲_2006년학교숲내역서1_청록일위대가2006" xfId="20437"/>
    <cellStyle name="0_숭실대학교 걷고싶은 거리 녹화사업_2005년학교숲_기초일위" xfId="20438"/>
    <cellStyle name="0_숭실대학교 걷고싶은 거리 녹화사업_2005년학교숲_기초일위_청록일위대가2006" xfId="20439"/>
    <cellStyle name="0_숭실대학교 걷고싶은 거리 녹화사업_2005년학교숲_내역서" xfId="20440"/>
    <cellStyle name="0_숭실대학교 걷고싶은 거리 녹화사업_2005년학교숲_내역서_청록일위대가2006" xfId="20441"/>
    <cellStyle name="0_숭실대학교 걷고싶은 거리 녹화사업_2005년학교숲_도심속 소공원 조성공사" xfId="20442"/>
    <cellStyle name="0_숭실대학교 걷고싶은 거리 녹화사업_2005년학교숲_도심속 소공원 조성공사_청록일위대가2006" xfId="20443"/>
    <cellStyle name="0_숭실대학교 걷고싶은 거리 녹화사업_2005년학교숲_성남시 보행자도로 휴게 녹지공간 조성공사" xfId="20444"/>
    <cellStyle name="0_숭실대학교 걷고싶은 거리 녹화사업_2005년학교숲_성남시 보행자도로 휴게 녹지공간 조성공사_청록일위대가2006" xfId="20445"/>
    <cellStyle name="0_숭실대학교 걷고싶은 거리 녹화사업_2005년학교숲_양지수련마을앞_가로변_녹화공사내역서(1)" xfId="6862"/>
    <cellStyle name="0_숭실대학교 걷고싶은 거리 녹화사업_2005년학교숲_용인데시앙내역서" xfId="20446"/>
    <cellStyle name="0_숭실대학교 걷고싶은 거리 녹화사업_2005년학교숲_용인데시앙내역서_청록일위대가2006" xfId="20447"/>
    <cellStyle name="0_숭실대학교 걷고싶은 거리 녹화사업_2005년학교숲_중기단가" xfId="20448"/>
    <cellStyle name="0_숭실대학교 걷고싶은 거리 녹화사업_2005년학교숲_중기단가_청록일위대가2006" xfId="20449"/>
    <cellStyle name="0_숭실대학교 걷고싶은 거리 녹화사업_2005년학교숲_철거수량산출" xfId="20450"/>
    <cellStyle name="0_숭실대학교 걷고싶은 거리 녹화사업_2005년학교숲_철거수량산출_청록일위대가2006" xfId="20451"/>
    <cellStyle name="0_숭실대학교 걷고싶은 거리 녹화사업_2005년학교숲_청록일위대가2006" xfId="20452"/>
    <cellStyle name="0_숭실대학교 걷고싶은 거리 녹화사업_2005년학교숲_청록일위대가2006_청록일위대가2006" xfId="20453"/>
    <cellStyle name="0_숭실대학교 걷고싶은 거리 녹화사업_2006년학교숲내역서1" xfId="6861"/>
    <cellStyle name="0_숭실대학교 걷고싶은 거리 녹화사업_2006년학교숲내역서1_2006년학교숲내역서(폐기물)1" xfId="20454"/>
    <cellStyle name="0_숭실대학교 걷고싶은 거리 녹화사업_2006년학교숲내역서1_2006년학교숲내역서(폐기물)1_청록일위대가2006" xfId="20455"/>
    <cellStyle name="0_숭실대학교 걷고싶은 거리 녹화사업_2006년학교숲내역서1_2006년학교숲내역서1" xfId="6860"/>
    <cellStyle name="0_숭실대학교 걷고싶은 거리 녹화사업_2006년학교숲내역서1_2006년학교숲내역서1_내역(금빛초)" xfId="20456"/>
    <cellStyle name="0_숭실대학교 걷고싶은 거리 녹화사업_2006년학교숲내역서1_2006년학교숲내역서1_내역(금빛초)_청록일위대가2006" xfId="20457"/>
    <cellStyle name="0_숭실대학교 걷고싶은 거리 녹화사업_2006년학교숲내역서1_2006년학교숲내역서1_내역(성남서초)" xfId="20458"/>
    <cellStyle name="0_숭실대학교 걷고싶은 거리 녹화사업_2006년학교숲내역서1_2006년학교숲내역서1_내역(성남서초)_청록일위대가2006" xfId="20459"/>
    <cellStyle name="0_숭실대학교 걷고싶은 거리 녹화사업_2006년학교숲내역서1_2006년학교숲내역서1_양지수련마을앞_가로변_녹화공사내역서(1)" xfId="6858"/>
    <cellStyle name="0_숭실대학교 걷고싶은 거리 녹화사업_2006년학교숲내역서1_2006년학교숲내역서1_청록일위대가2006" xfId="20460"/>
    <cellStyle name="0_숭실대학교 걷고싶은 거리 녹화사업_2006년학교숲내역서1_기초일위" xfId="20461"/>
    <cellStyle name="0_숭실대학교 걷고싶은 거리 녹화사업_2006년학교숲내역서1_기초일위_청록일위대가2006" xfId="20462"/>
    <cellStyle name="0_숭실대학교 걷고싶은 거리 녹화사업_2006년학교숲내역서1_내역서" xfId="20463"/>
    <cellStyle name="0_숭실대학교 걷고싶은 거리 녹화사업_2006년학교숲내역서1_내역서_청록일위대가2006" xfId="20464"/>
    <cellStyle name="0_숭실대학교 걷고싶은 거리 녹화사업_2006년학교숲내역서1_도심속 소공원 조성공사" xfId="20465"/>
    <cellStyle name="0_숭실대학교 걷고싶은 거리 녹화사업_2006년학교숲내역서1_도심속 소공원 조성공사_청록일위대가2006" xfId="20466"/>
    <cellStyle name="0_숭실대학교 걷고싶은 거리 녹화사업_2006년학교숲내역서1_성남시 보행자도로 휴게 녹지공간 조성공사" xfId="20467"/>
    <cellStyle name="0_숭실대학교 걷고싶은 거리 녹화사업_2006년학교숲내역서1_성남시 보행자도로 휴게 녹지공간 조성공사_청록일위대가2006" xfId="20468"/>
    <cellStyle name="0_숭실대학교 걷고싶은 거리 녹화사업_2006년학교숲내역서1_양지수련마을앞_가로변_녹화공사내역서(1)" xfId="6857"/>
    <cellStyle name="0_숭실대학교 걷고싶은 거리 녹화사업_2006년학교숲내역서1_용인데시앙내역서" xfId="20469"/>
    <cellStyle name="0_숭실대학교 걷고싶은 거리 녹화사업_2006년학교숲내역서1_용인데시앙내역서_청록일위대가2006" xfId="20470"/>
    <cellStyle name="0_숭실대학교 걷고싶은 거리 녹화사업_2006년학교숲내역서1_중기단가" xfId="20471"/>
    <cellStyle name="0_숭실대학교 걷고싶은 거리 녹화사업_2006년학교숲내역서1_중기단가_청록일위대가2006" xfId="20472"/>
    <cellStyle name="0_숭실대학교 걷고싶은 거리 녹화사업_2006년학교숲내역서1_철거수량산출" xfId="20473"/>
    <cellStyle name="0_숭실대학교 걷고싶은 거리 녹화사업_2006년학교숲내역서1_철거수량산출_청록일위대가2006" xfId="20474"/>
    <cellStyle name="0_숭실대학교 걷고싶은 거리 녹화사업_2006년학교숲내역서1_청록일위대가2006" xfId="20475"/>
    <cellStyle name="0_숭실대학교 걷고싶은 거리 녹화사업_2006년학교숲내역서1_청록일위대가2006_청록일위대가2006" xfId="20476"/>
    <cellStyle name="0_숭실대학교 걷고싶은 거리 녹화사업_2차내역서-0222-제출용" xfId="6856"/>
    <cellStyle name="0_숭실대학교 걷고싶은 거리 녹화사업_2차내역서-0222-제출용_내역(금빛초)" xfId="20477"/>
    <cellStyle name="0_숭실대학교 걷고싶은 거리 녹화사업_2차내역서-0222-제출용_내역(금빛초)_청록일위대가2006" xfId="20478"/>
    <cellStyle name="0_숭실대학교 걷고싶은 거리 녹화사업_2차내역서-0222-제출용_내역(성남서초)" xfId="20479"/>
    <cellStyle name="0_숭실대학교 걷고싶은 거리 녹화사업_2차내역서-0222-제출용_내역(성남서초)_청록일위대가2006" xfId="20480"/>
    <cellStyle name="0_숭실대학교 걷고싶은 거리 녹화사업_2차내역서-0222-제출용_양지수련마을앞_가로변_녹화공사내역서(1)" xfId="6855"/>
    <cellStyle name="0_숭실대학교 걷고싶은 거리 녹화사업_2차내역서-0222-제출용_청록일위대가2006" xfId="20481"/>
    <cellStyle name="0_숭실대학교 걷고싶은 거리 녹화사업_내역(금빛초)" xfId="20482"/>
    <cellStyle name="0_숭실대학교 걷고싶은 거리 녹화사업_내역(금빛초)_청록일위대가2006" xfId="20483"/>
    <cellStyle name="0_숭실대학교 걷고싶은 거리 녹화사업_내역(성남서초)" xfId="20484"/>
    <cellStyle name="0_숭실대학교 걷고싶은 거리 녹화사업_내역(성남서초)_청록일위대가2006" xfId="20485"/>
    <cellStyle name="0_숭실대학교 걷고싶은 거리 녹화사업_내역서-0223조경-제출용" xfId="6854"/>
    <cellStyle name="0_숭실대학교 걷고싶은 거리 녹화사업_내역서-0223조경-제출용_2006년학교숲내역서(폐기물)1" xfId="20486"/>
    <cellStyle name="0_숭실대학교 걷고싶은 거리 녹화사업_내역서-0223조경-제출용_2006년학교숲내역서(폐기물)1_청록일위대가2006" xfId="20487"/>
    <cellStyle name="0_숭실대학교 걷고싶은 거리 녹화사업_내역서-0223조경-제출용_2006년학교숲내역서1" xfId="6853"/>
    <cellStyle name="0_숭실대학교 걷고싶은 거리 녹화사업_내역서-0223조경-제출용_2006년학교숲내역서1_내역(금빛초)" xfId="20488"/>
    <cellStyle name="0_숭실대학교 걷고싶은 거리 녹화사업_내역서-0223조경-제출용_2006년학교숲내역서1_내역(금빛초)_청록일위대가2006" xfId="20489"/>
    <cellStyle name="0_숭실대학교 걷고싶은 거리 녹화사업_내역서-0223조경-제출용_2006년학교숲내역서1_내역(성남서초)" xfId="20490"/>
    <cellStyle name="0_숭실대학교 걷고싶은 거리 녹화사업_내역서-0223조경-제출용_2006년학교숲내역서1_내역(성남서초)_청록일위대가2006" xfId="20491"/>
    <cellStyle name="0_숭실대학교 걷고싶은 거리 녹화사업_내역서-0223조경-제출용_2006년학교숲내역서1_양지수련마을앞_가로변_녹화공사내역서(1)" xfId="6852"/>
    <cellStyle name="0_숭실대학교 걷고싶은 거리 녹화사업_내역서-0223조경-제출용_2006년학교숲내역서1_청록일위대가2006" xfId="20492"/>
    <cellStyle name="0_숭실대학교 걷고싶은 거리 녹화사업_내역서-0223조경-제출용_8단지-제출용" xfId="6851"/>
    <cellStyle name="0_숭실대학교 걷고싶은 거리 녹화사업_내역서-0223조경-제출용_8단지-제출용_내역(금빛초)" xfId="20493"/>
    <cellStyle name="0_숭실대학교 걷고싶은 거리 녹화사업_내역서-0223조경-제출용_8단지-제출용_내역(금빛초)_청록일위대가2006" xfId="20494"/>
    <cellStyle name="0_숭실대학교 걷고싶은 거리 녹화사업_내역서-0223조경-제출용_8단지-제출용_내역(성남서초)" xfId="20495"/>
    <cellStyle name="0_숭실대학교 걷고싶은 거리 녹화사업_내역서-0223조경-제출용_8단지-제출용_내역(성남서초)_청록일위대가2006" xfId="20496"/>
    <cellStyle name="0_숭실대학교 걷고싶은 거리 녹화사업_내역서-0223조경-제출용_8단지-제출용_양지수련마을앞_가로변_녹화공사내역서(1)" xfId="6850"/>
    <cellStyle name="0_숭실대학교 걷고싶은 거리 녹화사업_내역서-0223조경-제출용_8단지-제출용_청록일위대가2006" xfId="20497"/>
    <cellStyle name="0_숭실대학교 걷고싶은 거리 녹화사업_내역서-0223조경-제출용_기초일위" xfId="20498"/>
    <cellStyle name="0_숭실대학교 걷고싶은 거리 녹화사업_내역서-0223조경-제출용_기초일위_청록일위대가2006" xfId="20499"/>
    <cellStyle name="0_숭실대학교 걷고싶은 거리 녹화사업_내역서-0223조경-제출용_내역서" xfId="20500"/>
    <cellStyle name="0_숭실대학교 걷고싶은 거리 녹화사업_내역서-0223조경-제출용_내역서_청록일위대가2006" xfId="20501"/>
    <cellStyle name="0_숭실대학교 걷고싶은 거리 녹화사업_내역서-0223조경-제출용_내역서-0309조경-제출용" xfId="6859"/>
    <cellStyle name="0_숭실대학교 걷고싶은 거리 녹화사업_내역서-0223조경-제출용_내역서-0309조경-제출용_내역(금빛초)" xfId="20502"/>
    <cellStyle name="0_숭실대학교 걷고싶은 거리 녹화사업_내역서-0223조경-제출용_내역서-0309조경-제출용_내역(금빛초)_청록일위대가2006" xfId="20503"/>
    <cellStyle name="0_숭실대학교 걷고싶은 거리 녹화사업_내역서-0223조경-제출용_내역서-0309조경-제출용_내역(성남서초)" xfId="20504"/>
    <cellStyle name="0_숭실대학교 걷고싶은 거리 녹화사업_내역서-0223조경-제출용_내역서-0309조경-제출용_내역(성남서초)_청록일위대가2006" xfId="20505"/>
    <cellStyle name="0_숭실대학교 걷고싶은 거리 녹화사업_내역서-0223조경-제출용_내역서-0309조경-제출용_양지수련마을앞_가로변_녹화공사내역서(1)" xfId="6849"/>
    <cellStyle name="0_숭실대학교 걷고싶은 거리 녹화사업_내역서-0223조경-제출용_내역서-0309조경-제출용_청록일위대가2006" xfId="20506"/>
    <cellStyle name="0_숭실대학교 걷고싶은 거리 녹화사업_내역서-0223조경-제출용_내역서0331" xfId="6847"/>
    <cellStyle name="0_숭실대학교 걷고싶은 거리 녹화사업_내역서-0223조경-제출용_내역서0331_내역(금빛초)" xfId="20507"/>
    <cellStyle name="0_숭실대학교 걷고싶은 거리 녹화사업_내역서-0223조경-제출용_내역서0331_내역(금빛초)_청록일위대가2006" xfId="20508"/>
    <cellStyle name="0_숭실대학교 걷고싶은 거리 녹화사업_내역서-0223조경-제출용_내역서0331_내역(성남서초)" xfId="20509"/>
    <cellStyle name="0_숭실대학교 걷고싶은 거리 녹화사업_내역서-0223조경-제출용_내역서0331_내역(성남서초)_청록일위대가2006" xfId="20510"/>
    <cellStyle name="0_숭실대학교 걷고싶은 거리 녹화사업_내역서-0223조경-제출용_내역서0331_양지수련마을앞_가로변_녹화공사내역서(1)" xfId="6846"/>
    <cellStyle name="0_숭실대학교 걷고싶은 거리 녹화사업_내역서-0223조경-제출용_내역서0331_청록일위대가2006" xfId="20511"/>
    <cellStyle name="0_숭실대학교 걷고싶은 거리 녹화사업_내역서-0223조경-제출용_내역서0331-제출" xfId="6845"/>
    <cellStyle name="0_숭실대학교 걷고싶은 거리 녹화사업_내역서-0223조경-제출용_내역서0331-제출_내역(금빛초)" xfId="20512"/>
    <cellStyle name="0_숭실대학교 걷고싶은 거리 녹화사업_내역서-0223조경-제출용_내역서0331-제출_내역(금빛초)_청록일위대가2006" xfId="20513"/>
    <cellStyle name="0_숭실대학교 걷고싶은 거리 녹화사업_내역서-0223조경-제출용_내역서0331-제출_내역(성남서초)" xfId="20514"/>
    <cellStyle name="0_숭실대학교 걷고싶은 거리 녹화사업_내역서-0223조경-제출용_내역서0331-제출_내역(성남서초)_청록일위대가2006" xfId="20515"/>
    <cellStyle name="0_숭실대학교 걷고싶은 거리 녹화사업_내역서-0223조경-제출용_내역서0331-제출_양지수련마을앞_가로변_녹화공사내역서(1)" xfId="6844"/>
    <cellStyle name="0_숭실대학교 걷고싶은 거리 녹화사업_내역서-0223조경-제출용_내역서0331-제출_청록일위대가2006" xfId="20516"/>
    <cellStyle name="0_숭실대학교 걷고싶은 거리 녹화사업_내역서-0223조경-제출용_내역서0421" xfId="6843"/>
    <cellStyle name="0_숭실대학교 걷고싶은 거리 녹화사업_내역서-0223조경-제출용_내역서0421_내역(금빛초)" xfId="20517"/>
    <cellStyle name="0_숭실대학교 걷고싶은 거리 녹화사업_내역서-0223조경-제출용_내역서0421_내역(금빛초)_청록일위대가2006" xfId="20518"/>
    <cellStyle name="0_숭실대학교 걷고싶은 거리 녹화사업_내역서-0223조경-제출용_내역서0421_내역(성남서초)" xfId="20519"/>
    <cellStyle name="0_숭실대학교 걷고싶은 거리 녹화사업_내역서-0223조경-제출용_내역서0421_내역(성남서초)_청록일위대가2006" xfId="20520"/>
    <cellStyle name="0_숭실대학교 걷고싶은 거리 녹화사업_내역서-0223조경-제출용_내역서0421_양지수련마을앞_가로변_녹화공사내역서(1)" xfId="6842"/>
    <cellStyle name="0_숭실대학교 걷고싶은 거리 녹화사업_내역서-0223조경-제출용_내역서0421_청록일위대가2006" xfId="20521"/>
    <cellStyle name="0_숭실대학교 걷고싶은 거리 녹화사업_내역서-0223조경-제출용_도심속 소공원 조성공사" xfId="20522"/>
    <cellStyle name="0_숭실대학교 걷고싶은 거리 녹화사업_내역서-0223조경-제출용_도심속 소공원 조성공사_청록일위대가2006" xfId="20523"/>
    <cellStyle name="0_숭실대학교 걷고싶은 거리 녹화사업_내역서-0223조경-제출용_설계서갑지" xfId="6841"/>
    <cellStyle name="0_숭실대학교 걷고싶은 거리 녹화사업_내역서-0223조경-제출용_설계서갑지_양지수련마을앞_가로변_녹화공사내역서(1)" xfId="6840"/>
    <cellStyle name="0_숭실대학교 걷고싶은 거리 녹화사업_내역서-0223조경-제출용_설계서갑지_청록일위대가2006" xfId="20524"/>
    <cellStyle name="0_숭실대학교 걷고싶은 거리 녹화사업_내역서-0223조경-제출용_성남시 보행자도로 휴게 녹지공간 조성공사" xfId="20525"/>
    <cellStyle name="0_숭실대학교 걷고싶은 거리 녹화사업_내역서-0223조경-제출용_성남시 보행자도로 휴게 녹지공간 조성공사_청록일위대가2006" xfId="20526"/>
    <cellStyle name="0_숭실대학교 걷고싶은 거리 녹화사업_내역서-0223조경-제출용_수량산출" xfId="6839"/>
    <cellStyle name="0_숭실대학교 걷고싶은 거리 녹화사업_내역서-0223조경-제출용_수량산출_내역(금빛초)" xfId="20527"/>
    <cellStyle name="0_숭실대학교 걷고싶은 거리 녹화사업_내역서-0223조경-제출용_수량산출_내역(금빛초)_청록일위대가2006" xfId="20528"/>
    <cellStyle name="0_숭실대학교 걷고싶은 거리 녹화사업_내역서-0223조경-제출용_수량산출_내역(성남서초)" xfId="20529"/>
    <cellStyle name="0_숭실대학교 걷고싶은 거리 녹화사업_내역서-0223조경-제출용_수량산출_내역(성남서초)_청록일위대가2006" xfId="20530"/>
    <cellStyle name="0_숭실대학교 걷고싶은 거리 녹화사업_내역서-0223조경-제출용_수량산출_양지수련마을앞_가로변_녹화공사내역서(1)" xfId="6848"/>
    <cellStyle name="0_숭실대학교 걷고싶은 거리 녹화사업_내역서-0223조경-제출용_수량산출_청록일위대가2006" xfId="20531"/>
    <cellStyle name="0_숭실대학교 걷고싶은 거리 녹화사업_내역서-0223조경-제출용_시설물일위" xfId="6838"/>
    <cellStyle name="0_숭실대학교 걷고싶은 거리 녹화사업_내역서-0223조경-제출용_시설물일위_내역(금빛초)" xfId="20532"/>
    <cellStyle name="0_숭실대학교 걷고싶은 거리 녹화사업_내역서-0223조경-제출용_시설물일위_내역(금빛초)_청록일위대가2006" xfId="20533"/>
    <cellStyle name="0_숭실대학교 걷고싶은 거리 녹화사업_내역서-0223조경-제출용_시설물일위_내역(성남서초)" xfId="20534"/>
    <cellStyle name="0_숭실대학교 걷고싶은 거리 녹화사업_내역서-0223조경-제출용_시설물일위_내역(성남서초)_청록일위대가2006" xfId="20535"/>
    <cellStyle name="0_숭실대학교 걷고싶은 거리 녹화사업_내역서-0223조경-제출용_시설물일위_양지수련마을앞_가로변_녹화공사내역서(1)" xfId="6837"/>
    <cellStyle name="0_숭실대학교 걷고싶은 거리 녹화사업_내역서-0223조경-제출용_시설물일위_청록일위대가2006" xfId="20536"/>
    <cellStyle name="0_숭실대학교 걷고싶은 거리 녹화사업_내역서-0223조경-제출용_식재일위" xfId="6836"/>
    <cellStyle name="0_숭실대학교 걷고싶은 거리 녹화사업_내역서-0223조경-제출용_식재일위_내역(금빛초)" xfId="20537"/>
    <cellStyle name="0_숭실대학교 걷고싶은 거리 녹화사업_내역서-0223조경-제출용_식재일위_내역(금빛초)_청록일위대가2006" xfId="20538"/>
    <cellStyle name="0_숭실대학교 걷고싶은 거리 녹화사업_내역서-0223조경-제출용_식재일위_내역(성남서초)" xfId="20539"/>
    <cellStyle name="0_숭실대학교 걷고싶은 거리 녹화사업_내역서-0223조경-제출용_식재일위_내역(성남서초)_청록일위대가2006" xfId="20540"/>
    <cellStyle name="0_숭실대학교 걷고싶은 거리 녹화사업_내역서-0223조경-제출용_식재일위_양지수련마을앞_가로변_녹화공사내역서(1)" xfId="6835"/>
    <cellStyle name="0_숭실대학교 걷고싶은 거리 녹화사업_내역서-0223조경-제출용_식재일위_청록일위대가2006" xfId="20541"/>
    <cellStyle name="0_숭실대학교 걷고싶은 거리 녹화사업_내역서-0223조경-제출용_양지수련마을앞_가로변_녹화공사내역서(1)" xfId="6834"/>
    <cellStyle name="0_숭실대학교 걷고싶은 거리 녹화사업_내역서-0223조경-제출용_용인데시앙내역서" xfId="20542"/>
    <cellStyle name="0_숭실대학교 걷고싶은 거리 녹화사업_내역서-0223조경-제출용_용인데시앙내역서_청록일위대가2006" xfId="20543"/>
    <cellStyle name="0_숭실대학교 걷고싶은 거리 녹화사업_내역서-0223조경-제출용_중기단가" xfId="6833"/>
    <cellStyle name="0_숭실대학교 걷고싶은 거리 녹화사업_내역서-0223조경-제출용_중기단가_내역(금빛초)" xfId="20544"/>
    <cellStyle name="0_숭실대학교 걷고싶은 거리 녹화사업_내역서-0223조경-제출용_중기단가_내역(금빛초)_청록일위대가2006" xfId="20545"/>
    <cellStyle name="0_숭실대학교 걷고싶은 거리 녹화사업_내역서-0223조경-제출용_중기단가_내역(성남서초)" xfId="20546"/>
    <cellStyle name="0_숭실대학교 걷고싶은 거리 녹화사업_내역서-0223조경-제출용_중기단가_내역(성남서초)_청록일위대가2006" xfId="20547"/>
    <cellStyle name="0_숭실대학교 걷고싶은 거리 녹화사업_내역서-0223조경-제출용_중기단가_양지수련마을앞_가로변_녹화공사내역서(1)" xfId="6832"/>
    <cellStyle name="0_숭실대학교 걷고싶은 거리 녹화사업_내역서-0223조경-제출용_중기단가_청록일위대가2006" xfId="20548"/>
    <cellStyle name="0_숭실대학교 걷고싶은 거리 녹화사업_내역서-0223조경-제출용_철거수량산출" xfId="6903"/>
    <cellStyle name="0_숭실대학교 걷고싶은 거리 녹화사업_내역서-0223조경-제출용_철거수량산출_내역(금빛초)" xfId="20549"/>
    <cellStyle name="0_숭실대학교 걷고싶은 거리 녹화사업_내역서-0223조경-제출용_철거수량산출_내역(금빛초)_청록일위대가2006" xfId="20550"/>
    <cellStyle name="0_숭실대학교 걷고싶은 거리 녹화사업_내역서-0223조경-제출용_철거수량산출_내역(성남서초)" xfId="20551"/>
    <cellStyle name="0_숭실대학교 걷고싶은 거리 녹화사업_내역서-0223조경-제출용_철거수량산출_내역(성남서초)_청록일위대가2006" xfId="20552"/>
    <cellStyle name="0_숭실대학교 걷고싶은 거리 녹화사업_내역서-0223조경-제출용_철거수량산출_양지수련마을앞_가로변_녹화공사내역서(1)" xfId="6831"/>
    <cellStyle name="0_숭실대학교 걷고싶은 거리 녹화사업_내역서-0223조경-제출용_철거수량산출_청록일위대가2006" xfId="20553"/>
    <cellStyle name="0_숭실대학교 걷고싶은 거리 녹화사업_내역서-0223조경-제출용_청록일위대가2006" xfId="20554"/>
    <cellStyle name="0_숭실대학교 걷고싶은 거리 녹화사업_내역서-0223조경-제출용_청록일위대가2006_청록일위대가2006" xfId="20555"/>
    <cellStyle name="0_숭실대학교 걷고싶은 거리 녹화사업_내역서-0308조경-제출용" xfId="6830"/>
    <cellStyle name="0_숭실대학교 걷고싶은 거리 녹화사업_내역서-0308조경-제출용_내역(금빛초)" xfId="20556"/>
    <cellStyle name="0_숭실대학교 걷고싶은 거리 녹화사업_내역서-0308조경-제출용_내역(금빛초)_청록일위대가2006" xfId="20557"/>
    <cellStyle name="0_숭실대학교 걷고싶은 거리 녹화사업_내역서-0308조경-제출용_내역(성남서초)" xfId="20558"/>
    <cellStyle name="0_숭실대학교 걷고싶은 거리 녹화사업_내역서-0308조경-제출용_내역(성남서초)_청록일위대가2006" xfId="20559"/>
    <cellStyle name="0_숭실대학교 걷고싶은 거리 녹화사업_내역서-0308조경-제출용_양지수련마을앞_가로변_녹화공사내역서(1)" xfId="6829"/>
    <cellStyle name="0_숭실대학교 걷고싶은 거리 녹화사업_내역서-0308조경-제출용_청록일위대가2006" xfId="20560"/>
    <cellStyle name="0_숭실대학교 걷고싶은 거리 녹화사업_도로소파보수공사" xfId="20561"/>
    <cellStyle name="0_숭실대학교 걷고싶은 거리 녹화사업_도로소파보수공사(1구역)" xfId="20562"/>
    <cellStyle name="0_숭실대학교 걷고싶은 거리 녹화사업_도로소파보수공사(1구역-발주)" xfId="20563"/>
    <cellStyle name="0_숭실대학교 걷고싶은 거리 녹화사업_도로소파보수공사(2차)" xfId="20564"/>
    <cellStyle name="0_숭실대학교 걷고싶은 거리 녹화사업_빗물받이+준설공사(설계변경)123123" xfId="20565"/>
    <cellStyle name="0_숭실대학교 걷고싶은 거리 녹화사업_수내3동 단독주택가 경계석 및 측구 정비공사(설계변경)" xfId="20566"/>
    <cellStyle name="0_숭실대학교 걷고싶은 거리 녹화사업_수내3동 단독주택가 경계석 및 측구 정비공사(설계변경)_1" xfId="20567"/>
    <cellStyle name="0_숭실대학교 걷고싶은 거리 녹화사업_수내3동 단독주택가 경계석 및 측구 정비공사(설계변경)_빗물받이 준설공사(초안)" xfId="20568"/>
    <cellStyle name="0_숭실대학교 걷고싶은 거리 녹화사업_수내3동 단독주택가 경계석 및 측구 정비공사(설계변경)_빗물받이 준설공사(초안)_빗물받이+준설공사(설계변경)123123" xfId="20569"/>
    <cellStyle name="0_숭실대학교 걷고싶은 거리 녹화사업_수내3동 단독주택가 경계석 및 측구 정비공사(설계변경)_빗물받이+준설공사(설계변경)123123" xfId="20570"/>
    <cellStyle name="0_숭실대학교 걷고싶은 거리 녹화사업_수량산출" xfId="786"/>
    <cellStyle name="0_숭실대학교 걷고싶은 거리 녹화사업_양지수련마을앞_가로변_녹화공사내역서(1)" xfId="6828"/>
    <cellStyle name="0_숭실대학교 걷고싶은 거리 녹화사업_청록일위대가2006" xfId="20571"/>
    <cellStyle name="0_숭실대학교 걷고싶은 거리 녹화사업_학교숲관리내역서-0222-제출용" xfId="6827"/>
    <cellStyle name="0_숭실대학교 걷고싶은 거리 녹화사업_학교숲관리내역서-0222-제출용_내역(금빛초)" xfId="20572"/>
    <cellStyle name="0_숭실대학교 걷고싶은 거리 녹화사업_학교숲관리내역서-0222-제출용_내역(금빛초)_청록일위대가2006" xfId="20573"/>
    <cellStyle name="0_숭실대학교 걷고싶은 거리 녹화사업_학교숲관리내역서-0222-제출용_내역(성남서초)" xfId="20574"/>
    <cellStyle name="0_숭실대학교 걷고싶은 거리 녹화사업_학교숲관리내역서-0222-제출용_내역(성남서초)_청록일위대가2006" xfId="20575"/>
    <cellStyle name="0_숭실대학교 걷고싶은 거리 녹화사업_학교숲관리내역서-0222-제출용_양지수련마을앞_가로변_녹화공사내역서(1)" xfId="6826"/>
    <cellStyle name="0_숭실대학교 걷고싶은 거리 녹화사업_학교숲관리내역서-0222-제출용_청록일위대가2006" xfId="20576"/>
    <cellStyle name="0_숭실대학교 걷고싶은 거리 녹화사업_학교숲관리내역서-최종" xfId="6825"/>
    <cellStyle name="0_숭실대학교 걷고싶은 거리 녹화사업_학교숲관리내역서-최종_내역(금빛초)" xfId="20577"/>
    <cellStyle name="0_숭실대학교 걷고싶은 거리 녹화사업_학교숲관리내역서-최종_내역(금빛초)_청록일위대가2006" xfId="20578"/>
    <cellStyle name="0_숭실대학교 걷고싶은 거리 녹화사업_학교숲관리내역서-최종_내역(성남서초)" xfId="20579"/>
    <cellStyle name="0_숭실대학교 걷고싶은 거리 녹화사업_학교숲관리내역서-최종_내역(성남서초)_청록일위대가2006" xfId="20580"/>
    <cellStyle name="0_숭실대학교 걷고싶은 거리 녹화사업_학교숲관리내역서-최종_양지수련마을앞_가로변_녹화공사내역서(1)" xfId="6824"/>
    <cellStyle name="0_숭실대학교 걷고싶은 거리 녹화사업_학교숲관리내역서-최종_청록일위대가2006" xfId="20581"/>
    <cellStyle name="0_양지수련마을앞_가로변_녹화공사내역서(1)" xfId="6823"/>
    <cellStyle name="0_일반시방서" xfId="20582"/>
    <cellStyle name="0_일위대가" xfId="20583"/>
    <cellStyle name="0_종로서울성곽방제설계서07(올스타)" xfId="20584"/>
    <cellStyle name="0_중원구가로수정비공사(도급내역서)(1)-성도조경" xfId="20585"/>
    <cellStyle name="0_중원구가로수정비공사(최종제출)-박정아주사메일" xfId="20586"/>
    <cellStyle name="0_진입램프최종" xfId="20587"/>
    <cellStyle name="0_진입램프최종엑셀" xfId="20588"/>
    <cellStyle name="0_진입램프최종엑셀_설계예산서및단가산출서" xfId="20589"/>
    <cellStyle name="0_철거공" xfId="20590"/>
    <cellStyle name="0_특별시방서" xfId="20591"/>
    <cellStyle name="0_포장공_1126" xfId="20592"/>
    <cellStyle name="00" xfId="787"/>
    <cellStyle name="00 2" xfId="4525"/>
    <cellStyle name="00 3" xfId="16578"/>
    <cellStyle name="000" xfId="788"/>
    <cellStyle name="1" xfId="789"/>
    <cellStyle name="1 2" xfId="4528"/>
    <cellStyle name="1 2 2" xfId="15863"/>
    <cellStyle name="1 3" xfId="13483"/>
    <cellStyle name="1 4" xfId="16190"/>
    <cellStyle name="1_(1차) 02울산화봉-포장공수량산출" xfId="20593"/>
    <cellStyle name="1_(마전)예정공정표및설계설명서" xfId="4529"/>
    <cellStyle name="1_001울산화봉-기타공사-2차수량" xfId="20594"/>
    <cellStyle name="1_002울산화봉-지장물철거공사-지구외토목(1)" xfId="20595"/>
    <cellStyle name="1_003.울산화봉-지장물철거공사-지구외토목" xfId="20596"/>
    <cellStyle name="1_00-예산서양식100" xfId="790"/>
    <cellStyle name="1_00-예산서양식100_설계서(갑지)0223" xfId="20597"/>
    <cellStyle name="1_00-예산서양식100_설계예산서및단가산출서" xfId="20598"/>
    <cellStyle name="1_00-예산서양식100_진입램프최종" xfId="20599"/>
    <cellStyle name="1_00-예산서양식100_진입램프최종엑셀" xfId="20600"/>
    <cellStyle name="1_01 광명 포장및구조물깨기-1차-0701" xfId="20601"/>
    <cellStyle name="1_01 포장및구조물깨기-2차 " xfId="20602"/>
    <cellStyle name="1_02 광명 포장및구조물깨기-1차-0701" xfId="20603"/>
    <cellStyle name="1_02.배수공" xfId="791"/>
    <cellStyle name="1_02지정폐기물수량산출서(변경)" xfId="20604"/>
    <cellStyle name="1_03.급수공지구내철거1차수량" xfId="20605"/>
    <cellStyle name="1_03.지구외철거수량2차" xfId="20606"/>
    <cellStyle name="1_03.지구외-포장,교통처리-1차수량" xfId="20607"/>
    <cellStyle name="1_03.철거공" xfId="20608"/>
    <cellStyle name="1_04.우수공" xfId="20609"/>
    <cellStyle name="1_04포장공(011,012)" xfId="792"/>
    <cellStyle name="1_06.부대공" xfId="20610"/>
    <cellStyle name="1_06.상수공" xfId="20611"/>
    <cellStyle name="1_06이식내역" xfId="20612"/>
    <cellStyle name="1_07-2)기존포장깨기수량" xfId="20613"/>
    <cellStyle name="1_1.2008년하수도구조물보수공사(2차) 설계" xfId="27076"/>
    <cellStyle name="1_1.설계 예산서" xfId="4533"/>
    <cellStyle name="1_13_울산화봉-기타공사-2차수량" xfId="20614"/>
    <cellStyle name="1_1광명 포장및구조물깨기-2차-0701" xfId="20615"/>
    <cellStyle name="1_20030305058-01_천안불당중 (공내역서)" xfId="20616"/>
    <cellStyle name="1_2004년 추기 근교산 정비공사(11-19)" xfId="15864"/>
    <cellStyle name="1_2005. 가로변 녹지량 확충사업" xfId="15865"/>
    <cellStyle name="1_2005년 하반기 운동기구 설치공사" xfId="15866"/>
    <cellStyle name="1_2006 학교숲 설계내역서" xfId="10277"/>
    <cellStyle name="1_22bl3lot수량산출" xfId="4535"/>
    <cellStyle name="1_22수량산출서(총괄)" xfId="4534"/>
    <cellStyle name="1_22수량산출서(총괄)_양지수련마을앞_가로변_녹화공사내역서(1)" xfId="6822"/>
    <cellStyle name="1_345kv신안산변전토건공사(해동완료)" xfId="20617"/>
    <cellStyle name="1_Book1" xfId="15867"/>
    <cellStyle name="1_Book1_1" xfId="15868"/>
    <cellStyle name="1_Book2" xfId="20618"/>
    <cellStyle name="1_Book3" xfId="20619"/>
    <cellStyle name="1_Book3_1" xfId="20620"/>
    <cellStyle name="1_Book4" xfId="20621"/>
    <cellStyle name="1_fast track 조경 11.02" xfId="6820"/>
    <cellStyle name="1_laroux" xfId="793"/>
    <cellStyle name="1_laroux 2" xfId="4641"/>
    <cellStyle name="1_laroux 3" xfId="16700"/>
    <cellStyle name="1_laroux_ATC-YOON1" xfId="794"/>
    <cellStyle name="1_laroux_ATC-YOON1 2" xfId="4643"/>
    <cellStyle name="1_laroux_ATC-YOON1 3" xfId="16699"/>
    <cellStyle name="1_laroux_ATC-YOON1_변경내역서" xfId="20622"/>
    <cellStyle name="1_laroux_ATC-YOON1_설계서(갑지)0223" xfId="20623"/>
    <cellStyle name="1_laroux_ATC-YOON1_설계예산서및단가산출서" xfId="20624"/>
    <cellStyle name="1_laroux_ATC-YOON1_양지수련마을앞_가로변_녹화공사내역서(1)" xfId="6819"/>
    <cellStyle name="1_laroux_ATC-YOON1_진입램프최종" xfId="20625"/>
    <cellStyle name="1_laroux_ATC-YOON1_진입램프최종엑셀" xfId="20626"/>
    <cellStyle name="1_laroux_변경내역서" xfId="20627"/>
    <cellStyle name="1_laroux_설계서(갑지)0223" xfId="20628"/>
    <cellStyle name="1_laroux_설계예산서및단가산출서" xfId="20629"/>
    <cellStyle name="1_laroux_양지수련마을앞_가로변_녹화공사내역서(1)" xfId="6818"/>
    <cellStyle name="1_laroux_진입램프최종" xfId="20630"/>
    <cellStyle name="1_laroux_진입램프최종엑셀" xfId="20631"/>
    <cellStyle name="1_MSD-12수량산출" xfId="10285"/>
    <cellStyle name="1_total" xfId="795"/>
    <cellStyle name="1_total 2" xfId="4645"/>
    <cellStyle name="1_total 3" xfId="16698"/>
    <cellStyle name="1_total_00-설계서양식" xfId="20632"/>
    <cellStyle name="1_total_00-설계서양식_00-수량산출서양식" xfId="20633"/>
    <cellStyle name="1_total_00-설계서양식_0702 성북구북악산-수량산출서" xfId="20634"/>
    <cellStyle name="1_total_00-설계서양식_강남구시설녹지대-수량산출서" xfId="20635"/>
    <cellStyle name="1_total_00-설계서양식_나래-수량산출서" xfId="20636"/>
    <cellStyle name="1_total_00-설계서양식_단양희망의탑-설계서" xfId="20637"/>
    <cellStyle name="1_total_00-설계서양식_복사본 비둘기-수량산출서" xfId="20638"/>
    <cellStyle name="1_total_00-설계서양식_북악산-수량산출서" xfId="20639"/>
    <cellStyle name="1_total_00-설계서양식_지울것" xfId="20640"/>
    <cellStyle name="1_total_00-수량산출서양식" xfId="20641"/>
    <cellStyle name="1_total_00-예산서양식100" xfId="6817"/>
    <cellStyle name="1_total_00-예산서양식100_00-수량산출서양식" xfId="20642"/>
    <cellStyle name="1_total_00-예산서양식100_0702 성북구북악산-수량산출서" xfId="20643"/>
    <cellStyle name="1_total_00-예산서양식100_강남구시설녹지대-수량산출서" xfId="20644"/>
    <cellStyle name="1_total_00-예산서양식100_나래-수량산출서" xfId="20645"/>
    <cellStyle name="1_total_00-예산서양식100_단양희망의탑-설계서" xfId="20646"/>
    <cellStyle name="1_total_00-예산서양식100_대전가오-설계서" xfId="20647"/>
    <cellStyle name="1_total_00-예산서양식100_대전가오-설계서(관리)" xfId="20648"/>
    <cellStyle name="1_total_00-예산서양식100_대전가오-설계서(관리)_00-설계서양식" xfId="20649"/>
    <cellStyle name="1_total_00-예산서양식100_대전가오-설계서(관리)_00-설계서양식_00-수량산출서양식" xfId="20650"/>
    <cellStyle name="1_total_00-예산서양식100_대전가오-설계서(관리)_00-설계서양식_0702 성북구북악산-수량산출서" xfId="20651"/>
    <cellStyle name="1_total_00-예산서양식100_대전가오-설계서(관리)_00-설계서양식_강남구시설녹지대-수량산출서" xfId="20652"/>
    <cellStyle name="1_total_00-예산서양식100_대전가오-설계서(관리)_00-설계서양식_나래-수량산출서" xfId="20653"/>
    <cellStyle name="1_total_00-예산서양식100_대전가오-설계서(관리)_00-설계서양식_단양희망의탑-설계서" xfId="20654"/>
    <cellStyle name="1_total_00-예산서양식100_대전가오-설계서(관리)_00-설계서양식_복사본 비둘기-수량산출서" xfId="20655"/>
    <cellStyle name="1_total_00-예산서양식100_대전가오-설계서(관리)_00-설계서양식_북악산-수량산출서" xfId="20656"/>
    <cellStyle name="1_total_00-예산서양식100_대전가오-설계서(관리)_00-설계서양식_지울것" xfId="20657"/>
    <cellStyle name="1_total_00-예산서양식100_대전가오-설계서(관리)_00-수량산출서양식" xfId="20658"/>
    <cellStyle name="1_total_00-예산서양식100_대전가오-설계서(관리)_0702 성북구북악산-수량산출서" xfId="20659"/>
    <cellStyle name="1_total_00-예산서양식100_대전가오-설계서(관리)_강남구시설녹지대-수량산출서" xfId="20660"/>
    <cellStyle name="1_total_00-예산서양식100_대전가오-설계서(관리)_나래-수량산출서" xfId="20661"/>
    <cellStyle name="1_total_00-예산서양식100_대전가오-설계서(관리)_단양-수량산출서" xfId="20662"/>
    <cellStyle name="1_total_00-예산서양식100_대전가오-설계서(관리)_단양희망의탑-설계서" xfId="20663"/>
    <cellStyle name="1_total_00-예산서양식100_대전가오-설계서(관리)_복사본 비둘기-수량산출서" xfId="20664"/>
    <cellStyle name="1_total_00-예산서양식100_대전가오-설계서(관리)_북악산-수량산출서" xfId="20665"/>
    <cellStyle name="1_total_00-예산서양식100_대전가오-설계서(관리)_지울것" xfId="20666"/>
    <cellStyle name="1_total_00-예산서양식100_대전가오-설계서_00-설계서양식" xfId="20667"/>
    <cellStyle name="1_total_00-예산서양식100_대전가오-설계서_00-설계서양식_00-수량산출서양식" xfId="20668"/>
    <cellStyle name="1_total_00-예산서양식100_대전가오-설계서_00-설계서양식_0702 성북구북악산-수량산출서" xfId="20669"/>
    <cellStyle name="1_total_00-예산서양식100_대전가오-설계서_00-설계서양식_강남구시설녹지대-수량산출서" xfId="20670"/>
    <cellStyle name="1_total_00-예산서양식100_대전가오-설계서_00-설계서양식_나래-수량산출서" xfId="20671"/>
    <cellStyle name="1_total_00-예산서양식100_대전가오-설계서_00-설계서양식_단양희망의탑-설계서" xfId="20672"/>
    <cellStyle name="1_total_00-예산서양식100_대전가오-설계서_00-설계서양식_복사본 비둘기-수량산출서" xfId="20673"/>
    <cellStyle name="1_total_00-예산서양식100_대전가오-설계서_00-설계서양식_북악산-수량산출서" xfId="20674"/>
    <cellStyle name="1_total_00-예산서양식100_대전가오-설계서_00-설계서양식_지울것" xfId="20675"/>
    <cellStyle name="1_total_00-예산서양식100_대전가오-설계서_00-수량산출서양식" xfId="20676"/>
    <cellStyle name="1_total_00-예산서양식100_대전가오-설계서_0702 성북구북악산-수량산출서" xfId="20677"/>
    <cellStyle name="1_total_00-예산서양식100_대전가오-설계서_강남구시설녹지대-수량산출서" xfId="20678"/>
    <cellStyle name="1_total_00-예산서양식100_대전가오-설계서_나래-수량산출서" xfId="20679"/>
    <cellStyle name="1_total_00-예산서양식100_대전가오-설계서_단양-수량산출서" xfId="20680"/>
    <cellStyle name="1_total_00-예산서양식100_대전가오-설계서_단양희망의탑-설계서" xfId="20681"/>
    <cellStyle name="1_total_00-예산서양식100_대전가오-설계서_복사본 비둘기-수량산출서" xfId="20682"/>
    <cellStyle name="1_total_00-예산서양식100_대전가오-설계서_북악산-수량산출서" xfId="20683"/>
    <cellStyle name="1_total_00-예산서양식100_대전가오-설계서_지울것" xfId="20684"/>
    <cellStyle name="1_total_00-예산서양식100_대전가오-설계서1" xfId="20685"/>
    <cellStyle name="1_total_00-예산서양식100_대전가오-설계서1_00-설계서양식" xfId="20686"/>
    <cellStyle name="1_total_00-예산서양식100_대전가오-설계서1_00-설계서양식_00-수량산출서양식" xfId="20687"/>
    <cellStyle name="1_total_00-예산서양식100_대전가오-설계서1_00-설계서양식_0702 성북구북악산-수량산출서" xfId="20688"/>
    <cellStyle name="1_total_00-예산서양식100_대전가오-설계서1_00-설계서양식_강남구시설녹지대-수량산출서" xfId="20689"/>
    <cellStyle name="1_total_00-예산서양식100_대전가오-설계서1_00-설계서양식_나래-수량산출서" xfId="20690"/>
    <cellStyle name="1_total_00-예산서양식100_대전가오-설계서1_00-설계서양식_단양희망의탑-설계서" xfId="20691"/>
    <cellStyle name="1_total_00-예산서양식100_대전가오-설계서1_00-설계서양식_복사본 비둘기-수량산출서" xfId="20692"/>
    <cellStyle name="1_total_00-예산서양식100_대전가오-설계서1_00-설계서양식_북악산-수량산출서" xfId="20693"/>
    <cellStyle name="1_total_00-예산서양식100_대전가오-설계서1_00-설계서양식_지울것" xfId="20694"/>
    <cellStyle name="1_total_00-예산서양식100_대전가오-설계서1_00-수량산출서양식" xfId="20695"/>
    <cellStyle name="1_total_00-예산서양식100_대전가오-설계서1_0702 성북구북악산-수량산출서" xfId="20696"/>
    <cellStyle name="1_total_00-예산서양식100_대전가오-설계서1_강남구시설녹지대-수량산출서" xfId="20697"/>
    <cellStyle name="1_total_00-예산서양식100_대전가오-설계서1_나래-수량산출서" xfId="20698"/>
    <cellStyle name="1_total_00-예산서양식100_대전가오-설계서1_단양-수량산출서" xfId="20699"/>
    <cellStyle name="1_total_00-예산서양식100_대전가오-설계서1_단양희망의탑-설계서" xfId="20700"/>
    <cellStyle name="1_total_00-예산서양식100_대전가오-설계서1_복사본 비둘기-수량산출서" xfId="20701"/>
    <cellStyle name="1_total_00-예산서양식100_대전가오-설계서1_북악산-수량산출서" xfId="20702"/>
    <cellStyle name="1_total_00-예산서양식100_대전가오-설계서1_지울것" xfId="20703"/>
    <cellStyle name="1_total_00-예산서양식100_복사본 비둘기-수량산출서" xfId="20704"/>
    <cellStyle name="1_total_00-예산서양식100_북악산-수량산출서" xfId="20705"/>
    <cellStyle name="1_total_00-예산서양식100_수량산출서(지방검찰청외1개소)0823" xfId="20706"/>
    <cellStyle name="1_total_00-예산서양식100_지울것" xfId="20707"/>
    <cellStyle name="1_total_00-표지" xfId="20708"/>
    <cellStyle name="1_total_00-표지_서부지방검찰청-표지" xfId="20709"/>
    <cellStyle name="1_total_00-표지_서부지방법원-표지" xfId="20710"/>
    <cellStyle name="1_total_00-표지예정공정표" xfId="20711"/>
    <cellStyle name="1_total_00-표지예정공정표_수량산출서(지방검찰청외1개소)0823" xfId="20712"/>
    <cellStyle name="1_total_041206 목동내역" xfId="20713"/>
    <cellStyle name="1_total_041206 목동내역_설계서(갑지)0223" xfId="20714"/>
    <cellStyle name="1_total_041206 목동내역_설계예산서및단가산출서" xfId="20715"/>
    <cellStyle name="1_total_041206 목동내역_진입램프최종" xfId="20716"/>
    <cellStyle name="1_total_041206 목동내역_진입램프최종엑셀" xfId="20717"/>
    <cellStyle name="1_total_0702 성북구북악산-수량산출서" xfId="20718"/>
    <cellStyle name="1_total_10.24종합" xfId="796"/>
    <cellStyle name="1_total_10.24종합_NEW단위수량-주산" xfId="797"/>
    <cellStyle name="1_total_10.24종합_남대천단위수량" xfId="798"/>
    <cellStyle name="1_total_10.24종합_단위수량" xfId="799"/>
    <cellStyle name="1_total_10.24종합_단위수량_단위수량산출서" xfId="20719"/>
    <cellStyle name="1_total_10.24종합_단위수량1" xfId="800"/>
    <cellStyle name="1_total_10.24종합_단위수량1_단위수량산출서" xfId="20720"/>
    <cellStyle name="1_total_10.24종합_단위수량15" xfId="801"/>
    <cellStyle name="1_total_10.24종합_단위수량산출" xfId="4651"/>
    <cellStyle name="1_total_10.24종합_단위수량산출서" xfId="20721"/>
    <cellStyle name="1_total_10.24종합_도곡단위수량" xfId="802"/>
    <cellStyle name="1_total_10.24종합_도곡단위수량_단위수량산출서" xfId="20722"/>
    <cellStyle name="1_total_10.24종합_수량산출서-11.25" xfId="803"/>
    <cellStyle name="1_total_10.24종합_수량산출서-11.25_NEW단위수량-주산" xfId="804"/>
    <cellStyle name="1_total_10.24종합_수량산출서-11.25_남대천단위수량" xfId="805"/>
    <cellStyle name="1_total_10.24종합_수량산출서-11.25_단위수량" xfId="806"/>
    <cellStyle name="1_total_10.24종합_수량산출서-11.25_단위수량_단위수량산출서" xfId="20723"/>
    <cellStyle name="1_total_10.24종합_수량산출서-11.25_단위수량1" xfId="807"/>
    <cellStyle name="1_total_10.24종합_수량산출서-11.25_단위수량1_단위수량산출서" xfId="20724"/>
    <cellStyle name="1_total_10.24종합_수량산출서-11.25_단위수량15" xfId="808"/>
    <cellStyle name="1_total_10.24종합_수량산출서-11.25_단위수량산출" xfId="4656"/>
    <cellStyle name="1_total_10.24종합_수량산출서-11.25_단위수량산출서" xfId="20725"/>
    <cellStyle name="1_total_10.24종합_수량산출서-11.25_도곡단위수량" xfId="809"/>
    <cellStyle name="1_total_10.24종합_수량산출서-11.25_도곡단위수량_단위수량산출서" xfId="20726"/>
    <cellStyle name="1_total_10.24종합_수량산출서-11.25_철거단위수량" xfId="810"/>
    <cellStyle name="1_total_10.24종합_수량산출서-11.25_철거단위수량_단위수량산출서" xfId="20727"/>
    <cellStyle name="1_total_10.24종합_수량산출서-11.25_철거수량" xfId="811"/>
    <cellStyle name="1_total_10.24종합_수량산출서-11.25_한수단위수량" xfId="812"/>
    <cellStyle name="1_total_10.24종합_수량산출서-11.25_한수단위수량_단위수량산출서" xfId="20728"/>
    <cellStyle name="1_total_10.24종합_수량산출서-1201" xfId="813"/>
    <cellStyle name="1_total_10.24종합_수량산출서-1201_NEW단위수량-주산" xfId="814"/>
    <cellStyle name="1_total_10.24종합_수량산출서-1201_남대천단위수량" xfId="815"/>
    <cellStyle name="1_total_10.24종합_수량산출서-1201_단위수량" xfId="816"/>
    <cellStyle name="1_total_10.24종합_수량산출서-1201_단위수량_단위수량산출서" xfId="20729"/>
    <cellStyle name="1_total_10.24종합_수량산출서-1201_단위수량1" xfId="817"/>
    <cellStyle name="1_total_10.24종합_수량산출서-1201_단위수량1_단위수량산출서" xfId="20730"/>
    <cellStyle name="1_total_10.24종합_수량산출서-1201_단위수량15" xfId="818"/>
    <cellStyle name="1_total_10.24종합_수량산출서-1201_단위수량산출" xfId="4658"/>
    <cellStyle name="1_total_10.24종합_수량산출서-1201_단위수량산출서" xfId="20731"/>
    <cellStyle name="1_total_10.24종합_수량산출서-1201_도곡단위수량" xfId="819"/>
    <cellStyle name="1_total_10.24종합_수량산출서-1201_도곡단위수량_단위수량산출서" xfId="20732"/>
    <cellStyle name="1_total_10.24종합_수량산출서-1201_철거단위수량" xfId="820"/>
    <cellStyle name="1_total_10.24종합_수량산출서-1201_철거단위수량_단위수량산출서" xfId="20733"/>
    <cellStyle name="1_total_10.24종합_수량산출서-1201_철거수량" xfId="821"/>
    <cellStyle name="1_total_10.24종합_수량산출서-1201_한수단위수량" xfId="822"/>
    <cellStyle name="1_total_10.24종합_수량산출서-1201_한수단위수량_단위수량산출서" xfId="20734"/>
    <cellStyle name="1_total_10.24종합_시설물단위수량" xfId="823"/>
    <cellStyle name="1_total_10.24종합_시설물단위수량_단위수량산출서" xfId="20735"/>
    <cellStyle name="1_total_10.24종합_시설물단위수량1" xfId="824"/>
    <cellStyle name="1_total_10.24종합_시설물단위수량1_단위수량산출서" xfId="20736"/>
    <cellStyle name="1_total_10.24종합_시설물단위수량1_시설물단위수량" xfId="825"/>
    <cellStyle name="1_total_10.24종합_시설물단위수량1_시설물단위수량_단위수량산출서" xfId="20737"/>
    <cellStyle name="1_total_10.24종합_오창수량산출서" xfId="826"/>
    <cellStyle name="1_total_10.24종합_오창수량산출서_NEW단위수량-주산" xfId="827"/>
    <cellStyle name="1_total_10.24종합_오창수량산출서_남대천단위수량" xfId="828"/>
    <cellStyle name="1_total_10.24종합_오창수량산출서_단위수량" xfId="829"/>
    <cellStyle name="1_total_10.24종합_오창수량산출서_단위수량_단위수량산출서" xfId="20738"/>
    <cellStyle name="1_total_10.24종합_오창수량산출서_단위수량1" xfId="830"/>
    <cellStyle name="1_total_10.24종합_오창수량산출서_단위수량1_단위수량산출서" xfId="20739"/>
    <cellStyle name="1_total_10.24종합_오창수량산출서_단위수량15" xfId="831"/>
    <cellStyle name="1_total_10.24종합_오창수량산출서_단위수량산출" xfId="4659"/>
    <cellStyle name="1_total_10.24종합_오창수량산출서_단위수량산출서" xfId="20740"/>
    <cellStyle name="1_total_10.24종합_오창수량산출서_도곡단위수량" xfId="832"/>
    <cellStyle name="1_total_10.24종합_오창수량산출서_도곡단위수량_단위수량산출서" xfId="20741"/>
    <cellStyle name="1_total_10.24종합_오창수량산출서_수량산출서-11.25" xfId="833"/>
    <cellStyle name="1_total_10.24종합_오창수량산출서_수량산출서-11.25_NEW단위수량-주산" xfId="834"/>
    <cellStyle name="1_total_10.24종합_오창수량산출서_수량산출서-11.25_남대천단위수량" xfId="835"/>
    <cellStyle name="1_total_10.24종합_오창수량산출서_수량산출서-11.25_단위수량" xfId="836"/>
    <cellStyle name="1_total_10.24종합_오창수량산출서_수량산출서-11.25_단위수량_단위수량산출서" xfId="20742"/>
    <cellStyle name="1_total_10.24종합_오창수량산출서_수량산출서-11.25_단위수량1" xfId="837"/>
    <cellStyle name="1_total_10.24종합_오창수량산출서_수량산출서-11.25_단위수량1_단위수량산출서" xfId="20743"/>
    <cellStyle name="1_total_10.24종합_오창수량산출서_수량산출서-11.25_단위수량15" xfId="838"/>
    <cellStyle name="1_total_10.24종합_오창수량산출서_수량산출서-11.25_단위수량산출" xfId="4660"/>
    <cellStyle name="1_total_10.24종합_오창수량산출서_수량산출서-11.25_단위수량산출서" xfId="20744"/>
    <cellStyle name="1_total_10.24종합_오창수량산출서_수량산출서-11.25_도곡단위수량" xfId="839"/>
    <cellStyle name="1_total_10.24종합_오창수량산출서_수량산출서-11.25_도곡단위수량_단위수량산출서" xfId="20745"/>
    <cellStyle name="1_total_10.24종합_오창수량산출서_수량산출서-11.25_철거단위수량" xfId="840"/>
    <cellStyle name="1_total_10.24종합_오창수량산출서_수량산출서-11.25_철거단위수량_단위수량산출서" xfId="20746"/>
    <cellStyle name="1_total_10.24종합_오창수량산출서_수량산출서-11.25_철거수량" xfId="841"/>
    <cellStyle name="1_total_10.24종합_오창수량산출서_수량산출서-11.25_한수단위수량" xfId="842"/>
    <cellStyle name="1_total_10.24종합_오창수량산출서_수량산출서-11.25_한수단위수량_단위수량산출서" xfId="20747"/>
    <cellStyle name="1_total_10.24종합_오창수량산출서_수량산출서-1201" xfId="843"/>
    <cellStyle name="1_total_10.24종합_오창수량산출서_수량산출서-1201_NEW단위수량-주산" xfId="844"/>
    <cellStyle name="1_total_10.24종합_오창수량산출서_수량산출서-1201_남대천단위수량" xfId="845"/>
    <cellStyle name="1_total_10.24종합_오창수량산출서_수량산출서-1201_단위수량" xfId="846"/>
    <cellStyle name="1_total_10.24종합_오창수량산출서_수량산출서-1201_단위수량_단위수량산출서" xfId="20748"/>
    <cellStyle name="1_total_10.24종합_오창수량산출서_수량산출서-1201_단위수량1" xfId="847"/>
    <cellStyle name="1_total_10.24종합_오창수량산출서_수량산출서-1201_단위수량1_단위수량산출서" xfId="20749"/>
    <cellStyle name="1_total_10.24종합_오창수량산출서_수량산출서-1201_단위수량15" xfId="848"/>
    <cellStyle name="1_total_10.24종합_오창수량산출서_수량산출서-1201_단위수량산출" xfId="4661"/>
    <cellStyle name="1_total_10.24종합_오창수량산출서_수량산출서-1201_단위수량산출서" xfId="20750"/>
    <cellStyle name="1_total_10.24종합_오창수량산출서_수량산출서-1201_도곡단위수량" xfId="849"/>
    <cellStyle name="1_total_10.24종합_오창수량산출서_수량산출서-1201_도곡단위수량_단위수량산출서" xfId="20751"/>
    <cellStyle name="1_total_10.24종합_오창수량산출서_수량산출서-1201_철거단위수량" xfId="850"/>
    <cellStyle name="1_total_10.24종합_오창수량산출서_수량산출서-1201_철거단위수량_단위수량산출서" xfId="20752"/>
    <cellStyle name="1_total_10.24종합_오창수량산출서_수량산출서-1201_철거수량" xfId="851"/>
    <cellStyle name="1_total_10.24종합_오창수량산출서_수량산출서-1201_한수단위수량" xfId="852"/>
    <cellStyle name="1_total_10.24종합_오창수량산출서_수량산출서-1201_한수단위수량_단위수량산출서" xfId="20753"/>
    <cellStyle name="1_total_10.24종합_오창수량산출서_시설물단위수량" xfId="853"/>
    <cellStyle name="1_total_10.24종합_오창수량산출서_시설물단위수량_단위수량산출서" xfId="20754"/>
    <cellStyle name="1_total_10.24종합_오창수량산출서_시설물단위수량1" xfId="854"/>
    <cellStyle name="1_total_10.24종합_오창수량산출서_시설물단위수량1_단위수량산출서" xfId="20755"/>
    <cellStyle name="1_total_10.24종합_오창수량산출서_시설물단위수량1_시설물단위수량" xfId="855"/>
    <cellStyle name="1_total_10.24종합_오창수량산출서_시설물단위수량1_시설물단위수량_단위수량산출서" xfId="20756"/>
    <cellStyle name="1_total_10.24종합_오창수량산출서_철거단위수량" xfId="856"/>
    <cellStyle name="1_total_10.24종합_오창수량산출서_철거단위수량_단위수량산출서" xfId="20757"/>
    <cellStyle name="1_total_10.24종합_오창수량산출서_철거수량" xfId="857"/>
    <cellStyle name="1_total_10.24종합_오창수량산출서_한수단위수량" xfId="858"/>
    <cellStyle name="1_total_10.24종합_오창수량산출서_한수단위수량_단위수량산출서" xfId="20758"/>
    <cellStyle name="1_total_10.24종합_철거단위수량" xfId="859"/>
    <cellStyle name="1_total_10.24종합_철거단위수량_단위수량산출서" xfId="20759"/>
    <cellStyle name="1_total_10.24종합_철거수량" xfId="860"/>
    <cellStyle name="1_total_10.24종합_한수단위수량" xfId="861"/>
    <cellStyle name="1_total_10.24종합_한수단위수량_단위수량산출서" xfId="20760"/>
    <cellStyle name="1_total_2004가로환경 개선사업(10-13)" xfId="15869"/>
    <cellStyle name="1_total_2004가로환경 개선사업(10-18)" xfId="15870"/>
    <cellStyle name="1_total_2005 가로수아래 수목식재공사" xfId="15871"/>
    <cellStyle name="1_total_2005가로환경 개선사업" xfId="15872"/>
    <cellStyle name="1_total_2005가로환경 개선사업(1018)" xfId="15873"/>
    <cellStyle name="1_total_2005봉제산 생태림 조성공사(직영)" xfId="15874"/>
    <cellStyle name="1_total_2005봉제산 생태림 조성공사(직영)10-17" xfId="15875"/>
    <cellStyle name="1_total_2005봉제산 생태림 조성공사(직영)10-20" xfId="15876"/>
    <cellStyle name="1_total_2005봉제산철쭉동산조성공사" xfId="15877"/>
    <cellStyle name="1_total_2006년 상반기 적용노임" xfId="15878"/>
    <cellStyle name="1_total_bc포대내역서" xfId="20761"/>
    <cellStyle name="1_total_Book1" xfId="15879"/>
    <cellStyle name="1_total_NEW단위수량" xfId="862"/>
    <cellStyle name="1_total_NEW단위수량-백석" xfId="5071"/>
    <cellStyle name="1_total_NEW단위수량-수원" xfId="5072"/>
    <cellStyle name="1_total_NEW단위수량-영동" xfId="863"/>
    <cellStyle name="1_total_NEW단위수량-전남" xfId="5073"/>
    <cellStyle name="1_total_NEW단위수량-주산" xfId="864"/>
    <cellStyle name="1_total_NEW단위수량-진안" xfId="5074"/>
    <cellStyle name="1_total_NEW단위수량-행당" xfId="5075"/>
    <cellStyle name="1_total_Sheet1" xfId="5076"/>
    <cellStyle name="1_total_Sheet1_2-총괄내역서-토목" xfId="15880"/>
    <cellStyle name="1_total_Sheet1_과천놀이터설계서" xfId="5077"/>
    <cellStyle name="1_total_Sheet1_안양설계서갑지(총괄)" xfId="15881"/>
    <cellStyle name="1_total_Sheet1_총괄갑지" xfId="5078"/>
    <cellStyle name="1_total_Sheet1_총괄내역서" xfId="5079"/>
    <cellStyle name="1_total_Sheet1_총괄내역서_총괄내역서-건축" xfId="15882"/>
    <cellStyle name="1_total_Sheet1_총괄내역서_총괄내역서-건축_총괄내역서-토목" xfId="15883"/>
    <cellStyle name="1_total_Sheet1_총괄내역서_총괄내역서-토목" xfId="15884"/>
    <cellStyle name="1_total_Sheet1_총괄내역서_총괄내역서-토목_총괄내역서-토목" xfId="15885"/>
    <cellStyle name="1_total_Sheet1_총괄내역서-건축" xfId="15886"/>
    <cellStyle name="1_total_Sheet1_총괄내역서-토목" xfId="15887"/>
    <cellStyle name="1_total_가로수수종교체사업" xfId="15888"/>
    <cellStyle name="1_total_가로수수종교체사업7-11" xfId="15889"/>
    <cellStyle name="1_total_가로수수종교체사업7-27" xfId="15890"/>
    <cellStyle name="1_total_가로수아래휀스설치,관목식재 설계서" xfId="15891"/>
    <cellStyle name="1_total_갈산1구역최종집계" xfId="4663"/>
    <cellStyle name="1_total_갑지" xfId="27077"/>
    <cellStyle name="1_total_갑지_도곡동롯데아파트 신축공사 중 조경식재 및 시설물공사" xfId="27078"/>
    <cellStyle name="1_total_갑지_사당동2차 롯데아파트 신축공사 중 조경식재 및 시설물공사" xfId="27079"/>
    <cellStyle name="1_total_갑지_서대신동 금호아파트 조경공사" xfId="27080"/>
    <cellStyle name="1_total_갑지_성수동롯데아파트 조경공사" xfId="27081"/>
    <cellStyle name="1_total_갑지_숭인동 주거복합빌딩신축공사 중 조경식재 및 시설물공사" xfId="27082"/>
    <cellStyle name="1_total_갑지_오산외인주택놀이터주변조경공사" xfId="27083"/>
    <cellStyle name="1_total_갑지_요진이매역사수목이식공사(2003)" xfId="27084"/>
    <cellStyle name="1_total_갑지_조경시설물공내역" xfId="27085"/>
    <cellStyle name="1_total_갑지_청담동 송목연립 조경식재 및 시설물공사" xfId="27086"/>
    <cellStyle name="1_total_갑지_해운대 중동 조경공사 공내역서" xfId="27087"/>
    <cellStyle name="1_total_갑지_해운대중동낙천대 조경공사" xfId="27088"/>
    <cellStyle name="1_total_갑지0601" xfId="4664"/>
    <cellStyle name="1_total_갑지0601_2-총괄내역서-토목" xfId="15892"/>
    <cellStyle name="1_total_갑지0601_과천놀이터설계서" xfId="4665"/>
    <cellStyle name="1_total_갑지0601_안양설계서갑지(총괄)" xfId="15893"/>
    <cellStyle name="1_total_갑지0601_총괄갑지" xfId="4666"/>
    <cellStyle name="1_total_갑지0601_총괄내역서" xfId="4667"/>
    <cellStyle name="1_total_갑지0601_총괄내역서_총괄내역서-건축" xfId="15894"/>
    <cellStyle name="1_total_갑지0601_총괄내역서_총괄내역서-건축_총괄내역서-토목" xfId="15895"/>
    <cellStyle name="1_total_갑지0601_총괄내역서_총괄내역서-토목" xfId="15896"/>
    <cellStyle name="1_total_갑지0601_총괄내역서_총괄내역서-토목_총괄내역서-토목" xfId="15897"/>
    <cellStyle name="1_total_갑지0601_총괄내역서-건축" xfId="15898"/>
    <cellStyle name="1_total_갑지0601_총괄내역서-토목" xfId="15899"/>
    <cellStyle name="1_total_강남구시설녹지대-수량산출서" xfId="20762"/>
    <cellStyle name="1_total_개략공사비" xfId="27089"/>
    <cellStyle name="1_total_개략공사비_도곡동롯데아파트 신축공사 중 조경식재 및 시설물공사" xfId="27090"/>
    <cellStyle name="1_total_개략공사비_사당동2차 롯데아파트 신축공사 중 조경식재 및 시설물공사" xfId="27091"/>
    <cellStyle name="1_total_개략공사비_서대신동 금호아파트 조경공사" xfId="27092"/>
    <cellStyle name="1_total_개략공사비_성수동롯데아파트 조경공사" xfId="27093"/>
    <cellStyle name="1_total_개략공사비_숭인동 주거복합빌딩신축공사 중 조경식재 및 시설물공사" xfId="27094"/>
    <cellStyle name="1_total_개략공사비_오산외인주택놀이터주변조경공사" xfId="27095"/>
    <cellStyle name="1_total_개략공사비_요진이매역사수목이식공사(2003)" xfId="27096"/>
    <cellStyle name="1_total_개략공사비_조경시설물공내역" xfId="27097"/>
    <cellStyle name="1_total_개략공사비_청담동 송목연립 조경식재 및 시설물공사" xfId="27098"/>
    <cellStyle name="1_total_개략공사비_해운대 중동 조경공사 공내역서" xfId="27099"/>
    <cellStyle name="1_total_개략공사비_해운대중동낙천대 조경공사" xfId="27100"/>
    <cellStyle name="1_total_개략예산" xfId="27101"/>
    <cellStyle name="1_total_개략예산_도곡동롯데아파트 신축공사 중 조경식재 및 시설물공사" xfId="27102"/>
    <cellStyle name="1_total_개략예산_사당동2차 롯데아파트 신축공사 중 조경식재 및 시설물공사" xfId="27103"/>
    <cellStyle name="1_total_개략예산_서대신동 금호아파트 조경공사" xfId="27104"/>
    <cellStyle name="1_total_개략예산_성수동롯데아파트 조경공사" xfId="27105"/>
    <cellStyle name="1_total_개략예산_숭인동 주거복합빌딩신축공사 중 조경식재 및 시설물공사" xfId="27106"/>
    <cellStyle name="1_total_개략예산_오산외인주택놀이터주변조경공사" xfId="27107"/>
    <cellStyle name="1_total_개략예산_요진이매역사수목이식공사(2003)" xfId="27108"/>
    <cellStyle name="1_total_개략예산_조경시설물공내역" xfId="27109"/>
    <cellStyle name="1_total_개략예산_청담동 송목연립 조경식재 및 시설물공사" xfId="27110"/>
    <cellStyle name="1_total_개략예산_해운대 중동 조경공사 공내역서" xfId="27111"/>
    <cellStyle name="1_total_개략예산_해운대중동낙천대 조경공사" xfId="27112"/>
    <cellStyle name="1_total_골프장수목" xfId="20763"/>
    <cellStyle name="1_total_골프장수목_도곡동롯데아파트 신축공사 중 조경식재 및 시설물공사" xfId="27113"/>
    <cellStyle name="1_total_골프장수목_사당동2차 롯데아파트 신축공사 중 조경식재 및 시설물공사" xfId="27114"/>
    <cellStyle name="1_total_골프장수목_서대신동 금호아파트 조경공사" xfId="27115"/>
    <cellStyle name="1_total_골프장수목_성수동롯데아파트 조경공사" xfId="27116"/>
    <cellStyle name="1_total_골프장수목_숭인동 주거복합빌딩신축공사 중 조경식재 및 시설물공사" xfId="27117"/>
    <cellStyle name="1_total_골프장수목_오산외인주택놀이터주변조경공사" xfId="27118"/>
    <cellStyle name="1_total_골프장수목_요진이매역사수목이식공사(2003)" xfId="27119"/>
    <cellStyle name="1_total_골프장수목_조경시설물공내역" xfId="27120"/>
    <cellStyle name="1_total_골프장수목_청담동 송목연립 조경식재 및 시설물공사" xfId="27121"/>
    <cellStyle name="1_total_골프장수목_해운대 중동 조경공사 공내역서" xfId="27122"/>
    <cellStyle name="1_total_골프장수목_해운대중동낙천대 조경공사" xfId="27123"/>
    <cellStyle name="1_total_공사비" xfId="27124"/>
    <cellStyle name="1_total_공사비(1차조정1120)" xfId="27125"/>
    <cellStyle name="1_total_공사비(1차조정1120)_도곡동롯데아파트 신축공사 중 조경식재 및 시설물공사" xfId="27126"/>
    <cellStyle name="1_total_공사비(1차조정1120)_사당동2차 롯데아파트 신축공사 중 조경식재 및 시설물공사" xfId="27127"/>
    <cellStyle name="1_total_공사비(1차조정1120)_서대신동 금호아파트 조경공사" xfId="27128"/>
    <cellStyle name="1_total_공사비(1차조정1120)_성수동롯데아파트 조경공사" xfId="27129"/>
    <cellStyle name="1_total_공사비(1차조정1120)_숭인동 주거복합빌딩신축공사 중 조경식재 및 시설물공사" xfId="27130"/>
    <cellStyle name="1_total_공사비(1차조정1120)_오산외인주택놀이터주변조경공사" xfId="27131"/>
    <cellStyle name="1_total_공사비(1차조정1120)_요진이매역사수목이식공사(2003)" xfId="27132"/>
    <cellStyle name="1_total_공사비(1차조정1120)_조경시설물공내역" xfId="27133"/>
    <cellStyle name="1_total_공사비(1차조정1120)_청담동 송목연립 조경식재 및 시설물공사" xfId="27134"/>
    <cellStyle name="1_total_공사비(1차조정1120)_해운대 중동 조경공사 공내역서" xfId="27135"/>
    <cellStyle name="1_total_공사비(1차조정1120)_해운대중동낙천대 조경공사" xfId="27136"/>
    <cellStyle name="1_total_공사비_도곡동롯데아파트 신축공사 중 조경식재 및 시설물공사" xfId="27137"/>
    <cellStyle name="1_total_공사비_사당동2차 롯데아파트 신축공사 중 조경식재 및 시설물공사" xfId="27138"/>
    <cellStyle name="1_total_공사비_서대신동 금호아파트 조경공사" xfId="27139"/>
    <cellStyle name="1_total_공사비_성수동롯데아파트 조경공사" xfId="27140"/>
    <cellStyle name="1_total_공사비_숭인동 주거복합빌딩신축공사 중 조경식재 및 시설물공사" xfId="27141"/>
    <cellStyle name="1_total_공사비_오산외인주택놀이터주변조경공사" xfId="27142"/>
    <cellStyle name="1_total_공사비_요진이매역사수목이식공사(2003)" xfId="27143"/>
    <cellStyle name="1_total_공사비_조경시설물공내역" xfId="27144"/>
    <cellStyle name="1_total_공사비_청담동 송목연립 조경식재 및 시설물공사" xfId="27145"/>
    <cellStyle name="1_total_공사비_해운대 중동 조경공사 공내역서" xfId="27146"/>
    <cellStyle name="1_total_공사비_해운대중동낙천대 조경공사" xfId="27147"/>
    <cellStyle name="1_total_공사비조정(1128)" xfId="27148"/>
    <cellStyle name="1_total_공사비조정(1128)_도곡동롯데아파트 신축공사 중 조경식재 및 시설물공사" xfId="27149"/>
    <cellStyle name="1_total_공사비조정(1128)_사당동2차 롯데아파트 신축공사 중 조경식재 및 시설물공사" xfId="27150"/>
    <cellStyle name="1_total_공사비조정(1128)_서대신동 금호아파트 조경공사" xfId="27151"/>
    <cellStyle name="1_total_공사비조정(1128)_성수동롯데아파트 조경공사" xfId="27152"/>
    <cellStyle name="1_total_공사비조정(1128)_숭인동 주거복합빌딩신축공사 중 조경식재 및 시설물공사" xfId="27153"/>
    <cellStyle name="1_total_공사비조정(1128)_오산외인주택놀이터주변조경공사" xfId="27154"/>
    <cellStyle name="1_total_공사비조정(1128)_요진이매역사수목이식공사(2003)" xfId="27155"/>
    <cellStyle name="1_total_공사비조정(1128)_조경시설물공내역" xfId="27156"/>
    <cellStyle name="1_total_공사비조정(1128)_청담동 송목연립 조경식재 및 시설물공사" xfId="27157"/>
    <cellStyle name="1_total_공사비조정(1128)_해운대 중동 조경공사 공내역서" xfId="27158"/>
    <cellStyle name="1_total_공사비조정(1128)_해운대중동낙천대 조경공사" xfId="27159"/>
    <cellStyle name="1_total_공사예가(휘경동)-설계가" xfId="27160"/>
    <cellStyle name="1_total_공사예가(휘경동)-설계가_도곡동롯데아파트 신축공사 중 조경식재 및 시설물공사" xfId="27161"/>
    <cellStyle name="1_total_공사예가(휘경동)-설계가_사당동2차 롯데아파트 신축공사 중 조경식재 및 시설물공사" xfId="27162"/>
    <cellStyle name="1_total_공사예가(휘경동)-설계가_서대신동 금호아파트 조경공사" xfId="27163"/>
    <cellStyle name="1_total_공사예가(휘경동)-설계가_성수동롯데아파트 조경공사" xfId="27164"/>
    <cellStyle name="1_total_공사예가(휘경동)-설계가_숭인동 주거복합빌딩신축공사 중 조경식재 및 시설물공사" xfId="27165"/>
    <cellStyle name="1_total_공사예가(휘경동)-설계가_오산외인주택놀이터주변조경공사" xfId="27166"/>
    <cellStyle name="1_total_공사예가(휘경동)-설계가_요진이매역사수목이식공사(2003)" xfId="27167"/>
    <cellStyle name="1_total_공사예가(휘경동)-설계가_조경시설물공내역" xfId="27168"/>
    <cellStyle name="1_total_공사예가(휘경동)-설계가_청담동 송목연립 조경식재 및 시설물공사" xfId="27169"/>
    <cellStyle name="1_total_공사예가(휘경동)-설계가_해운대 중동 조경공사 공내역서" xfId="27170"/>
    <cellStyle name="1_total_공사예가(휘경동)-설계가_해운대중동낙천대 조경공사" xfId="27171"/>
    <cellStyle name="1_total_관로시설물" xfId="865"/>
    <cellStyle name="1_total_관로시설물_NEW단위수량-주산" xfId="866"/>
    <cellStyle name="1_total_관로시설물_남대천단위수량" xfId="867"/>
    <cellStyle name="1_total_관로시설물_단위수량" xfId="868"/>
    <cellStyle name="1_total_관로시설물_단위수량_단위수량산출서" xfId="20764"/>
    <cellStyle name="1_total_관로시설물_단위수량1" xfId="869"/>
    <cellStyle name="1_total_관로시설물_단위수량1_단위수량산출서" xfId="20765"/>
    <cellStyle name="1_total_관로시설물_단위수량15" xfId="870"/>
    <cellStyle name="1_total_관로시설물_단위수량산출" xfId="4668"/>
    <cellStyle name="1_total_관로시설물_단위수량산출서" xfId="20766"/>
    <cellStyle name="1_total_관로시설물_도곡단위수량" xfId="871"/>
    <cellStyle name="1_total_관로시설물_도곡단위수량_단위수량산출서" xfId="20767"/>
    <cellStyle name="1_total_관로시설물_수량산출서-11.25" xfId="872"/>
    <cellStyle name="1_total_관로시설물_수량산출서-11.25_NEW단위수량-주산" xfId="873"/>
    <cellStyle name="1_total_관로시설물_수량산출서-11.25_남대천단위수량" xfId="874"/>
    <cellStyle name="1_total_관로시설물_수량산출서-11.25_단위수량" xfId="875"/>
    <cellStyle name="1_total_관로시설물_수량산출서-11.25_단위수량_단위수량산출서" xfId="20768"/>
    <cellStyle name="1_total_관로시설물_수량산출서-11.25_단위수량1" xfId="876"/>
    <cellStyle name="1_total_관로시설물_수량산출서-11.25_단위수량1_단위수량산출서" xfId="20769"/>
    <cellStyle name="1_total_관로시설물_수량산출서-11.25_단위수량15" xfId="877"/>
    <cellStyle name="1_total_관로시설물_수량산출서-11.25_단위수량산출" xfId="4669"/>
    <cellStyle name="1_total_관로시설물_수량산출서-11.25_단위수량산출서" xfId="20770"/>
    <cellStyle name="1_total_관로시설물_수량산출서-11.25_도곡단위수량" xfId="878"/>
    <cellStyle name="1_total_관로시설물_수량산출서-11.25_도곡단위수량_단위수량산출서" xfId="20771"/>
    <cellStyle name="1_total_관로시설물_수량산출서-11.25_철거단위수량" xfId="879"/>
    <cellStyle name="1_total_관로시설물_수량산출서-11.25_철거단위수량_단위수량산출서" xfId="20772"/>
    <cellStyle name="1_total_관로시설물_수량산출서-11.25_철거수량" xfId="880"/>
    <cellStyle name="1_total_관로시설물_수량산출서-11.25_한수단위수량" xfId="881"/>
    <cellStyle name="1_total_관로시설물_수량산출서-11.25_한수단위수량_단위수량산출서" xfId="20773"/>
    <cellStyle name="1_total_관로시설물_수량산출서-1201" xfId="882"/>
    <cellStyle name="1_total_관로시설물_수량산출서-1201_NEW단위수량-주산" xfId="883"/>
    <cellStyle name="1_total_관로시설물_수량산출서-1201_남대천단위수량" xfId="884"/>
    <cellStyle name="1_total_관로시설물_수량산출서-1201_단위수량" xfId="885"/>
    <cellStyle name="1_total_관로시설물_수량산출서-1201_단위수량_단위수량산출서" xfId="20774"/>
    <cellStyle name="1_total_관로시설물_수량산출서-1201_단위수량1" xfId="886"/>
    <cellStyle name="1_total_관로시설물_수량산출서-1201_단위수량1_단위수량산출서" xfId="20775"/>
    <cellStyle name="1_total_관로시설물_수량산출서-1201_단위수량15" xfId="887"/>
    <cellStyle name="1_total_관로시설물_수량산출서-1201_단위수량산출" xfId="4670"/>
    <cellStyle name="1_total_관로시설물_수량산출서-1201_단위수량산출서" xfId="20776"/>
    <cellStyle name="1_total_관로시설물_수량산출서-1201_도곡단위수량" xfId="888"/>
    <cellStyle name="1_total_관로시설물_수량산출서-1201_도곡단위수량_단위수량산출서" xfId="20777"/>
    <cellStyle name="1_total_관로시설물_수량산출서-1201_철거단위수량" xfId="889"/>
    <cellStyle name="1_total_관로시설물_수량산출서-1201_철거단위수량_단위수량산출서" xfId="20778"/>
    <cellStyle name="1_total_관로시설물_수량산출서-1201_철거수량" xfId="890"/>
    <cellStyle name="1_total_관로시설물_수량산출서-1201_한수단위수량" xfId="891"/>
    <cellStyle name="1_total_관로시설물_수량산출서-1201_한수단위수량_단위수량산출서" xfId="20779"/>
    <cellStyle name="1_total_관로시설물_시설물단위수량" xfId="892"/>
    <cellStyle name="1_total_관로시설물_시설물단위수량_단위수량산출서" xfId="20780"/>
    <cellStyle name="1_total_관로시설물_시설물단위수량1" xfId="893"/>
    <cellStyle name="1_total_관로시설물_시설물단위수량1_단위수량산출서" xfId="20781"/>
    <cellStyle name="1_total_관로시설물_시설물단위수량1_시설물단위수량" xfId="894"/>
    <cellStyle name="1_total_관로시설물_시설물단위수량1_시설물단위수량_단위수량산출서" xfId="20782"/>
    <cellStyle name="1_total_관로시설물_오창수량산출서" xfId="895"/>
    <cellStyle name="1_total_관로시설물_오창수량산출서_NEW단위수량-주산" xfId="896"/>
    <cellStyle name="1_total_관로시설물_오창수량산출서_남대천단위수량" xfId="897"/>
    <cellStyle name="1_total_관로시설물_오창수량산출서_단위수량" xfId="898"/>
    <cellStyle name="1_total_관로시설물_오창수량산출서_단위수량_단위수량산출서" xfId="20783"/>
    <cellStyle name="1_total_관로시설물_오창수량산출서_단위수량1" xfId="899"/>
    <cellStyle name="1_total_관로시설물_오창수량산출서_단위수량1_단위수량산출서" xfId="20784"/>
    <cellStyle name="1_total_관로시설물_오창수량산출서_단위수량15" xfId="900"/>
    <cellStyle name="1_total_관로시설물_오창수량산출서_단위수량산출" xfId="4671"/>
    <cellStyle name="1_total_관로시설물_오창수량산출서_단위수량산출서" xfId="20785"/>
    <cellStyle name="1_total_관로시설물_오창수량산출서_도곡단위수량" xfId="901"/>
    <cellStyle name="1_total_관로시설물_오창수량산출서_도곡단위수량_단위수량산출서" xfId="20786"/>
    <cellStyle name="1_total_관로시설물_오창수량산출서_수량산출서-11.25" xfId="902"/>
    <cellStyle name="1_total_관로시설물_오창수량산출서_수량산출서-11.25_NEW단위수량-주산" xfId="903"/>
    <cellStyle name="1_total_관로시설물_오창수량산출서_수량산출서-11.25_남대천단위수량" xfId="904"/>
    <cellStyle name="1_total_관로시설물_오창수량산출서_수량산출서-11.25_단위수량" xfId="905"/>
    <cellStyle name="1_total_관로시설물_오창수량산출서_수량산출서-11.25_단위수량_단위수량산출서" xfId="20787"/>
    <cellStyle name="1_total_관로시설물_오창수량산출서_수량산출서-11.25_단위수량1" xfId="906"/>
    <cellStyle name="1_total_관로시설물_오창수량산출서_수량산출서-11.25_단위수량1_단위수량산출서" xfId="20788"/>
    <cellStyle name="1_total_관로시설물_오창수량산출서_수량산출서-11.25_단위수량15" xfId="907"/>
    <cellStyle name="1_total_관로시설물_오창수량산출서_수량산출서-11.25_단위수량산출" xfId="4672"/>
    <cellStyle name="1_total_관로시설물_오창수량산출서_수량산출서-11.25_단위수량산출서" xfId="20789"/>
    <cellStyle name="1_total_관로시설물_오창수량산출서_수량산출서-11.25_도곡단위수량" xfId="908"/>
    <cellStyle name="1_total_관로시설물_오창수량산출서_수량산출서-11.25_도곡단위수량_단위수량산출서" xfId="20790"/>
    <cellStyle name="1_total_관로시설물_오창수량산출서_수량산출서-11.25_철거단위수량" xfId="909"/>
    <cellStyle name="1_total_관로시설물_오창수량산출서_수량산출서-11.25_철거단위수량_단위수량산출서" xfId="20791"/>
    <cellStyle name="1_total_관로시설물_오창수량산출서_수량산출서-11.25_철거수량" xfId="910"/>
    <cellStyle name="1_total_관로시설물_오창수량산출서_수량산출서-11.25_한수단위수량" xfId="911"/>
    <cellStyle name="1_total_관로시설물_오창수량산출서_수량산출서-11.25_한수단위수량_단위수량산출서" xfId="20792"/>
    <cellStyle name="1_total_관로시설물_오창수량산출서_수량산출서-1201" xfId="912"/>
    <cellStyle name="1_total_관로시설물_오창수량산출서_수량산출서-1201_NEW단위수량-주산" xfId="913"/>
    <cellStyle name="1_total_관로시설물_오창수량산출서_수량산출서-1201_남대천단위수량" xfId="914"/>
    <cellStyle name="1_total_관로시설물_오창수량산출서_수량산출서-1201_단위수량" xfId="915"/>
    <cellStyle name="1_total_관로시설물_오창수량산출서_수량산출서-1201_단위수량_단위수량산출서" xfId="20793"/>
    <cellStyle name="1_total_관로시설물_오창수량산출서_수량산출서-1201_단위수량1" xfId="916"/>
    <cellStyle name="1_total_관로시설물_오창수량산출서_수량산출서-1201_단위수량1_단위수량산출서" xfId="20794"/>
    <cellStyle name="1_total_관로시설물_오창수량산출서_수량산출서-1201_단위수량15" xfId="917"/>
    <cellStyle name="1_total_관로시설물_오창수량산출서_수량산출서-1201_단위수량산출" xfId="4673"/>
    <cellStyle name="1_total_관로시설물_오창수량산출서_수량산출서-1201_단위수량산출서" xfId="20795"/>
    <cellStyle name="1_total_관로시설물_오창수량산출서_수량산출서-1201_도곡단위수량" xfId="918"/>
    <cellStyle name="1_total_관로시설물_오창수량산출서_수량산출서-1201_도곡단위수량_단위수량산출서" xfId="20796"/>
    <cellStyle name="1_total_관로시설물_오창수량산출서_수량산출서-1201_철거단위수량" xfId="919"/>
    <cellStyle name="1_total_관로시설물_오창수량산출서_수량산출서-1201_철거단위수량_단위수량산출서" xfId="20797"/>
    <cellStyle name="1_total_관로시설물_오창수량산출서_수량산출서-1201_철거수량" xfId="920"/>
    <cellStyle name="1_total_관로시설물_오창수량산출서_수량산출서-1201_한수단위수량" xfId="921"/>
    <cellStyle name="1_total_관로시설물_오창수량산출서_수량산출서-1201_한수단위수량_단위수량산출서" xfId="20798"/>
    <cellStyle name="1_total_관로시설물_오창수량산출서_시설물단위수량" xfId="922"/>
    <cellStyle name="1_total_관로시설물_오창수량산출서_시설물단위수량_단위수량산출서" xfId="20799"/>
    <cellStyle name="1_total_관로시설물_오창수량산출서_시설물단위수량1" xfId="923"/>
    <cellStyle name="1_total_관로시설물_오창수량산출서_시설물단위수량1_단위수량산출서" xfId="20800"/>
    <cellStyle name="1_total_관로시설물_오창수량산출서_시설물단위수량1_시설물단위수량" xfId="924"/>
    <cellStyle name="1_total_관로시설물_오창수량산출서_시설물단위수량1_시설물단위수량_단위수량산출서" xfId="20801"/>
    <cellStyle name="1_total_관로시설물_오창수량산출서_철거단위수량" xfId="925"/>
    <cellStyle name="1_total_관로시설물_오창수량산출서_철거단위수량_단위수량산출서" xfId="20802"/>
    <cellStyle name="1_total_관로시설물_오창수량산출서_철거수량" xfId="926"/>
    <cellStyle name="1_total_관로시설물_오창수량산출서_한수단위수량" xfId="927"/>
    <cellStyle name="1_total_관로시설물_오창수량산출서_한수단위수량_단위수량산출서" xfId="20803"/>
    <cellStyle name="1_total_관로시설물_철거단위수량" xfId="928"/>
    <cellStyle name="1_total_관로시설물_철거단위수량_단위수량산출서" xfId="20804"/>
    <cellStyle name="1_total_관로시설물_철거수량" xfId="929"/>
    <cellStyle name="1_total_관로시설물_한수단위수량" xfId="930"/>
    <cellStyle name="1_total_관로시설물_한수단위수량_단위수량산출서" xfId="20805"/>
    <cellStyle name="1_total_구로리총괄내역" xfId="4674"/>
    <cellStyle name="1_total_구로리총괄내역_00-설계서양식" xfId="20806"/>
    <cellStyle name="1_total_구로리총괄내역_00-설계서양식_00-수량산출서양식" xfId="20807"/>
    <cellStyle name="1_total_구로리총괄내역_00-설계서양식_0702 성북구북악산-수량산출서" xfId="20808"/>
    <cellStyle name="1_total_구로리총괄내역_00-설계서양식_강남구시설녹지대-수량산출서" xfId="20809"/>
    <cellStyle name="1_total_구로리총괄내역_00-설계서양식_나래-수량산출서" xfId="20810"/>
    <cellStyle name="1_total_구로리총괄내역_00-설계서양식_단양희망의탑-설계서" xfId="20811"/>
    <cellStyle name="1_total_구로리총괄내역_00-설계서양식_복사본 비둘기-수량산출서" xfId="20812"/>
    <cellStyle name="1_total_구로리총괄내역_00-설계서양식_북악산-수량산출서" xfId="20813"/>
    <cellStyle name="1_total_구로리총괄내역_00-설계서양식_지울것" xfId="20814"/>
    <cellStyle name="1_total_구로리총괄내역_00-수량산출서양식" xfId="20815"/>
    <cellStyle name="1_total_구로리총괄내역_0702 성북구북악산-수량산출서" xfId="20816"/>
    <cellStyle name="1_total_구로리총괄내역_bc포대내역서" xfId="20817"/>
    <cellStyle name="1_total_구로리총괄내역_강남구시설녹지대-수량산출서" xfId="20818"/>
    <cellStyle name="1_total_구로리총괄내역_구로리설계예산서1029" xfId="4675"/>
    <cellStyle name="1_total_구로리총괄내역_구로리설계예산서1029_00-설계서양식" xfId="20819"/>
    <cellStyle name="1_total_구로리총괄내역_구로리설계예산서1029_00-설계서양식_00-수량산출서양식" xfId="20820"/>
    <cellStyle name="1_total_구로리총괄내역_구로리설계예산서1029_00-설계서양식_0702 성북구북악산-수량산출서" xfId="20821"/>
    <cellStyle name="1_total_구로리총괄내역_구로리설계예산서1029_00-설계서양식_강남구시설녹지대-수량산출서" xfId="20822"/>
    <cellStyle name="1_total_구로리총괄내역_구로리설계예산서1029_00-설계서양식_나래-수량산출서" xfId="20823"/>
    <cellStyle name="1_total_구로리총괄내역_구로리설계예산서1029_00-설계서양식_단양희망의탑-설계서" xfId="20824"/>
    <cellStyle name="1_total_구로리총괄내역_구로리설계예산서1029_00-설계서양식_복사본 비둘기-수량산출서" xfId="20825"/>
    <cellStyle name="1_total_구로리총괄내역_구로리설계예산서1029_00-설계서양식_북악산-수량산출서" xfId="20826"/>
    <cellStyle name="1_total_구로리총괄내역_구로리설계예산서1029_00-설계서양식_지울것" xfId="20827"/>
    <cellStyle name="1_total_구로리총괄내역_구로리설계예산서1029_00-수량산출서양식" xfId="20828"/>
    <cellStyle name="1_total_구로리총괄내역_구로리설계예산서1029_0702 성북구북악산-수량산출서" xfId="20829"/>
    <cellStyle name="1_total_구로리총괄내역_구로리설계예산서1029_bc포대내역서" xfId="20830"/>
    <cellStyle name="1_total_구로리총괄내역_구로리설계예산서1029_강남구시설녹지대-수량산출서" xfId="20831"/>
    <cellStyle name="1_total_구로리총괄내역_구로리설계예산서1029_나래-수량산출서" xfId="20832"/>
    <cellStyle name="1_total_구로리총괄내역_구로리설계예산서1029_단양-수량산출서" xfId="20833"/>
    <cellStyle name="1_total_구로리총괄내역_구로리설계예산서1029_단양희망의탑-설계서" xfId="20834"/>
    <cellStyle name="1_total_구로리총괄내역_구로리설계예산서1029_동의변경" xfId="4676"/>
    <cellStyle name="1_total_구로리총괄내역_구로리설계예산서1029_복사본 비둘기-수량산출서" xfId="20835"/>
    <cellStyle name="1_total_구로리총괄내역_구로리설계예산서1029_북악산-수량산출서" xfId="20836"/>
    <cellStyle name="1_total_구로리총괄내역_구로리설계예산서1029_예정공정표및설계설명서" xfId="4677"/>
    <cellStyle name="1_total_구로리총괄내역_구로리설계예산서1029_예정공정표및설계설명서_(마전)예정공정표및설계설명서" xfId="4678"/>
    <cellStyle name="1_total_구로리총괄내역_구로리설계예산서1029_예정공정표및설계설명서_(명덕)예정공정표및설계설명서" xfId="4679"/>
    <cellStyle name="1_total_구로리총괄내역_구로리설계예산서1029_예정공정표및설계설명서_0305-불당마을내역" xfId="4680"/>
    <cellStyle name="1_total_구로리총괄내역_구로리설계예산서1029_예정공정표및설계설명서_1.설계 예산서" xfId="4681"/>
    <cellStyle name="1_total_구로리총괄내역_구로리설계예산서1029_예정공정표및설계설명서_설계서-1" xfId="4682"/>
    <cellStyle name="1_total_구로리총괄내역_구로리설계예산서1029_용마도시자연공원 총괄내역서0618" xfId="4683"/>
    <cellStyle name="1_total_구로리총괄내역_구로리설계예산서1029_용마도시자연공원 총괄내역서0618_동의변경" xfId="4684"/>
    <cellStyle name="1_total_구로리총괄내역_구로리설계예산서1029_지울것" xfId="20837"/>
    <cellStyle name="1_total_구로리총괄내역_구로리설계예산서1029_지주목" xfId="20838"/>
    <cellStyle name="1_total_구로리총괄내역_구로리설계예산서1029_지주목_00-수량산출서양식" xfId="20839"/>
    <cellStyle name="1_total_구로리총괄내역_구로리설계예산서1029_지주목_0702 성북구북악산-수량산출서" xfId="20840"/>
    <cellStyle name="1_total_구로리총괄내역_구로리설계예산서1029_지주목_강남구시설녹지대-수량산출서" xfId="20841"/>
    <cellStyle name="1_total_구로리총괄내역_구로리설계예산서1029_지주목_나래-수량산출서" xfId="20842"/>
    <cellStyle name="1_total_구로리총괄내역_구로리설계예산서1029_지주목_단양희망의탑-설계서" xfId="20843"/>
    <cellStyle name="1_total_구로리총괄내역_구로리설계예산서1029_지주목_복사본 비둘기-수량산출서" xfId="20844"/>
    <cellStyle name="1_total_구로리총괄내역_구로리설계예산서1029_지주목_북악산-수량산출서" xfId="20845"/>
    <cellStyle name="1_total_구로리총괄내역_구로리설계예산서1029_지주목_지울것" xfId="20846"/>
    <cellStyle name="1_total_구로리총괄내역_구로리설계예산서1029_진해자은수량산출서(단지내)" xfId="10286"/>
    <cellStyle name="1_total_구로리총괄내역_구로리설계예산서1029_진해자은수량산출서(단지내)_진해자은수량산출서(도시기반)0621" xfId="10287"/>
    <cellStyle name="1_total_구로리총괄내역_구로리설계예산서1029_진해자은수량산출서(단지내)_취합" xfId="20847"/>
    <cellStyle name="1_total_구로리총괄내역_구로리설계예산서1029_철거 및 이설수량산출-학교숲" xfId="4685"/>
    <cellStyle name="1_total_구로리총괄내역_구로리설계예산서1029_하도급관리계획서(갑지원주동화)" xfId="20848"/>
    <cellStyle name="1_total_구로리총괄내역_구로리설계예산서1029_하도급관리계획서(갑지원주동화)_bc포대내역서" xfId="20849"/>
    <cellStyle name="1_total_구로리총괄내역_구로리설계예산서1118준공" xfId="4686"/>
    <cellStyle name="1_total_구로리총괄내역_구로리설계예산서1118준공_00-설계서양식" xfId="20850"/>
    <cellStyle name="1_total_구로리총괄내역_구로리설계예산서1118준공_00-설계서양식_00-수량산출서양식" xfId="20851"/>
    <cellStyle name="1_total_구로리총괄내역_구로리설계예산서1118준공_00-설계서양식_0702 성북구북악산-수량산출서" xfId="20852"/>
    <cellStyle name="1_total_구로리총괄내역_구로리설계예산서1118준공_00-설계서양식_강남구시설녹지대-수량산출서" xfId="20853"/>
    <cellStyle name="1_total_구로리총괄내역_구로리설계예산서1118준공_00-설계서양식_나래-수량산출서" xfId="20854"/>
    <cellStyle name="1_total_구로리총괄내역_구로리설계예산서1118준공_00-설계서양식_단양희망의탑-설계서" xfId="20855"/>
    <cellStyle name="1_total_구로리총괄내역_구로리설계예산서1118준공_00-설계서양식_복사본 비둘기-수량산출서" xfId="20856"/>
    <cellStyle name="1_total_구로리총괄내역_구로리설계예산서1118준공_00-설계서양식_북악산-수량산출서" xfId="20857"/>
    <cellStyle name="1_total_구로리총괄내역_구로리설계예산서1118준공_00-설계서양식_지울것" xfId="20858"/>
    <cellStyle name="1_total_구로리총괄내역_구로리설계예산서1118준공_00-수량산출서양식" xfId="20859"/>
    <cellStyle name="1_total_구로리총괄내역_구로리설계예산서1118준공_0702 성북구북악산-수량산출서" xfId="20860"/>
    <cellStyle name="1_total_구로리총괄내역_구로리설계예산서1118준공_bc포대내역서" xfId="20861"/>
    <cellStyle name="1_total_구로리총괄내역_구로리설계예산서1118준공_강남구시설녹지대-수량산출서" xfId="20862"/>
    <cellStyle name="1_total_구로리총괄내역_구로리설계예산서1118준공_나래-수량산출서" xfId="20863"/>
    <cellStyle name="1_total_구로리총괄내역_구로리설계예산서1118준공_단양-수량산출서" xfId="20864"/>
    <cellStyle name="1_total_구로리총괄내역_구로리설계예산서1118준공_단양희망의탑-설계서" xfId="20865"/>
    <cellStyle name="1_total_구로리총괄내역_구로리설계예산서1118준공_동의변경" xfId="4687"/>
    <cellStyle name="1_total_구로리총괄내역_구로리설계예산서1118준공_복사본 비둘기-수량산출서" xfId="20866"/>
    <cellStyle name="1_total_구로리총괄내역_구로리설계예산서1118준공_북악산-수량산출서" xfId="20867"/>
    <cellStyle name="1_total_구로리총괄내역_구로리설계예산서1118준공_예정공정표및설계설명서" xfId="4688"/>
    <cellStyle name="1_total_구로리총괄내역_구로리설계예산서1118준공_예정공정표및설계설명서_(마전)예정공정표및설계설명서" xfId="4689"/>
    <cellStyle name="1_total_구로리총괄내역_구로리설계예산서1118준공_예정공정표및설계설명서_(명덕)예정공정표및설계설명서" xfId="4690"/>
    <cellStyle name="1_total_구로리총괄내역_구로리설계예산서1118준공_예정공정표및설계설명서_0305-불당마을내역" xfId="4691"/>
    <cellStyle name="1_total_구로리총괄내역_구로리설계예산서1118준공_예정공정표및설계설명서_1.설계 예산서" xfId="4692"/>
    <cellStyle name="1_total_구로리총괄내역_구로리설계예산서1118준공_예정공정표및설계설명서_설계서-1" xfId="4693"/>
    <cellStyle name="1_total_구로리총괄내역_구로리설계예산서1118준공_용마도시자연공원 총괄내역서0618" xfId="4694"/>
    <cellStyle name="1_total_구로리총괄내역_구로리설계예산서1118준공_용마도시자연공원 총괄내역서0618_동의변경" xfId="4695"/>
    <cellStyle name="1_total_구로리총괄내역_구로리설계예산서1118준공_지울것" xfId="20868"/>
    <cellStyle name="1_total_구로리총괄내역_구로리설계예산서1118준공_지주목" xfId="20869"/>
    <cellStyle name="1_total_구로리총괄내역_구로리설계예산서1118준공_지주목_00-수량산출서양식" xfId="20870"/>
    <cellStyle name="1_total_구로리총괄내역_구로리설계예산서1118준공_지주목_0702 성북구북악산-수량산출서" xfId="20871"/>
    <cellStyle name="1_total_구로리총괄내역_구로리설계예산서1118준공_지주목_강남구시설녹지대-수량산출서" xfId="20872"/>
    <cellStyle name="1_total_구로리총괄내역_구로리설계예산서1118준공_지주목_나래-수량산출서" xfId="20873"/>
    <cellStyle name="1_total_구로리총괄내역_구로리설계예산서1118준공_지주목_단양희망의탑-설계서" xfId="20874"/>
    <cellStyle name="1_total_구로리총괄내역_구로리설계예산서1118준공_지주목_복사본 비둘기-수량산출서" xfId="20875"/>
    <cellStyle name="1_total_구로리총괄내역_구로리설계예산서1118준공_지주목_북악산-수량산출서" xfId="20876"/>
    <cellStyle name="1_total_구로리총괄내역_구로리설계예산서1118준공_지주목_지울것" xfId="20877"/>
    <cellStyle name="1_total_구로리총괄내역_구로리설계예산서1118준공_진해자은수량산출서(단지내)" xfId="10288"/>
    <cellStyle name="1_total_구로리총괄내역_구로리설계예산서1118준공_진해자은수량산출서(단지내)_진해자은수량산출서(도시기반)0621" xfId="10289"/>
    <cellStyle name="1_total_구로리총괄내역_구로리설계예산서1118준공_진해자은수량산출서(단지내)_취합" xfId="20878"/>
    <cellStyle name="1_total_구로리총괄내역_구로리설계예산서1118준공_철거 및 이설수량산출-학교숲" xfId="4696"/>
    <cellStyle name="1_total_구로리총괄내역_구로리설계예산서1118준공_하도급관리계획서(갑지원주동화)" xfId="20879"/>
    <cellStyle name="1_total_구로리총괄내역_구로리설계예산서1118준공_하도급관리계획서(갑지원주동화)_bc포대내역서" xfId="20880"/>
    <cellStyle name="1_total_구로리총괄내역_구로리설계예산서조경" xfId="4697"/>
    <cellStyle name="1_total_구로리총괄내역_구로리설계예산서조경_00-설계서양식" xfId="20881"/>
    <cellStyle name="1_total_구로리총괄내역_구로리설계예산서조경_00-설계서양식_00-수량산출서양식" xfId="20882"/>
    <cellStyle name="1_total_구로리총괄내역_구로리설계예산서조경_00-설계서양식_0702 성북구북악산-수량산출서" xfId="20883"/>
    <cellStyle name="1_total_구로리총괄내역_구로리설계예산서조경_00-설계서양식_강남구시설녹지대-수량산출서" xfId="20884"/>
    <cellStyle name="1_total_구로리총괄내역_구로리설계예산서조경_00-설계서양식_나래-수량산출서" xfId="20885"/>
    <cellStyle name="1_total_구로리총괄내역_구로리설계예산서조경_00-설계서양식_단양희망의탑-설계서" xfId="20886"/>
    <cellStyle name="1_total_구로리총괄내역_구로리설계예산서조경_00-설계서양식_복사본 비둘기-수량산출서" xfId="20887"/>
    <cellStyle name="1_total_구로리총괄내역_구로리설계예산서조경_00-설계서양식_북악산-수량산출서" xfId="20888"/>
    <cellStyle name="1_total_구로리총괄내역_구로리설계예산서조경_00-설계서양식_지울것" xfId="20889"/>
    <cellStyle name="1_total_구로리총괄내역_구로리설계예산서조경_00-수량산출서양식" xfId="20890"/>
    <cellStyle name="1_total_구로리총괄내역_구로리설계예산서조경_0702 성북구북악산-수량산출서" xfId="20891"/>
    <cellStyle name="1_total_구로리총괄내역_구로리설계예산서조경_bc포대내역서" xfId="20892"/>
    <cellStyle name="1_total_구로리총괄내역_구로리설계예산서조경_강남구시설녹지대-수량산출서" xfId="20893"/>
    <cellStyle name="1_total_구로리총괄내역_구로리설계예산서조경_나래-수량산출서" xfId="20894"/>
    <cellStyle name="1_total_구로리총괄내역_구로리설계예산서조경_단양-수량산출서" xfId="20895"/>
    <cellStyle name="1_total_구로리총괄내역_구로리설계예산서조경_단양희망의탑-설계서" xfId="20896"/>
    <cellStyle name="1_total_구로리총괄내역_구로리설계예산서조경_동의변경" xfId="4698"/>
    <cellStyle name="1_total_구로리총괄내역_구로리설계예산서조경_복사본 비둘기-수량산출서" xfId="20897"/>
    <cellStyle name="1_total_구로리총괄내역_구로리설계예산서조경_북악산-수량산출서" xfId="20898"/>
    <cellStyle name="1_total_구로리총괄내역_구로리설계예산서조경_예정공정표및설계설명서" xfId="4699"/>
    <cellStyle name="1_total_구로리총괄내역_구로리설계예산서조경_예정공정표및설계설명서_(마전)예정공정표및설계설명서" xfId="4700"/>
    <cellStyle name="1_total_구로리총괄내역_구로리설계예산서조경_예정공정표및설계설명서_(명덕)예정공정표및설계설명서" xfId="4701"/>
    <cellStyle name="1_total_구로리총괄내역_구로리설계예산서조경_예정공정표및설계설명서_0305-불당마을내역" xfId="4702"/>
    <cellStyle name="1_total_구로리총괄내역_구로리설계예산서조경_예정공정표및설계설명서_1.설계 예산서" xfId="4703"/>
    <cellStyle name="1_total_구로리총괄내역_구로리설계예산서조경_예정공정표및설계설명서_설계서-1" xfId="4704"/>
    <cellStyle name="1_total_구로리총괄내역_구로리설계예산서조경_용마도시자연공원 총괄내역서0618" xfId="4705"/>
    <cellStyle name="1_total_구로리총괄내역_구로리설계예산서조경_용마도시자연공원 총괄내역서0618_동의변경" xfId="4706"/>
    <cellStyle name="1_total_구로리총괄내역_구로리설계예산서조경_지울것" xfId="20899"/>
    <cellStyle name="1_total_구로리총괄내역_구로리설계예산서조경_지주목" xfId="20900"/>
    <cellStyle name="1_total_구로리총괄내역_구로리설계예산서조경_지주목_00-수량산출서양식" xfId="20901"/>
    <cellStyle name="1_total_구로리총괄내역_구로리설계예산서조경_지주목_0702 성북구북악산-수량산출서" xfId="20902"/>
    <cellStyle name="1_total_구로리총괄내역_구로리설계예산서조경_지주목_강남구시설녹지대-수량산출서" xfId="20903"/>
    <cellStyle name="1_total_구로리총괄내역_구로리설계예산서조경_지주목_나래-수량산출서" xfId="20904"/>
    <cellStyle name="1_total_구로리총괄내역_구로리설계예산서조경_지주목_단양희망의탑-설계서" xfId="20905"/>
    <cellStyle name="1_total_구로리총괄내역_구로리설계예산서조경_지주목_복사본 비둘기-수량산출서" xfId="20906"/>
    <cellStyle name="1_total_구로리총괄내역_구로리설계예산서조경_지주목_북악산-수량산출서" xfId="20907"/>
    <cellStyle name="1_total_구로리총괄내역_구로리설계예산서조경_지주목_지울것" xfId="20908"/>
    <cellStyle name="1_total_구로리총괄내역_구로리설계예산서조경_진해자은수량산출서(단지내)" xfId="10290"/>
    <cellStyle name="1_total_구로리총괄내역_구로리설계예산서조경_진해자은수량산출서(단지내)_진해자은수량산출서(도시기반)0621" xfId="10291"/>
    <cellStyle name="1_total_구로리총괄내역_구로리설계예산서조경_진해자은수량산출서(단지내)_취합" xfId="20909"/>
    <cellStyle name="1_total_구로리총괄내역_구로리설계예산서조경_철거 및 이설수량산출-학교숲" xfId="4707"/>
    <cellStyle name="1_total_구로리총괄내역_구로리설계예산서조경_하도급관리계획서(갑지원주동화)" xfId="20910"/>
    <cellStyle name="1_total_구로리총괄내역_구로리설계예산서조경_하도급관리계획서(갑지원주동화)_bc포대내역서" xfId="20911"/>
    <cellStyle name="1_total_구로리총괄내역_구로리어린이공원예산서(조경)1125" xfId="4708"/>
    <cellStyle name="1_total_구로리총괄내역_구로리어린이공원예산서(조경)1125_00-설계서양식" xfId="20912"/>
    <cellStyle name="1_total_구로리총괄내역_구로리어린이공원예산서(조경)1125_00-설계서양식_00-수량산출서양식" xfId="20913"/>
    <cellStyle name="1_total_구로리총괄내역_구로리어린이공원예산서(조경)1125_00-설계서양식_0702 성북구북악산-수량산출서" xfId="20914"/>
    <cellStyle name="1_total_구로리총괄내역_구로리어린이공원예산서(조경)1125_00-설계서양식_강남구시설녹지대-수량산출서" xfId="20915"/>
    <cellStyle name="1_total_구로리총괄내역_구로리어린이공원예산서(조경)1125_00-설계서양식_나래-수량산출서" xfId="20916"/>
    <cellStyle name="1_total_구로리총괄내역_구로리어린이공원예산서(조경)1125_00-설계서양식_단양희망의탑-설계서" xfId="20917"/>
    <cellStyle name="1_total_구로리총괄내역_구로리어린이공원예산서(조경)1125_00-설계서양식_복사본 비둘기-수량산출서" xfId="20918"/>
    <cellStyle name="1_total_구로리총괄내역_구로리어린이공원예산서(조경)1125_00-설계서양식_북악산-수량산출서" xfId="20919"/>
    <cellStyle name="1_total_구로리총괄내역_구로리어린이공원예산서(조경)1125_00-설계서양식_지울것" xfId="20920"/>
    <cellStyle name="1_total_구로리총괄내역_구로리어린이공원예산서(조경)1125_00-수량산출서양식" xfId="20921"/>
    <cellStyle name="1_total_구로리총괄내역_구로리어린이공원예산서(조경)1125_0702 성북구북악산-수량산출서" xfId="20922"/>
    <cellStyle name="1_total_구로리총괄내역_구로리어린이공원예산서(조경)1125_bc포대내역서" xfId="20923"/>
    <cellStyle name="1_total_구로리총괄내역_구로리어린이공원예산서(조경)1125_강남구시설녹지대-수량산출서" xfId="20924"/>
    <cellStyle name="1_total_구로리총괄내역_구로리어린이공원예산서(조경)1125_나래-수량산출서" xfId="20925"/>
    <cellStyle name="1_total_구로리총괄내역_구로리어린이공원예산서(조경)1125_단양-수량산출서" xfId="20926"/>
    <cellStyle name="1_total_구로리총괄내역_구로리어린이공원예산서(조경)1125_단양희망의탑-설계서" xfId="20927"/>
    <cellStyle name="1_total_구로리총괄내역_구로리어린이공원예산서(조경)1125_동의변경" xfId="4709"/>
    <cellStyle name="1_total_구로리총괄내역_구로리어린이공원예산서(조경)1125_복사본 비둘기-수량산출서" xfId="20928"/>
    <cellStyle name="1_total_구로리총괄내역_구로리어린이공원예산서(조경)1125_북악산-수량산출서" xfId="20929"/>
    <cellStyle name="1_total_구로리총괄내역_구로리어린이공원예산서(조경)1125_예정공정표및설계설명서" xfId="4710"/>
    <cellStyle name="1_total_구로리총괄내역_구로리어린이공원예산서(조경)1125_예정공정표및설계설명서_(마전)예정공정표및설계설명서" xfId="4711"/>
    <cellStyle name="1_total_구로리총괄내역_구로리어린이공원예산서(조경)1125_예정공정표및설계설명서_(명덕)예정공정표및설계설명서" xfId="4712"/>
    <cellStyle name="1_total_구로리총괄내역_구로리어린이공원예산서(조경)1125_예정공정표및설계설명서_0305-불당마을내역" xfId="4713"/>
    <cellStyle name="1_total_구로리총괄내역_구로리어린이공원예산서(조경)1125_예정공정표및설계설명서_1.설계 예산서" xfId="4714"/>
    <cellStyle name="1_total_구로리총괄내역_구로리어린이공원예산서(조경)1125_예정공정표및설계설명서_설계서-1" xfId="4715"/>
    <cellStyle name="1_total_구로리총괄내역_구로리어린이공원예산서(조경)1125_용마도시자연공원 총괄내역서0618" xfId="4716"/>
    <cellStyle name="1_total_구로리총괄내역_구로리어린이공원예산서(조경)1125_용마도시자연공원 총괄내역서0618_동의변경" xfId="4717"/>
    <cellStyle name="1_total_구로리총괄내역_구로리어린이공원예산서(조경)1125_지울것" xfId="20930"/>
    <cellStyle name="1_total_구로리총괄내역_구로리어린이공원예산서(조경)1125_지주목" xfId="20931"/>
    <cellStyle name="1_total_구로리총괄내역_구로리어린이공원예산서(조경)1125_지주목_00-수량산출서양식" xfId="20932"/>
    <cellStyle name="1_total_구로리총괄내역_구로리어린이공원예산서(조경)1125_지주목_0702 성북구북악산-수량산출서" xfId="20933"/>
    <cellStyle name="1_total_구로리총괄내역_구로리어린이공원예산서(조경)1125_지주목_강남구시설녹지대-수량산출서" xfId="20934"/>
    <cellStyle name="1_total_구로리총괄내역_구로리어린이공원예산서(조경)1125_지주목_나래-수량산출서" xfId="20935"/>
    <cellStyle name="1_total_구로리총괄내역_구로리어린이공원예산서(조경)1125_지주목_단양희망의탑-설계서" xfId="20936"/>
    <cellStyle name="1_total_구로리총괄내역_구로리어린이공원예산서(조경)1125_지주목_복사본 비둘기-수량산출서" xfId="20937"/>
    <cellStyle name="1_total_구로리총괄내역_구로리어린이공원예산서(조경)1125_지주목_북악산-수량산출서" xfId="20938"/>
    <cellStyle name="1_total_구로리총괄내역_구로리어린이공원예산서(조경)1125_지주목_지울것" xfId="20939"/>
    <cellStyle name="1_total_구로리총괄내역_구로리어린이공원예산서(조경)1125_진해자은수량산출서(단지내)" xfId="10292"/>
    <cellStyle name="1_total_구로리총괄내역_구로리어린이공원예산서(조경)1125_진해자은수량산출서(단지내)_진해자은수량산출서(도시기반)0621" xfId="10293"/>
    <cellStyle name="1_total_구로리총괄내역_구로리어린이공원예산서(조경)1125_진해자은수량산출서(단지내)_취합" xfId="20940"/>
    <cellStyle name="1_total_구로리총괄내역_구로리어린이공원예산서(조경)1125_철거 및 이설수량산출-학교숲" xfId="4718"/>
    <cellStyle name="1_total_구로리총괄내역_구로리어린이공원예산서(조경)1125_하도급관리계획서(갑지원주동화)" xfId="20941"/>
    <cellStyle name="1_total_구로리총괄내역_구로리어린이공원예산서(조경)1125_하도급관리계획서(갑지원주동화)_bc포대내역서" xfId="20942"/>
    <cellStyle name="1_total_구로리총괄내역_나래-수량산출서" xfId="20943"/>
    <cellStyle name="1_total_구로리총괄내역_내역서" xfId="4719"/>
    <cellStyle name="1_total_구로리총괄내역_내역서_00-설계서양식" xfId="20944"/>
    <cellStyle name="1_total_구로리총괄내역_내역서_00-설계서양식_00-수량산출서양식" xfId="20945"/>
    <cellStyle name="1_total_구로리총괄내역_내역서_00-설계서양식_0702 성북구북악산-수량산출서" xfId="20946"/>
    <cellStyle name="1_total_구로리총괄내역_내역서_00-설계서양식_강남구시설녹지대-수량산출서" xfId="20947"/>
    <cellStyle name="1_total_구로리총괄내역_내역서_00-설계서양식_나래-수량산출서" xfId="20948"/>
    <cellStyle name="1_total_구로리총괄내역_내역서_00-설계서양식_단양희망의탑-설계서" xfId="20949"/>
    <cellStyle name="1_total_구로리총괄내역_내역서_00-설계서양식_복사본 비둘기-수량산출서" xfId="20950"/>
    <cellStyle name="1_total_구로리총괄내역_내역서_00-설계서양식_북악산-수량산출서" xfId="20951"/>
    <cellStyle name="1_total_구로리총괄내역_내역서_00-설계서양식_지울것" xfId="20952"/>
    <cellStyle name="1_total_구로리총괄내역_내역서_00-수량산출서양식" xfId="20953"/>
    <cellStyle name="1_total_구로리총괄내역_내역서_0702 성북구북악산-수량산출서" xfId="20954"/>
    <cellStyle name="1_total_구로리총괄내역_내역서_bc포대내역서" xfId="20955"/>
    <cellStyle name="1_total_구로리총괄내역_내역서_강남구시설녹지대-수량산출서" xfId="20956"/>
    <cellStyle name="1_total_구로리총괄내역_내역서_나래-수량산출서" xfId="20957"/>
    <cellStyle name="1_total_구로리총괄내역_내역서_단양-수량산출서" xfId="20958"/>
    <cellStyle name="1_total_구로리총괄내역_내역서_단양희망의탑-설계서" xfId="20959"/>
    <cellStyle name="1_total_구로리총괄내역_내역서_동의변경" xfId="4720"/>
    <cellStyle name="1_total_구로리총괄내역_내역서_복사본 비둘기-수량산출서" xfId="20960"/>
    <cellStyle name="1_total_구로리총괄내역_내역서_북악산-수량산출서" xfId="20961"/>
    <cellStyle name="1_total_구로리총괄내역_내역서_예정공정표및설계설명서" xfId="4721"/>
    <cellStyle name="1_total_구로리총괄내역_내역서_예정공정표및설계설명서_(마전)예정공정표및설계설명서" xfId="4722"/>
    <cellStyle name="1_total_구로리총괄내역_내역서_예정공정표및설계설명서_(명덕)예정공정표및설계설명서" xfId="4723"/>
    <cellStyle name="1_total_구로리총괄내역_내역서_예정공정표및설계설명서_0305-불당마을내역" xfId="4724"/>
    <cellStyle name="1_total_구로리총괄내역_내역서_예정공정표및설계설명서_1.설계 예산서" xfId="4725"/>
    <cellStyle name="1_total_구로리총괄내역_내역서_예정공정표및설계설명서_설계서-1" xfId="4726"/>
    <cellStyle name="1_total_구로리총괄내역_내역서_용마도시자연공원 총괄내역서0618" xfId="4727"/>
    <cellStyle name="1_total_구로리총괄내역_내역서_용마도시자연공원 총괄내역서0618_동의변경" xfId="4728"/>
    <cellStyle name="1_total_구로리총괄내역_내역서_지울것" xfId="20962"/>
    <cellStyle name="1_total_구로리총괄내역_내역서_지주목" xfId="20963"/>
    <cellStyle name="1_total_구로리총괄내역_내역서_지주목_00-수량산출서양식" xfId="20964"/>
    <cellStyle name="1_total_구로리총괄내역_내역서_지주목_0702 성북구북악산-수량산출서" xfId="20965"/>
    <cellStyle name="1_total_구로리총괄내역_내역서_지주목_강남구시설녹지대-수량산출서" xfId="20966"/>
    <cellStyle name="1_total_구로리총괄내역_내역서_지주목_나래-수량산출서" xfId="20967"/>
    <cellStyle name="1_total_구로리총괄내역_내역서_지주목_단양희망의탑-설계서" xfId="20968"/>
    <cellStyle name="1_total_구로리총괄내역_내역서_지주목_복사본 비둘기-수량산출서" xfId="20969"/>
    <cellStyle name="1_total_구로리총괄내역_내역서_지주목_북악산-수량산출서" xfId="20970"/>
    <cellStyle name="1_total_구로리총괄내역_내역서_지주목_지울것" xfId="20971"/>
    <cellStyle name="1_total_구로리총괄내역_내역서_진해자은수량산출서(단지내)" xfId="10294"/>
    <cellStyle name="1_total_구로리총괄내역_내역서_진해자은수량산출서(단지내)_진해자은수량산출서(도시기반)0621" xfId="10295"/>
    <cellStyle name="1_total_구로리총괄내역_내역서_진해자은수량산출서(단지내)_취합" xfId="20972"/>
    <cellStyle name="1_total_구로리총괄내역_내역서_철거 및 이설수량산출-학교숲" xfId="4729"/>
    <cellStyle name="1_total_구로리총괄내역_내역서_하도급관리계획서(갑지원주동화)" xfId="20973"/>
    <cellStyle name="1_total_구로리총괄내역_내역서_하도급관리계획서(갑지원주동화)_bc포대내역서" xfId="20974"/>
    <cellStyle name="1_total_구로리총괄내역_노임단가표" xfId="4730"/>
    <cellStyle name="1_total_구로리총괄내역_노임단가표_00-설계서양식" xfId="20975"/>
    <cellStyle name="1_total_구로리총괄내역_노임단가표_00-설계서양식_00-수량산출서양식" xfId="20976"/>
    <cellStyle name="1_total_구로리총괄내역_노임단가표_00-설계서양식_0702 성북구북악산-수량산출서" xfId="20977"/>
    <cellStyle name="1_total_구로리총괄내역_노임단가표_00-설계서양식_강남구시설녹지대-수량산출서" xfId="20978"/>
    <cellStyle name="1_total_구로리총괄내역_노임단가표_00-설계서양식_나래-수량산출서" xfId="20979"/>
    <cellStyle name="1_total_구로리총괄내역_노임단가표_00-설계서양식_단양희망의탑-설계서" xfId="20980"/>
    <cellStyle name="1_total_구로리총괄내역_노임단가표_00-설계서양식_복사본 비둘기-수량산출서" xfId="20981"/>
    <cellStyle name="1_total_구로리총괄내역_노임단가표_00-설계서양식_북악산-수량산출서" xfId="20982"/>
    <cellStyle name="1_total_구로리총괄내역_노임단가표_00-설계서양식_지울것" xfId="20983"/>
    <cellStyle name="1_total_구로리총괄내역_노임단가표_00-수량산출서양식" xfId="20984"/>
    <cellStyle name="1_total_구로리총괄내역_노임단가표_0702 성북구북악산-수량산출서" xfId="20985"/>
    <cellStyle name="1_total_구로리총괄내역_노임단가표_bc포대내역서" xfId="20986"/>
    <cellStyle name="1_total_구로리총괄내역_노임단가표_강남구시설녹지대-수량산출서" xfId="20987"/>
    <cellStyle name="1_total_구로리총괄내역_노임단가표_나래-수량산출서" xfId="20988"/>
    <cellStyle name="1_total_구로리총괄내역_노임단가표_단양-수량산출서" xfId="20989"/>
    <cellStyle name="1_total_구로리총괄내역_노임단가표_단양희망의탑-설계서" xfId="20990"/>
    <cellStyle name="1_total_구로리총괄내역_노임단가표_동의변경" xfId="4731"/>
    <cellStyle name="1_total_구로리총괄내역_노임단가표_복사본 비둘기-수량산출서" xfId="20991"/>
    <cellStyle name="1_total_구로리총괄내역_노임단가표_북악산-수량산출서" xfId="20992"/>
    <cellStyle name="1_total_구로리총괄내역_노임단가표_예정공정표및설계설명서" xfId="4732"/>
    <cellStyle name="1_total_구로리총괄내역_노임단가표_예정공정표및설계설명서_(마전)예정공정표및설계설명서" xfId="4733"/>
    <cellStyle name="1_total_구로리총괄내역_노임단가표_예정공정표및설계설명서_(명덕)예정공정표및설계설명서" xfId="4734"/>
    <cellStyle name="1_total_구로리총괄내역_노임단가표_예정공정표및설계설명서_0305-불당마을내역" xfId="4735"/>
    <cellStyle name="1_total_구로리총괄내역_노임단가표_예정공정표및설계설명서_1.설계 예산서" xfId="4736"/>
    <cellStyle name="1_total_구로리총괄내역_노임단가표_예정공정표및설계설명서_설계서-1" xfId="4737"/>
    <cellStyle name="1_total_구로리총괄내역_노임단가표_용마도시자연공원 총괄내역서0618" xfId="4738"/>
    <cellStyle name="1_total_구로리총괄내역_노임단가표_용마도시자연공원 총괄내역서0618_동의변경" xfId="4739"/>
    <cellStyle name="1_total_구로리총괄내역_노임단가표_지울것" xfId="20993"/>
    <cellStyle name="1_total_구로리총괄내역_노임단가표_지주목" xfId="20994"/>
    <cellStyle name="1_total_구로리총괄내역_노임단가표_지주목_00-수량산출서양식" xfId="20995"/>
    <cellStyle name="1_total_구로리총괄내역_노임단가표_지주목_0702 성북구북악산-수량산출서" xfId="20996"/>
    <cellStyle name="1_total_구로리총괄내역_노임단가표_지주목_강남구시설녹지대-수량산출서" xfId="20997"/>
    <cellStyle name="1_total_구로리총괄내역_노임단가표_지주목_나래-수량산출서" xfId="20998"/>
    <cellStyle name="1_total_구로리총괄내역_노임단가표_지주목_단양희망의탑-설계서" xfId="20999"/>
    <cellStyle name="1_total_구로리총괄내역_노임단가표_지주목_복사본 비둘기-수량산출서" xfId="21000"/>
    <cellStyle name="1_total_구로리총괄내역_노임단가표_지주목_북악산-수량산출서" xfId="21001"/>
    <cellStyle name="1_total_구로리총괄내역_노임단가표_지주목_지울것" xfId="21002"/>
    <cellStyle name="1_total_구로리총괄내역_노임단가표_진해자은수량산출서(단지내)" xfId="10296"/>
    <cellStyle name="1_total_구로리총괄내역_노임단가표_진해자은수량산출서(단지내)_진해자은수량산출서(도시기반)0621" xfId="10297"/>
    <cellStyle name="1_total_구로리총괄내역_노임단가표_진해자은수량산출서(단지내)_취합" xfId="21003"/>
    <cellStyle name="1_total_구로리총괄내역_노임단가표_철거 및 이설수량산출-학교숲" xfId="4740"/>
    <cellStyle name="1_total_구로리총괄내역_노임단가표_하도급관리계획서(갑지원주동화)" xfId="21004"/>
    <cellStyle name="1_total_구로리총괄내역_노임단가표_하도급관리계획서(갑지원주동화)_bc포대내역서" xfId="21005"/>
    <cellStyle name="1_total_구로리총괄내역_단양-수량산출서" xfId="21006"/>
    <cellStyle name="1_total_구로리총괄내역_단양희망의탑-설계서" xfId="21007"/>
    <cellStyle name="1_total_구로리총괄내역_동의변경" xfId="4741"/>
    <cellStyle name="1_total_구로리총괄내역_복사본 비둘기-수량산출서" xfId="21008"/>
    <cellStyle name="1_total_구로리총괄내역_북악산-수량산출서" xfId="21009"/>
    <cellStyle name="1_total_구로리총괄내역_수도권매립지" xfId="4742"/>
    <cellStyle name="1_total_구로리총괄내역_수도권매립지_00-설계서양식" xfId="21010"/>
    <cellStyle name="1_total_구로리총괄내역_수도권매립지_00-설계서양식_00-수량산출서양식" xfId="21011"/>
    <cellStyle name="1_total_구로리총괄내역_수도권매립지_00-설계서양식_0702 성북구북악산-수량산출서" xfId="21012"/>
    <cellStyle name="1_total_구로리총괄내역_수도권매립지_00-설계서양식_강남구시설녹지대-수량산출서" xfId="21013"/>
    <cellStyle name="1_total_구로리총괄내역_수도권매립지_00-설계서양식_나래-수량산출서" xfId="21014"/>
    <cellStyle name="1_total_구로리총괄내역_수도권매립지_00-설계서양식_단양희망의탑-설계서" xfId="21015"/>
    <cellStyle name="1_total_구로리총괄내역_수도권매립지_00-설계서양식_복사본 비둘기-수량산출서" xfId="21016"/>
    <cellStyle name="1_total_구로리총괄내역_수도권매립지_00-설계서양식_북악산-수량산출서" xfId="21017"/>
    <cellStyle name="1_total_구로리총괄내역_수도권매립지_00-설계서양식_지울것" xfId="21018"/>
    <cellStyle name="1_total_구로리총괄내역_수도권매립지_00-수량산출서양식" xfId="21019"/>
    <cellStyle name="1_total_구로리총괄내역_수도권매립지_0702 성북구북악산-수량산출서" xfId="21020"/>
    <cellStyle name="1_total_구로리총괄내역_수도권매립지_bc포대내역서" xfId="21021"/>
    <cellStyle name="1_total_구로리총괄내역_수도권매립지_강남구시설녹지대-수량산출서" xfId="21022"/>
    <cellStyle name="1_total_구로리총괄내역_수도권매립지_나래-수량산출서" xfId="21023"/>
    <cellStyle name="1_total_구로리총괄내역_수도권매립지_단양-수량산출서" xfId="21024"/>
    <cellStyle name="1_total_구로리총괄내역_수도권매립지_단양희망의탑-설계서" xfId="21025"/>
    <cellStyle name="1_total_구로리총괄내역_수도권매립지_동의변경" xfId="4743"/>
    <cellStyle name="1_total_구로리총괄내역_수도권매립지_복사본 비둘기-수량산출서" xfId="21026"/>
    <cellStyle name="1_total_구로리총괄내역_수도권매립지_북악산-수량산출서" xfId="21027"/>
    <cellStyle name="1_total_구로리총괄내역_수도권매립지_예정공정표및설계설명서" xfId="4744"/>
    <cellStyle name="1_total_구로리총괄내역_수도권매립지_예정공정표및설계설명서_(마전)예정공정표및설계설명서" xfId="4745"/>
    <cellStyle name="1_total_구로리총괄내역_수도권매립지_예정공정표및설계설명서_(명덕)예정공정표및설계설명서" xfId="4746"/>
    <cellStyle name="1_total_구로리총괄내역_수도권매립지_예정공정표및설계설명서_0305-불당마을내역" xfId="4747"/>
    <cellStyle name="1_total_구로리총괄내역_수도권매립지_예정공정표및설계설명서_1.설계 예산서" xfId="4748"/>
    <cellStyle name="1_total_구로리총괄내역_수도권매립지_예정공정표및설계설명서_설계서-1" xfId="4749"/>
    <cellStyle name="1_total_구로리총괄내역_수도권매립지_용마도시자연공원 총괄내역서0618" xfId="4750"/>
    <cellStyle name="1_total_구로리총괄내역_수도권매립지_용마도시자연공원 총괄내역서0618_동의변경" xfId="4751"/>
    <cellStyle name="1_total_구로리총괄내역_수도권매립지_지울것" xfId="21028"/>
    <cellStyle name="1_total_구로리총괄내역_수도권매립지_지주목" xfId="21029"/>
    <cellStyle name="1_total_구로리총괄내역_수도권매립지_지주목_00-수량산출서양식" xfId="21030"/>
    <cellStyle name="1_total_구로리총괄내역_수도권매립지_지주목_0702 성북구북악산-수량산출서" xfId="21031"/>
    <cellStyle name="1_total_구로리총괄내역_수도권매립지_지주목_강남구시설녹지대-수량산출서" xfId="21032"/>
    <cellStyle name="1_total_구로리총괄내역_수도권매립지_지주목_나래-수량산출서" xfId="21033"/>
    <cellStyle name="1_total_구로리총괄내역_수도권매립지_지주목_단양희망의탑-설계서" xfId="21034"/>
    <cellStyle name="1_total_구로리총괄내역_수도권매립지_지주목_복사본 비둘기-수량산출서" xfId="21035"/>
    <cellStyle name="1_total_구로리총괄내역_수도권매립지_지주목_북악산-수량산출서" xfId="21036"/>
    <cellStyle name="1_total_구로리총괄내역_수도권매립지_지주목_지울것" xfId="21037"/>
    <cellStyle name="1_total_구로리총괄내역_수도권매립지_진해자은수량산출서(단지내)" xfId="10298"/>
    <cellStyle name="1_total_구로리총괄내역_수도권매립지_진해자은수량산출서(단지내)_진해자은수량산출서(도시기반)0621" xfId="10299"/>
    <cellStyle name="1_total_구로리총괄내역_수도권매립지_진해자은수량산출서(단지내)_취합" xfId="21038"/>
    <cellStyle name="1_total_구로리총괄내역_수도권매립지_철거 및 이설수량산출-학교숲" xfId="4752"/>
    <cellStyle name="1_total_구로리총괄내역_수도권매립지_하도급관리계획서(갑지원주동화)" xfId="21039"/>
    <cellStyle name="1_total_구로리총괄내역_수도권매립지_하도급관리계획서(갑지원주동화)_bc포대내역서" xfId="21040"/>
    <cellStyle name="1_total_구로리총괄내역_수도권매립지1004(발주용)" xfId="4753"/>
    <cellStyle name="1_total_구로리총괄내역_수도권매립지1004(발주용)_00-설계서양식" xfId="21041"/>
    <cellStyle name="1_total_구로리총괄내역_수도권매립지1004(발주용)_00-설계서양식_00-수량산출서양식" xfId="21042"/>
    <cellStyle name="1_total_구로리총괄내역_수도권매립지1004(발주용)_00-설계서양식_0702 성북구북악산-수량산출서" xfId="21043"/>
    <cellStyle name="1_total_구로리총괄내역_수도권매립지1004(발주용)_00-설계서양식_강남구시설녹지대-수량산출서" xfId="21044"/>
    <cellStyle name="1_total_구로리총괄내역_수도권매립지1004(발주용)_00-설계서양식_나래-수량산출서" xfId="21045"/>
    <cellStyle name="1_total_구로리총괄내역_수도권매립지1004(발주용)_00-설계서양식_단양희망의탑-설계서" xfId="21046"/>
    <cellStyle name="1_total_구로리총괄내역_수도권매립지1004(발주용)_00-설계서양식_복사본 비둘기-수량산출서" xfId="21047"/>
    <cellStyle name="1_total_구로리총괄내역_수도권매립지1004(발주용)_00-설계서양식_북악산-수량산출서" xfId="21048"/>
    <cellStyle name="1_total_구로리총괄내역_수도권매립지1004(발주용)_00-설계서양식_지울것" xfId="21049"/>
    <cellStyle name="1_total_구로리총괄내역_수도권매립지1004(발주용)_00-수량산출서양식" xfId="21050"/>
    <cellStyle name="1_total_구로리총괄내역_수도권매립지1004(발주용)_0702 성북구북악산-수량산출서" xfId="21051"/>
    <cellStyle name="1_total_구로리총괄내역_수도권매립지1004(발주용)_bc포대내역서" xfId="21052"/>
    <cellStyle name="1_total_구로리총괄내역_수도권매립지1004(발주용)_강남구시설녹지대-수량산출서" xfId="21053"/>
    <cellStyle name="1_total_구로리총괄내역_수도권매립지1004(발주용)_나래-수량산출서" xfId="21054"/>
    <cellStyle name="1_total_구로리총괄내역_수도권매립지1004(발주용)_단양-수량산출서" xfId="21055"/>
    <cellStyle name="1_total_구로리총괄내역_수도권매립지1004(발주용)_단양희망의탑-설계서" xfId="21056"/>
    <cellStyle name="1_total_구로리총괄내역_수도권매립지1004(발주용)_동의변경" xfId="4754"/>
    <cellStyle name="1_total_구로리총괄내역_수도권매립지1004(발주용)_복사본 비둘기-수량산출서" xfId="21057"/>
    <cellStyle name="1_total_구로리총괄내역_수도권매립지1004(발주용)_북악산-수량산출서" xfId="21058"/>
    <cellStyle name="1_total_구로리총괄내역_수도권매립지1004(발주용)_예정공정표및설계설명서" xfId="4755"/>
    <cellStyle name="1_total_구로리총괄내역_수도권매립지1004(발주용)_예정공정표및설계설명서_(마전)예정공정표및설계설명서" xfId="4756"/>
    <cellStyle name="1_total_구로리총괄내역_수도권매립지1004(발주용)_예정공정표및설계설명서_(명덕)예정공정표및설계설명서" xfId="4757"/>
    <cellStyle name="1_total_구로리총괄내역_수도권매립지1004(발주용)_예정공정표및설계설명서_0305-불당마을내역" xfId="4758"/>
    <cellStyle name="1_total_구로리총괄내역_수도권매립지1004(발주용)_예정공정표및설계설명서_1.설계 예산서" xfId="4759"/>
    <cellStyle name="1_total_구로리총괄내역_수도권매립지1004(발주용)_예정공정표및설계설명서_설계서-1" xfId="4760"/>
    <cellStyle name="1_total_구로리총괄내역_수도권매립지1004(발주용)_용마도시자연공원 총괄내역서0618" xfId="4761"/>
    <cellStyle name="1_total_구로리총괄내역_수도권매립지1004(발주용)_용마도시자연공원 총괄내역서0618_동의변경" xfId="4762"/>
    <cellStyle name="1_total_구로리총괄내역_수도권매립지1004(발주용)_지울것" xfId="21059"/>
    <cellStyle name="1_total_구로리총괄내역_수도권매립지1004(발주용)_지주목" xfId="21060"/>
    <cellStyle name="1_total_구로리총괄내역_수도권매립지1004(발주용)_지주목_00-수량산출서양식" xfId="21061"/>
    <cellStyle name="1_total_구로리총괄내역_수도권매립지1004(발주용)_지주목_0702 성북구북악산-수량산출서" xfId="21062"/>
    <cellStyle name="1_total_구로리총괄내역_수도권매립지1004(발주용)_지주목_강남구시설녹지대-수량산출서" xfId="21063"/>
    <cellStyle name="1_total_구로리총괄내역_수도권매립지1004(발주용)_지주목_나래-수량산출서" xfId="21064"/>
    <cellStyle name="1_total_구로리총괄내역_수도권매립지1004(발주용)_지주목_단양희망의탑-설계서" xfId="21065"/>
    <cellStyle name="1_total_구로리총괄내역_수도권매립지1004(발주용)_지주목_복사본 비둘기-수량산출서" xfId="21066"/>
    <cellStyle name="1_total_구로리총괄내역_수도권매립지1004(발주용)_지주목_북악산-수량산출서" xfId="21067"/>
    <cellStyle name="1_total_구로리총괄내역_수도권매립지1004(발주용)_지주목_지울것" xfId="21068"/>
    <cellStyle name="1_total_구로리총괄내역_수도권매립지1004(발주용)_진해자은수량산출서(단지내)" xfId="10300"/>
    <cellStyle name="1_total_구로리총괄내역_수도권매립지1004(발주용)_진해자은수량산출서(단지내)_진해자은수량산출서(도시기반)0621" xfId="10301"/>
    <cellStyle name="1_total_구로리총괄내역_수도권매립지1004(발주용)_진해자은수량산출서(단지내)_취합" xfId="21069"/>
    <cellStyle name="1_total_구로리총괄내역_수도권매립지1004(발주용)_철거 및 이설수량산출-학교숲" xfId="4763"/>
    <cellStyle name="1_total_구로리총괄내역_수도권매립지1004(발주용)_하도급관리계획서(갑지원주동화)" xfId="21070"/>
    <cellStyle name="1_total_구로리총괄내역_수도권매립지1004(발주용)_하도급관리계획서(갑지원주동화)_bc포대내역서" xfId="21071"/>
    <cellStyle name="1_total_구로리총괄내역_예정공정표및설계설명서" xfId="4764"/>
    <cellStyle name="1_total_구로리총괄내역_예정공정표및설계설명서_(마전)예정공정표및설계설명서" xfId="4765"/>
    <cellStyle name="1_total_구로리총괄내역_예정공정표및설계설명서_(명덕)예정공정표및설계설명서" xfId="4766"/>
    <cellStyle name="1_total_구로리총괄내역_예정공정표및설계설명서_0305-불당마을내역" xfId="4767"/>
    <cellStyle name="1_total_구로리총괄내역_예정공정표및설계설명서_1.설계 예산서" xfId="4768"/>
    <cellStyle name="1_total_구로리총괄내역_예정공정표및설계설명서_설계서-1" xfId="4769"/>
    <cellStyle name="1_total_구로리총괄내역_용마도시자연공원 총괄내역서0618" xfId="4770"/>
    <cellStyle name="1_total_구로리총괄내역_용마도시자연공원 총괄내역서0618_동의변경" xfId="4771"/>
    <cellStyle name="1_total_구로리총괄내역_일신건영설계예산서(0211)" xfId="4772"/>
    <cellStyle name="1_total_구로리총괄내역_일신건영설계예산서(0211)_00-설계서양식" xfId="21072"/>
    <cellStyle name="1_total_구로리총괄내역_일신건영설계예산서(0211)_00-설계서양식_00-수량산출서양식" xfId="21073"/>
    <cellStyle name="1_total_구로리총괄내역_일신건영설계예산서(0211)_00-설계서양식_0702 성북구북악산-수량산출서" xfId="21074"/>
    <cellStyle name="1_total_구로리총괄내역_일신건영설계예산서(0211)_00-설계서양식_강남구시설녹지대-수량산출서" xfId="21075"/>
    <cellStyle name="1_total_구로리총괄내역_일신건영설계예산서(0211)_00-설계서양식_나래-수량산출서" xfId="21076"/>
    <cellStyle name="1_total_구로리총괄내역_일신건영설계예산서(0211)_00-설계서양식_단양희망의탑-설계서" xfId="21077"/>
    <cellStyle name="1_total_구로리총괄내역_일신건영설계예산서(0211)_00-설계서양식_복사본 비둘기-수량산출서" xfId="21078"/>
    <cellStyle name="1_total_구로리총괄내역_일신건영설계예산서(0211)_00-설계서양식_북악산-수량산출서" xfId="21079"/>
    <cellStyle name="1_total_구로리총괄내역_일신건영설계예산서(0211)_00-설계서양식_지울것" xfId="21080"/>
    <cellStyle name="1_total_구로리총괄내역_일신건영설계예산서(0211)_00-수량산출서양식" xfId="21081"/>
    <cellStyle name="1_total_구로리총괄내역_일신건영설계예산서(0211)_0702 성북구북악산-수량산출서" xfId="21082"/>
    <cellStyle name="1_total_구로리총괄내역_일신건영설계예산서(0211)_bc포대내역서" xfId="21083"/>
    <cellStyle name="1_total_구로리총괄내역_일신건영설계예산서(0211)_강남구시설녹지대-수량산출서" xfId="21084"/>
    <cellStyle name="1_total_구로리총괄내역_일신건영설계예산서(0211)_나래-수량산출서" xfId="21085"/>
    <cellStyle name="1_total_구로리총괄내역_일신건영설계예산서(0211)_단양-수량산출서" xfId="21086"/>
    <cellStyle name="1_total_구로리총괄내역_일신건영설계예산서(0211)_단양희망의탑-설계서" xfId="21087"/>
    <cellStyle name="1_total_구로리총괄내역_일신건영설계예산서(0211)_동의변경" xfId="4773"/>
    <cellStyle name="1_total_구로리총괄내역_일신건영설계예산서(0211)_복사본 비둘기-수량산출서" xfId="21088"/>
    <cellStyle name="1_total_구로리총괄내역_일신건영설계예산서(0211)_북악산-수량산출서" xfId="21089"/>
    <cellStyle name="1_total_구로리총괄내역_일신건영설계예산서(0211)_예정공정표및설계설명서" xfId="4774"/>
    <cellStyle name="1_total_구로리총괄내역_일신건영설계예산서(0211)_예정공정표및설계설명서_(마전)예정공정표및설계설명서" xfId="4775"/>
    <cellStyle name="1_total_구로리총괄내역_일신건영설계예산서(0211)_예정공정표및설계설명서_(명덕)예정공정표및설계설명서" xfId="4776"/>
    <cellStyle name="1_total_구로리총괄내역_일신건영설계예산서(0211)_예정공정표및설계설명서_0305-불당마을내역" xfId="4777"/>
    <cellStyle name="1_total_구로리총괄내역_일신건영설계예산서(0211)_예정공정표및설계설명서_1.설계 예산서" xfId="4778"/>
    <cellStyle name="1_total_구로리총괄내역_일신건영설계예산서(0211)_예정공정표및설계설명서_설계서-1" xfId="4779"/>
    <cellStyle name="1_total_구로리총괄내역_일신건영설계예산서(0211)_용마도시자연공원 총괄내역서0618" xfId="4780"/>
    <cellStyle name="1_total_구로리총괄내역_일신건영설계예산서(0211)_용마도시자연공원 총괄내역서0618_동의변경" xfId="4781"/>
    <cellStyle name="1_total_구로리총괄내역_일신건영설계예산서(0211)_지울것" xfId="21090"/>
    <cellStyle name="1_total_구로리총괄내역_일신건영설계예산서(0211)_지주목" xfId="21091"/>
    <cellStyle name="1_total_구로리총괄내역_일신건영설계예산서(0211)_지주목_00-수량산출서양식" xfId="21092"/>
    <cellStyle name="1_total_구로리총괄내역_일신건영설계예산서(0211)_지주목_0702 성북구북악산-수량산출서" xfId="21093"/>
    <cellStyle name="1_total_구로리총괄내역_일신건영설계예산서(0211)_지주목_강남구시설녹지대-수량산출서" xfId="21094"/>
    <cellStyle name="1_total_구로리총괄내역_일신건영설계예산서(0211)_지주목_나래-수량산출서" xfId="21095"/>
    <cellStyle name="1_total_구로리총괄내역_일신건영설계예산서(0211)_지주목_단양희망의탑-설계서" xfId="21096"/>
    <cellStyle name="1_total_구로리총괄내역_일신건영설계예산서(0211)_지주목_복사본 비둘기-수량산출서" xfId="21097"/>
    <cellStyle name="1_total_구로리총괄내역_일신건영설계예산서(0211)_지주목_북악산-수량산출서" xfId="21098"/>
    <cellStyle name="1_total_구로리총괄내역_일신건영설계예산서(0211)_지주목_지울것" xfId="21099"/>
    <cellStyle name="1_total_구로리총괄내역_일신건영설계예산서(0211)_진해자은수량산출서(단지내)" xfId="10302"/>
    <cellStyle name="1_total_구로리총괄내역_일신건영설계예산서(0211)_진해자은수량산출서(단지내)_진해자은수량산출서(도시기반)0621" xfId="10303"/>
    <cellStyle name="1_total_구로리총괄내역_일신건영설계예산서(0211)_진해자은수량산출서(단지내)_취합" xfId="21100"/>
    <cellStyle name="1_total_구로리총괄내역_일신건영설계예산서(0211)_철거 및 이설수량산출-학교숲" xfId="4782"/>
    <cellStyle name="1_total_구로리총괄내역_일신건영설계예산서(0211)_하도급관리계획서(갑지원주동화)" xfId="21101"/>
    <cellStyle name="1_total_구로리총괄내역_일신건영설계예산서(0211)_하도급관리계획서(갑지원주동화)_bc포대내역서" xfId="21102"/>
    <cellStyle name="1_total_구로리총괄내역_일위대가" xfId="4783"/>
    <cellStyle name="1_total_구로리총괄내역_일위대가_00-설계서양식" xfId="21103"/>
    <cellStyle name="1_total_구로리총괄내역_일위대가_00-설계서양식_00-수량산출서양식" xfId="21104"/>
    <cellStyle name="1_total_구로리총괄내역_일위대가_00-설계서양식_0702 성북구북악산-수량산출서" xfId="21105"/>
    <cellStyle name="1_total_구로리총괄내역_일위대가_00-설계서양식_강남구시설녹지대-수량산출서" xfId="21106"/>
    <cellStyle name="1_total_구로리총괄내역_일위대가_00-설계서양식_나래-수량산출서" xfId="21107"/>
    <cellStyle name="1_total_구로리총괄내역_일위대가_00-설계서양식_단양희망의탑-설계서" xfId="21108"/>
    <cellStyle name="1_total_구로리총괄내역_일위대가_00-설계서양식_복사본 비둘기-수량산출서" xfId="21109"/>
    <cellStyle name="1_total_구로리총괄내역_일위대가_00-설계서양식_북악산-수량산출서" xfId="21110"/>
    <cellStyle name="1_total_구로리총괄내역_일위대가_00-설계서양식_지울것" xfId="21111"/>
    <cellStyle name="1_total_구로리총괄내역_일위대가_00-수량산출서양식" xfId="21112"/>
    <cellStyle name="1_total_구로리총괄내역_일위대가_0702 성북구북악산-수량산출서" xfId="21113"/>
    <cellStyle name="1_total_구로리총괄내역_일위대가_bc포대내역서" xfId="21114"/>
    <cellStyle name="1_total_구로리총괄내역_일위대가_강남구시설녹지대-수량산출서" xfId="21115"/>
    <cellStyle name="1_total_구로리총괄내역_일위대가_나래-수량산출서" xfId="21116"/>
    <cellStyle name="1_total_구로리총괄내역_일위대가_단양-수량산출서" xfId="21117"/>
    <cellStyle name="1_total_구로리총괄내역_일위대가_단양희망의탑-설계서" xfId="21118"/>
    <cellStyle name="1_total_구로리총괄내역_일위대가_동의변경" xfId="4784"/>
    <cellStyle name="1_total_구로리총괄내역_일위대가_복사본 비둘기-수량산출서" xfId="21119"/>
    <cellStyle name="1_total_구로리총괄내역_일위대가_북악산-수량산출서" xfId="21120"/>
    <cellStyle name="1_total_구로리총괄내역_일위대가_예정공정표및설계설명서" xfId="4785"/>
    <cellStyle name="1_total_구로리총괄내역_일위대가_예정공정표및설계설명서_(마전)예정공정표및설계설명서" xfId="4786"/>
    <cellStyle name="1_total_구로리총괄내역_일위대가_예정공정표및설계설명서_(명덕)예정공정표및설계설명서" xfId="4787"/>
    <cellStyle name="1_total_구로리총괄내역_일위대가_예정공정표및설계설명서_0305-불당마을내역" xfId="4788"/>
    <cellStyle name="1_total_구로리총괄내역_일위대가_예정공정표및설계설명서_1.설계 예산서" xfId="4789"/>
    <cellStyle name="1_total_구로리총괄내역_일위대가_예정공정표및설계설명서_설계서-1" xfId="4790"/>
    <cellStyle name="1_total_구로리총괄내역_일위대가_용마도시자연공원 총괄내역서0618" xfId="4791"/>
    <cellStyle name="1_total_구로리총괄내역_일위대가_용마도시자연공원 총괄내역서0618_동의변경" xfId="4792"/>
    <cellStyle name="1_total_구로리총괄내역_일위대가_지울것" xfId="21121"/>
    <cellStyle name="1_total_구로리총괄내역_일위대가_지주목" xfId="21122"/>
    <cellStyle name="1_total_구로리총괄내역_일위대가_지주목_00-수량산출서양식" xfId="21123"/>
    <cellStyle name="1_total_구로리총괄내역_일위대가_지주목_0702 성북구북악산-수량산출서" xfId="21124"/>
    <cellStyle name="1_total_구로리총괄내역_일위대가_지주목_강남구시설녹지대-수량산출서" xfId="21125"/>
    <cellStyle name="1_total_구로리총괄내역_일위대가_지주목_나래-수량산출서" xfId="21126"/>
    <cellStyle name="1_total_구로리총괄내역_일위대가_지주목_단양희망의탑-설계서" xfId="21127"/>
    <cellStyle name="1_total_구로리총괄내역_일위대가_지주목_복사본 비둘기-수량산출서" xfId="21128"/>
    <cellStyle name="1_total_구로리총괄내역_일위대가_지주목_북악산-수량산출서" xfId="21129"/>
    <cellStyle name="1_total_구로리총괄내역_일위대가_지주목_지울것" xfId="21130"/>
    <cellStyle name="1_total_구로리총괄내역_일위대가_진해자은수량산출서(단지내)" xfId="10304"/>
    <cellStyle name="1_total_구로리총괄내역_일위대가_진해자은수량산출서(단지내)_진해자은수량산출서(도시기반)0621" xfId="10305"/>
    <cellStyle name="1_total_구로리총괄내역_일위대가_진해자은수량산출서(단지내)_취합" xfId="21131"/>
    <cellStyle name="1_total_구로리총괄내역_일위대가_철거 및 이설수량산출-학교숲" xfId="4793"/>
    <cellStyle name="1_total_구로리총괄내역_일위대가_하도급관리계획서(갑지원주동화)" xfId="21132"/>
    <cellStyle name="1_total_구로리총괄내역_일위대가_하도급관리계획서(갑지원주동화)_bc포대내역서" xfId="21133"/>
    <cellStyle name="1_total_구로리총괄내역_자재단가표" xfId="4794"/>
    <cellStyle name="1_total_구로리총괄내역_자재단가표_00-설계서양식" xfId="21134"/>
    <cellStyle name="1_total_구로리총괄내역_자재단가표_00-설계서양식_00-수량산출서양식" xfId="21135"/>
    <cellStyle name="1_total_구로리총괄내역_자재단가표_00-설계서양식_0702 성북구북악산-수량산출서" xfId="21136"/>
    <cellStyle name="1_total_구로리총괄내역_자재단가표_00-설계서양식_강남구시설녹지대-수량산출서" xfId="21137"/>
    <cellStyle name="1_total_구로리총괄내역_자재단가표_00-설계서양식_나래-수량산출서" xfId="21138"/>
    <cellStyle name="1_total_구로리총괄내역_자재단가표_00-설계서양식_단양희망의탑-설계서" xfId="21139"/>
    <cellStyle name="1_total_구로리총괄내역_자재단가표_00-설계서양식_복사본 비둘기-수량산출서" xfId="21140"/>
    <cellStyle name="1_total_구로리총괄내역_자재단가표_00-설계서양식_북악산-수량산출서" xfId="21141"/>
    <cellStyle name="1_total_구로리총괄내역_자재단가표_00-설계서양식_지울것" xfId="21142"/>
    <cellStyle name="1_total_구로리총괄내역_자재단가표_00-수량산출서양식" xfId="21143"/>
    <cellStyle name="1_total_구로리총괄내역_자재단가표_0702 성북구북악산-수량산출서" xfId="21144"/>
    <cellStyle name="1_total_구로리총괄내역_자재단가표_bc포대내역서" xfId="21145"/>
    <cellStyle name="1_total_구로리총괄내역_자재단가표_강남구시설녹지대-수량산출서" xfId="21146"/>
    <cellStyle name="1_total_구로리총괄내역_자재단가표_나래-수량산출서" xfId="21147"/>
    <cellStyle name="1_total_구로리총괄내역_자재단가표_단양-수량산출서" xfId="21148"/>
    <cellStyle name="1_total_구로리총괄내역_자재단가표_단양희망의탑-설계서" xfId="21149"/>
    <cellStyle name="1_total_구로리총괄내역_자재단가표_동의변경" xfId="4795"/>
    <cellStyle name="1_total_구로리총괄내역_자재단가표_복사본 비둘기-수량산출서" xfId="21150"/>
    <cellStyle name="1_total_구로리총괄내역_자재단가표_북악산-수량산출서" xfId="21151"/>
    <cellStyle name="1_total_구로리총괄내역_자재단가표_예정공정표및설계설명서" xfId="4796"/>
    <cellStyle name="1_total_구로리총괄내역_자재단가표_예정공정표및설계설명서_(마전)예정공정표및설계설명서" xfId="4797"/>
    <cellStyle name="1_total_구로리총괄내역_자재단가표_예정공정표및설계설명서_(명덕)예정공정표및설계설명서" xfId="4798"/>
    <cellStyle name="1_total_구로리총괄내역_자재단가표_예정공정표및설계설명서_0305-불당마을내역" xfId="4799"/>
    <cellStyle name="1_total_구로리총괄내역_자재단가표_예정공정표및설계설명서_1.설계 예산서" xfId="4800"/>
    <cellStyle name="1_total_구로리총괄내역_자재단가표_예정공정표및설계설명서_설계서-1" xfId="4801"/>
    <cellStyle name="1_total_구로리총괄내역_자재단가표_용마도시자연공원 총괄내역서0618" xfId="4802"/>
    <cellStyle name="1_total_구로리총괄내역_자재단가표_용마도시자연공원 총괄내역서0618_동의변경" xfId="4803"/>
    <cellStyle name="1_total_구로리총괄내역_자재단가표_지울것" xfId="21152"/>
    <cellStyle name="1_total_구로리총괄내역_자재단가표_지주목" xfId="21153"/>
    <cellStyle name="1_total_구로리총괄내역_자재단가표_지주목_00-수량산출서양식" xfId="21154"/>
    <cellStyle name="1_total_구로리총괄내역_자재단가표_지주목_0702 성북구북악산-수량산출서" xfId="21155"/>
    <cellStyle name="1_total_구로리총괄내역_자재단가표_지주목_강남구시설녹지대-수량산출서" xfId="21156"/>
    <cellStyle name="1_total_구로리총괄내역_자재단가표_지주목_나래-수량산출서" xfId="21157"/>
    <cellStyle name="1_total_구로리총괄내역_자재단가표_지주목_단양희망의탑-설계서" xfId="21158"/>
    <cellStyle name="1_total_구로리총괄내역_자재단가표_지주목_복사본 비둘기-수량산출서" xfId="21159"/>
    <cellStyle name="1_total_구로리총괄내역_자재단가표_지주목_북악산-수량산출서" xfId="21160"/>
    <cellStyle name="1_total_구로리총괄내역_자재단가표_지주목_지울것" xfId="21161"/>
    <cellStyle name="1_total_구로리총괄내역_자재단가표_진해자은수량산출서(단지내)" xfId="10306"/>
    <cellStyle name="1_total_구로리총괄내역_자재단가표_진해자은수량산출서(단지내)_진해자은수량산출서(도시기반)0621" xfId="10307"/>
    <cellStyle name="1_total_구로리총괄내역_자재단가표_진해자은수량산출서(단지내)_취합" xfId="21162"/>
    <cellStyle name="1_total_구로리총괄내역_자재단가표_철거 및 이설수량산출-학교숲" xfId="4804"/>
    <cellStyle name="1_total_구로리총괄내역_자재단가표_하도급관리계획서(갑지원주동화)" xfId="21163"/>
    <cellStyle name="1_total_구로리총괄내역_자재단가표_하도급관리계획서(갑지원주동화)_bc포대내역서" xfId="21164"/>
    <cellStyle name="1_total_구로리총괄내역_장안초등학교내역0814" xfId="4805"/>
    <cellStyle name="1_total_구로리총괄내역_장안초등학교내역0814_00-설계서양식" xfId="21165"/>
    <cellStyle name="1_total_구로리총괄내역_장안초등학교내역0814_00-설계서양식_00-수량산출서양식" xfId="21166"/>
    <cellStyle name="1_total_구로리총괄내역_장안초등학교내역0814_00-설계서양식_0702 성북구북악산-수량산출서" xfId="21167"/>
    <cellStyle name="1_total_구로리총괄내역_장안초등학교내역0814_00-설계서양식_강남구시설녹지대-수량산출서" xfId="21168"/>
    <cellStyle name="1_total_구로리총괄내역_장안초등학교내역0814_00-설계서양식_나래-수량산출서" xfId="21169"/>
    <cellStyle name="1_total_구로리총괄내역_장안초등학교내역0814_00-설계서양식_단양희망의탑-설계서" xfId="21170"/>
    <cellStyle name="1_total_구로리총괄내역_장안초등학교내역0814_00-설계서양식_복사본 비둘기-수량산출서" xfId="21171"/>
    <cellStyle name="1_total_구로리총괄내역_장안초등학교내역0814_00-설계서양식_북악산-수량산출서" xfId="21172"/>
    <cellStyle name="1_total_구로리총괄내역_장안초등학교내역0814_00-설계서양식_지울것" xfId="21173"/>
    <cellStyle name="1_total_구로리총괄내역_장안초등학교내역0814_00-수량산출서양식" xfId="21174"/>
    <cellStyle name="1_total_구로리총괄내역_장안초등학교내역0814_0702 성북구북악산-수량산출서" xfId="21175"/>
    <cellStyle name="1_total_구로리총괄내역_장안초등학교내역0814_bc포대내역서" xfId="21176"/>
    <cellStyle name="1_total_구로리총괄내역_장안초등학교내역0814_강남구시설녹지대-수량산출서" xfId="21177"/>
    <cellStyle name="1_total_구로리총괄내역_장안초등학교내역0814_나래-수량산출서" xfId="21178"/>
    <cellStyle name="1_total_구로리총괄내역_장안초등학교내역0814_단양-수량산출서" xfId="21179"/>
    <cellStyle name="1_total_구로리총괄내역_장안초등학교내역0814_단양희망의탑-설계서" xfId="21180"/>
    <cellStyle name="1_total_구로리총괄내역_장안초등학교내역0814_동의변경" xfId="4806"/>
    <cellStyle name="1_total_구로리총괄내역_장안초등학교내역0814_복사본 비둘기-수량산출서" xfId="21181"/>
    <cellStyle name="1_total_구로리총괄내역_장안초등학교내역0814_북악산-수량산출서" xfId="21182"/>
    <cellStyle name="1_total_구로리총괄내역_장안초등학교내역0814_예정공정표및설계설명서" xfId="4807"/>
    <cellStyle name="1_total_구로리총괄내역_장안초등학교내역0814_예정공정표및설계설명서_(마전)예정공정표및설계설명서" xfId="4808"/>
    <cellStyle name="1_total_구로리총괄내역_장안초등학교내역0814_예정공정표및설계설명서_(명덕)예정공정표및설계설명서" xfId="4809"/>
    <cellStyle name="1_total_구로리총괄내역_장안초등학교내역0814_예정공정표및설계설명서_0305-불당마을내역" xfId="4810"/>
    <cellStyle name="1_total_구로리총괄내역_장안초등학교내역0814_예정공정표및설계설명서_1.설계 예산서" xfId="4811"/>
    <cellStyle name="1_total_구로리총괄내역_장안초등학교내역0814_예정공정표및설계설명서_설계서-1" xfId="4812"/>
    <cellStyle name="1_total_구로리총괄내역_장안초등학교내역0814_용마도시자연공원 총괄내역서0618" xfId="4813"/>
    <cellStyle name="1_total_구로리총괄내역_장안초등학교내역0814_용마도시자연공원 총괄내역서0618_동의변경" xfId="4814"/>
    <cellStyle name="1_total_구로리총괄내역_장안초등학교내역0814_지울것" xfId="21183"/>
    <cellStyle name="1_total_구로리총괄내역_장안초등학교내역0814_지주목" xfId="21184"/>
    <cellStyle name="1_total_구로리총괄내역_장안초등학교내역0814_지주목_00-수량산출서양식" xfId="21185"/>
    <cellStyle name="1_total_구로리총괄내역_장안초등학교내역0814_지주목_0702 성북구북악산-수량산출서" xfId="21186"/>
    <cellStyle name="1_total_구로리총괄내역_장안초등학교내역0814_지주목_강남구시설녹지대-수량산출서" xfId="21187"/>
    <cellStyle name="1_total_구로리총괄내역_장안초등학교내역0814_지주목_나래-수량산출서" xfId="21188"/>
    <cellStyle name="1_total_구로리총괄내역_장안초등학교내역0814_지주목_단양희망의탑-설계서" xfId="21189"/>
    <cellStyle name="1_total_구로리총괄내역_장안초등학교내역0814_지주목_복사본 비둘기-수량산출서" xfId="21190"/>
    <cellStyle name="1_total_구로리총괄내역_장안초등학교내역0814_지주목_북악산-수량산출서" xfId="21191"/>
    <cellStyle name="1_total_구로리총괄내역_장안초등학교내역0814_지주목_지울것" xfId="21192"/>
    <cellStyle name="1_total_구로리총괄내역_장안초등학교내역0814_진해자은수량산출서(단지내)" xfId="10308"/>
    <cellStyle name="1_total_구로리총괄내역_장안초등학교내역0814_진해자은수량산출서(단지내)_진해자은수량산출서(도시기반)0621" xfId="10309"/>
    <cellStyle name="1_total_구로리총괄내역_장안초등학교내역0814_진해자은수량산출서(단지내)_취합" xfId="21193"/>
    <cellStyle name="1_total_구로리총괄내역_장안초등학교내역0814_철거 및 이설수량산출-학교숲" xfId="4815"/>
    <cellStyle name="1_total_구로리총괄내역_장안초등학교내역0814_하도급관리계획서(갑지원주동화)" xfId="21194"/>
    <cellStyle name="1_total_구로리총괄내역_장안초등학교내역0814_하도급관리계획서(갑지원주동화)_bc포대내역서" xfId="21195"/>
    <cellStyle name="1_total_구로리총괄내역_지울것" xfId="21196"/>
    <cellStyle name="1_total_구로리총괄내역_지주목" xfId="21197"/>
    <cellStyle name="1_total_구로리총괄내역_지주목_00-수량산출서양식" xfId="21198"/>
    <cellStyle name="1_total_구로리총괄내역_지주목_0702 성북구북악산-수량산출서" xfId="21199"/>
    <cellStyle name="1_total_구로리총괄내역_지주목_강남구시설녹지대-수량산출서" xfId="21200"/>
    <cellStyle name="1_total_구로리총괄내역_지주목_나래-수량산출서" xfId="21201"/>
    <cellStyle name="1_total_구로리총괄내역_지주목_단양희망의탑-설계서" xfId="21202"/>
    <cellStyle name="1_total_구로리총괄내역_지주목_복사본 비둘기-수량산출서" xfId="21203"/>
    <cellStyle name="1_total_구로리총괄내역_지주목_북악산-수량산출서" xfId="21204"/>
    <cellStyle name="1_total_구로리총괄내역_지주목_지울것" xfId="21205"/>
    <cellStyle name="1_total_구로리총괄내역_진해자은수량산출서(단지내)" xfId="10310"/>
    <cellStyle name="1_total_구로리총괄내역_진해자은수량산출서(단지내)_진해자은수량산출서(도시기반)0621" xfId="10311"/>
    <cellStyle name="1_total_구로리총괄내역_진해자은수량산출서(단지내)_취합" xfId="21206"/>
    <cellStyle name="1_total_구로리총괄내역_철거 및 이설수량산출-학교숲" xfId="4816"/>
    <cellStyle name="1_total_구로리총괄내역_하도급관리계획서(갑지원주동화)" xfId="21207"/>
    <cellStyle name="1_total_구로리총괄내역_하도급관리계획서(갑지원주동화)_bc포대내역서" xfId="21208"/>
    <cellStyle name="1_total_구조물,조형물,수목보호" xfId="931"/>
    <cellStyle name="1_total_구조물,조형물,수목보호_NEW단위수량-주산" xfId="932"/>
    <cellStyle name="1_total_구조물,조형물,수목보호_남대천단위수량" xfId="933"/>
    <cellStyle name="1_total_구조물,조형물,수목보호_단위수량" xfId="934"/>
    <cellStyle name="1_total_구조물,조형물,수목보호_단위수량_단위수량산출서" xfId="21209"/>
    <cellStyle name="1_total_구조물,조형물,수목보호_단위수량1" xfId="935"/>
    <cellStyle name="1_total_구조물,조형물,수목보호_단위수량1_단위수량산출서" xfId="21210"/>
    <cellStyle name="1_total_구조물,조형물,수목보호_단위수량15" xfId="936"/>
    <cellStyle name="1_total_구조물,조형물,수목보호_단위수량산출" xfId="4817"/>
    <cellStyle name="1_total_구조물,조형물,수목보호_단위수량산출서" xfId="21211"/>
    <cellStyle name="1_total_구조물,조형물,수목보호_도곡단위수량" xfId="937"/>
    <cellStyle name="1_total_구조물,조형물,수목보호_도곡단위수량_단위수량산출서" xfId="21212"/>
    <cellStyle name="1_total_구조물,조형물,수목보호_수량산출서-11.25" xfId="938"/>
    <cellStyle name="1_total_구조물,조형물,수목보호_수량산출서-11.25_NEW단위수량-주산" xfId="939"/>
    <cellStyle name="1_total_구조물,조형물,수목보호_수량산출서-11.25_남대천단위수량" xfId="940"/>
    <cellStyle name="1_total_구조물,조형물,수목보호_수량산출서-11.25_단위수량" xfId="941"/>
    <cellStyle name="1_total_구조물,조형물,수목보호_수량산출서-11.25_단위수량_단위수량산출서" xfId="21213"/>
    <cellStyle name="1_total_구조물,조형물,수목보호_수량산출서-11.25_단위수량1" xfId="942"/>
    <cellStyle name="1_total_구조물,조형물,수목보호_수량산출서-11.25_단위수량1_단위수량산출서" xfId="21214"/>
    <cellStyle name="1_total_구조물,조형물,수목보호_수량산출서-11.25_단위수량15" xfId="943"/>
    <cellStyle name="1_total_구조물,조형물,수목보호_수량산출서-11.25_단위수량산출" xfId="4818"/>
    <cellStyle name="1_total_구조물,조형물,수목보호_수량산출서-11.25_단위수량산출서" xfId="21215"/>
    <cellStyle name="1_total_구조물,조형물,수목보호_수량산출서-11.25_도곡단위수량" xfId="944"/>
    <cellStyle name="1_total_구조물,조형물,수목보호_수량산출서-11.25_도곡단위수량_단위수량산출서" xfId="21216"/>
    <cellStyle name="1_total_구조물,조형물,수목보호_수량산출서-11.25_철거단위수량" xfId="945"/>
    <cellStyle name="1_total_구조물,조형물,수목보호_수량산출서-11.25_철거단위수량_단위수량산출서" xfId="21217"/>
    <cellStyle name="1_total_구조물,조형물,수목보호_수량산출서-11.25_철거수량" xfId="946"/>
    <cellStyle name="1_total_구조물,조형물,수목보호_수량산출서-11.25_한수단위수량" xfId="947"/>
    <cellStyle name="1_total_구조물,조형물,수목보호_수량산출서-11.25_한수단위수량_단위수량산출서" xfId="21218"/>
    <cellStyle name="1_total_구조물,조형물,수목보호_수량산출서-1201" xfId="948"/>
    <cellStyle name="1_total_구조물,조형물,수목보호_수량산출서-1201_NEW단위수량-주산" xfId="949"/>
    <cellStyle name="1_total_구조물,조형물,수목보호_수량산출서-1201_남대천단위수량" xfId="950"/>
    <cellStyle name="1_total_구조물,조형물,수목보호_수량산출서-1201_단위수량" xfId="951"/>
    <cellStyle name="1_total_구조물,조형물,수목보호_수량산출서-1201_단위수량_단위수량산출서" xfId="21219"/>
    <cellStyle name="1_total_구조물,조형물,수목보호_수량산출서-1201_단위수량1" xfId="952"/>
    <cellStyle name="1_total_구조물,조형물,수목보호_수량산출서-1201_단위수량1_단위수량산출서" xfId="21220"/>
    <cellStyle name="1_total_구조물,조형물,수목보호_수량산출서-1201_단위수량15" xfId="953"/>
    <cellStyle name="1_total_구조물,조형물,수목보호_수량산출서-1201_단위수량산출" xfId="4819"/>
    <cellStyle name="1_total_구조물,조형물,수목보호_수량산출서-1201_단위수량산출서" xfId="21221"/>
    <cellStyle name="1_total_구조물,조형물,수목보호_수량산출서-1201_도곡단위수량" xfId="954"/>
    <cellStyle name="1_total_구조물,조형물,수목보호_수량산출서-1201_도곡단위수량_단위수량산출서" xfId="21222"/>
    <cellStyle name="1_total_구조물,조형물,수목보호_수량산출서-1201_철거단위수량" xfId="955"/>
    <cellStyle name="1_total_구조물,조형물,수목보호_수량산출서-1201_철거단위수량_단위수량산출서" xfId="21223"/>
    <cellStyle name="1_total_구조물,조형물,수목보호_수량산출서-1201_철거수량" xfId="956"/>
    <cellStyle name="1_total_구조물,조형물,수목보호_수량산출서-1201_한수단위수량" xfId="957"/>
    <cellStyle name="1_total_구조물,조형물,수목보호_수량산출서-1201_한수단위수량_단위수량산출서" xfId="21224"/>
    <cellStyle name="1_total_구조물,조형물,수목보호_시설물단위수량" xfId="958"/>
    <cellStyle name="1_total_구조물,조형물,수목보호_시설물단위수량_단위수량산출서" xfId="21225"/>
    <cellStyle name="1_total_구조물,조형물,수목보호_시설물단위수량1" xfId="959"/>
    <cellStyle name="1_total_구조물,조형물,수목보호_시설물단위수량1_단위수량산출서" xfId="21226"/>
    <cellStyle name="1_total_구조물,조형물,수목보호_시설물단위수량1_시설물단위수량" xfId="960"/>
    <cellStyle name="1_total_구조물,조형물,수목보호_시설물단위수량1_시설물단위수량_단위수량산출서" xfId="21227"/>
    <cellStyle name="1_total_구조물,조형물,수목보호_오창수량산출서" xfId="961"/>
    <cellStyle name="1_total_구조물,조형물,수목보호_오창수량산출서_NEW단위수량-주산" xfId="962"/>
    <cellStyle name="1_total_구조물,조형물,수목보호_오창수량산출서_남대천단위수량" xfId="963"/>
    <cellStyle name="1_total_구조물,조형물,수목보호_오창수량산출서_단위수량" xfId="964"/>
    <cellStyle name="1_total_구조물,조형물,수목보호_오창수량산출서_단위수량_단위수량산출서" xfId="21228"/>
    <cellStyle name="1_total_구조물,조형물,수목보호_오창수량산출서_단위수량1" xfId="965"/>
    <cellStyle name="1_total_구조물,조형물,수목보호_오창수량산출서_단위수량1_단위수량산출서" xfId="21229"/>
    <cellStyle name="1_total_구조물,조형물,수목보호_오창수량산출서_단위수량15" xfId="966"/>
    <cellStyle name="1_total_구조물,조형물,수목보호_오창수량산출서_단위수량산출" xfId="4820"/>
    <cellStyle name="1_total_구조물,조형물,수목보호_오창수량산출서_단위수량산출서" xfId="21230"/>
    <cellStyle name="1_total_구조물,조형물,수목보호_오창수량산출서_도곡단위수량" xfId="967"/>
    <cellStyle name="1_total_구조물,조형물,수목보호_오창수량산출서_도곡단위수량_단위수량산출서" xfId="21231"/>
    <cellStyle name="1_total_구조물,조형물,수목보호_오창수량산출서_수량산출서-11.25" xfId="968"/>
    <cellStyle name="1_total_구조물,조형물,수목보호_오창수량산출서_수량산출서-11.25_NEW단위수량-주산" xfId="969"/>
    <cellStyle name="1_total_구조물,조형물,수목보호_오창수량산출서_수량산출서-11.25_남대천단위수량" xfId="970"/>
    <cellStyle name="1_total_구조물,조형물,수목보호_오창수량산출서_수량산출서-11.25_단위수량" xfId="971"/>
    <cellStyle name="1_total_구조물,조형물,수목보호_오창수량산출서_수량산출서-11.25_단위수량_단위수량산출서" xfId="21232"/>
    <cellStyle name="1_total_구조물,조형물,수목보호_오창수량산출서_수량산출서-11.25_단위수량1" xfId="972"/>
    <cellStyle name="1_total_구조물,조형물,수목보호_오창수량산출서_수량산출서-11.25_단위수량1_단위수량산출서" xfId="21233"/>
    <cellStyle name="1_total_구조물,조형물,수목보호_오창수량산출서_수량산출서-11.25_단위수량15" xfId="973"/>
    <cellStyle name="1_total_구조물,조형물,수목보호_오창수량산출서_수량산출서-11.25_단위수량산출" xfId="4821"/>
    <cellStyle name="1_total_구조물,조형물,수목보호_오창수량산출서_수량산출서-11.25_단위수량산출서" xfId="21234"/>
    <cellStyle name="1_total_구조물,조형물,수목보호_오창수량산출서_수량산출서-11.25_도곡단위수량" xfId="974"/>
    <cellStyle name="1_total_구조물,조형물,수목보호_오창수량산출서_수량산출서-11.25_도곡단위수량_단위수량산출서" xfId="21235"/>
    <cellStyle name="1_total_구조물,조형물,수목보호_오창수량산출서_수량산출서-11.25_철거단위수량" xfId="975"/>
    <cellStyle name="1_total_구조물,조형물,수목보호_오창수량산출서_수량산출서-11.25_철거단위수량_단위수량산출서" xfId="21236"/>
    <cellStyle name="1_total_구조물,조형물,수목보호_오창수량산출서_수량산출서-11.25_철거수량" xfId="976"/>
    <cellStyle name="1_total_구조물,조형물,수목보호_오창수량산출서_수량산출서-11.25_한수단위수량" xfId="977"/>
    <cellStyle name="1_total_구조물,조형물,수목보호_오창수량산출서_수량산출서-11.25_한수단위수량_단위수량산출서" xfId="21237"/>
    <cellStyle name="1_total_구조물,조형물,수목보호_오창수량산출서_수량산출서-1201" xfId="978"/>
    <cellStyle name="1_total_구조물,조형물,수목보호_오창수량산출서_수량산출서-1201_NEW단위수량-주산" xfId="979"/>
    <cellStyle name="1_total_구조물,조형물,수목보호_오창수량산출서_수량산출서-1201_남대천단위수량" xfId="980"/>
    <cellStyle name="1_total_구조물,조형물,수목보호_오창수량산출서_수량산출서-1201_단위수량" xfId="981"/>
    <cellStyle name="1_total_구조물,조형물,수목보호_오창수량산출서_수량산출서-1201_단위수량_단위수량산출서" xfId="21238"/>
    <cellStyle name="1_total_구조물,조형물,수목보호_오창수량산출서_수량산출서-1201_단위수량1" xfId="982"/>
    <cellStyle name="1_total_구조물,조형물,수목보호_오창수량산출서_수량산출서-1201_단위수량1_단위수량산출서" xfId="21239"/>
    <cellStyle name="1_total_구조물,조형물,수목보호_오창수량산출서_수량산출서-1201_단위수량15" xfId="983"/>
    <cellStyle name="1_total_구조물,조형물,수목보호_오창수량산출서_수량산출서-1201_단위수량산출" xfId="4822"/>
    <cellStyle name="1_total_구조물,조형물,수목보호_오창수량산출서_수량산출서-1201_단위수량산출서" xfId="21240"/>
    <cellStyle name="1_total_구조물,조형물,수목보호_오창수량산출서_수량산출서-1201_도곡단위수량" xfId="984"/>
    <cellStyle name="1_total_구조물,조형물,수목보호_오창수량산출서_수량산출서-1201_도곡단위수량_단위수량산출서" xfId="21241"/>
    <cellStyle name="1_total_구조물,조형물,수목보호_오창수량산출서_수량산출서-1201_철거단위수량" xfId="985"/>
    <cellStyle name="1_total_구조물,조형물,수목보호_오창수량산출서_수량산출서-1201_철거단위수량_단위수량산출서" xfId="21242"/>
    <cellStyle name="1_total_구조물,조형물,수목보호_오창수량산출서_수량산출서-1201_철거수량" xfId="986"/>
    <cellStyle name="1_total_구조물,조형물,수목보호_오창수량산출서_수량산출서-1201_한수단위수량" xfId="987"/>
    <cellStyle name="1_total_구조물,조형물,수목보호_오창수량산출서_수량산출서-1201_한수단위수량_단위수량산출서" xfId="21243"/>
    <cellStyle name="1_total_구조물,조형물,수목보호_오창수량산출서_시설물단위수량" xfId="988"/>
    <cellStyle name="1_total_구조물,조형물,수목보호_오창수량산출서_시설물단위수량_단위수량산출서" xfId="21244"/>
    <cellStyle name="1_total_구조물,조형물,수목보호_오창수량산출서_시설물단위수량1" xfId="989"/>
    <cellStyle name="1_total_구조물,조형물,수목보호_오창수량산출서_시설물단위수량1_단위수량산출서" xfId="21245"/>
    <cellStyle name="1_total_구조물,조형물,수목보호_오창수량산출서_시설물단위수량1_시설물단위수량" xfId="990"/>
    <cellStyle name="1_total_구조물,조형물,수목보호_오창수량산출서_시설물단위수량1_시설물단위수량_단위수량산출서" xfId="21246"/>
    <cellStyle name="1_total_구조물,조형물,수목보호_오창수량산출서_철거단위수량" xfId="991"/>
    <cellStyle name="1_total_구조물,조형물,수목보호_오창수량산출서_철거단위수량_단위수량산출서" xfId="21247"/>
    <cellStyle name="1_total_구조물,조형물,수목보호_오창수량산출서_철거수량" xfId="992"/>
    <cellStyle name="1_total_구조물,조형물,수목보호_오창수량산출서_한수단위수량" xfId="993"/>
    <cellStyle name="1_total_구조물,조형물,수목보호_오창수량산출서_한수단위수량_단위수량산출서" xfId="21248"/>
    <cellStyle name="1_total_구조물,조형물,수목보호_철거단위수량" xfId="994"/>
    <cellStyle name="1_total_구조물,조형물,수목보호_철거단위수량_단위수량산출서" xfId="21249"/>
    <cellStyle name="1_total_구조물,조형물,수목보호_철거수량" xfId="995"/>
    <cellStyle name="1_total_구조물,조형물,수목보호_한수단위수량" xfId="996"/>
    <cellStyle name="1_total_구조물,조형물,수목보호_한수단위수량_단위수량산출서" xfId="21250"/>
    <cellStyle name="1_total_궁산근린공원 도시생태림 조성공사" xfId="15900"/>
    <cellStyle name="1_total_꿈나무어린이공원(최종설계서)" xfId="15901"/>
    <cellStyle name="1_total_나래-수량산출서" xfId="21251"/>
    <cellStyle name="1_total_남대천단위수량" xfId="997"/>
    <cellStyle name="1_total_단산" xfId="4823"/>
    <cellStyle name="1_total_단양-수량산출서" xfId="21252"/>
    <cellStyle name="1_total_단양희망의탑-설계서" xfId="21253"/>
    <cellStyle name="1_total_단양희망의탑-표지" xfId="21254"/>
    <cellStyle name="1_total_단위1" xfId="998"/>
    <cellStyle name="1_total_단위1_도곡동롯데아파트 신축공사 중 조경식재 및 시설물공사" xfId="27172"/>
    <cellStyle name="1_total_단위1_사당동2차 롯데아파트 신축공사 중 조경식재 및 시설물공사" xfId="27173"/>
    <cellStyle name="1_total_단위1_서대신동 금호아파트 조경공사" xfId="27174"/>
    <cellStyle name="1_total_단위1_성수동롯데아파트 조경공사" xfId="27175"/>
    <cellStyle name="1_total_단위1_숭인동 주거복합빌딩신축공사 중 조경식재 및 시설물공사" xfId="27176"/>
    <cellStyle name="1_total_단위1_오산외인주택놀이터주변조경공사" xfId="27177"/>
    <cellStyle name="1_total_단위1_요진이매역사수목이식공사(2003)" xfId="27178"/>
    <cellStyle name="1_total_단위1_조경시설물공내역" xfId="27179"/>
    <cellStyle name="1_total_단위1_청담동 송목연립 조경식재 및 시설물공사" xfId="27180"/>
    <cellStyle name="1_total_단위1_해운대 중동 조경공사 공내역서" xfId="27181"/>
    <cellStyle name="1_total_단위1_해운대중동낙천대 조경공사" xfId="27182"/>
    <cellStyle name="1_total_단위수량" xfId="999"/>
    <cellStyle name="1_total_단위수량_단위수량산출서" xfId="21255"/>
    <cellStyle name="1_total_단위수량1" xfId="1000"/>
    <cellStyle name="1_total_단위수량1_단위수량산출서" xfId="21256"/>
    <cellStyle name="1_total_단위수량15" xfId="1001"/>
    <cellStyle name="1_total_단위수량산출" xfId="1002"/>
    <cellStyle name="1_total_단위수량산출_1" xfId="4824"/>
    <cellStyle name="1_total_단위수량산출_NEW단위수량-주산" xfId="1003"/>
    <cellStyle name="1_total_단위수량산출_남대천단위수량" xfId="1004"/>
    <cellStyle name="1_total_단위수량산출_단위수량" xfId="1005"/>
    <cellStyle name="1_total_단위수량산출_단위수량_단위수량산출서" xfId="21257"/>
    <cellStyle name="1_total_단위수량산출_단위수량1" xfId="1006"/>
    <cellStyle name="1_total_단위수량산출_단위수량1_단위수량산출서" xfId="21258"/>
    <cellStyle name="1_total_단위수량산출_단위수량15" xfId="1007"/>
    <cellStyle name="1_total_단위수량산출_단위수량산출" xfId="4825"/>
    <cellStyle name="1_total_단위수량산출_단위수량산출서" xfId="21259"/>
    <cellStyle name="1_total_단위수량산출_도곡단위수량" xfId="1008"/>
    <cellStyle name="1_total_단위수량산출_도곡단위수량_단위수량산출서" xfId="21260"/>
    <cellStyle name="1_total_단위수량산출_도곡동롯데아파트 신축공사 중 조경식재 및 시설물공사" xfId="27183"/>
    <cellStyle name="1_total_단위수량산출_사당동2차 롯데아파트 신축공사 중 조경식재 및 시설물공사" xfId="27184"/>
    <cellStyle name="1_total_단위수량산출_서대신동 금호아파트 조경공사" xfId="27185"/>
    <cellStyle name="1_total_단위수량산출_성수동롯데아파트 조경공사" xfId="27186"/>
    <cellStyle name="1_total_단위수량산출_수량산출서-11.25" xfId="1009"/>
    <cellStyle name="1_total_단위수량산출_수량산출서-11.25_NEW단위수량-주산" xfId="1010"/>
    <cellStyle name="1_total_단위수량산출_수량산출서-11.25_남대천단위수량" xfId="1011"/>
    <cellStyle name="1_total_단위수량산출_수량산출서-11.25_단위수량" xfId="1012"/>
    <cellStyle name="1_total_단위수량산출_수량산출서-11.25_단위수량_단위수량산출서" xfId="21261"/>
    <cellStyle name="1_total_단위수량산출_수량산출서-11.25_단위수량1" xfId="1013"/>
    <cellStyle name="1_total_단위수량산출_수량산출서-11.25_단위수량1_단위수량산출서" xfId="21262"/>
    <cellStyle name="1_total_단위수량산출_수량산출서-11.25_단위수량15" xfId="1014"/>
    <cellStyle name="1_total_단위수량산출_수량산출서-11.25_단위수량산출" xfId="4826"/>
    <cellStyle name="1_total_단위수량산출_수량산출서-11.25_단위수량산출서" xfId="21263"/>
    <cellStyle name="1_total_단위수량산출_수량산출서-11.25_도곡단위수량" xfId="1015"/>
    <cellStyle name="1_total_단위수량산출_수량산출서-11.25_도곡단위수량_단위수량산출서" xfId="21264"/>
    <cellStyle name="1_total_단위수량산출_수량산출서-11.25_철거단위수량" xfId="1016"/>
    <cellStyle name="1_total_단위수량산출_수량산출서-11.25_철거단위수량_단위수량산출서" xfId="21265"/>
    <cellStyle name="1_total_단위수량산출_수량산출서-11.25_철거수량" xfId="1017"/>
    <cellStyle name="1_total_단위수량산출_수량산출서-11.25_한수단위수량" xfId="1018"/>
    <cellStyle name="1_total_단위수량산출_수량산출서-11.25_한수단위수량_단위수량산출서" xfId="21266"/>
    <cellStyle name="1_total_단위수량산출_수량산출서-1201" xfId="1019"/>
    <cellStyle name="1_total_단위수량산출_수량산출서-1201_NEW단위수량-주산" xfId="1020"/>
    <cellStyle name="1_total_단위수량산출_수량산출서-1201_남대천단위수량" xfId="1021"/>
    <cellStyle name="1_total_단위수량산출_수량산출서-1201_단위수량" xfId="1022"/>
    <cellStyle name="1_total_단위수량산출_수량산출서-1201_단위수량_단위수량산출서" xfId="21267"/>
    <cellStyle name="1_total_단위수량산출_수량산출서-1201_단위수량1" xfId="1023"/>
    <cellStyle name="1_total_단위수량산출_수량산출서-1201_단위수량1_단위수량산출서" xfId="21268"/>
    <cellStyle name="1_total_단위수량산출_수량산출서-1201_단위수량15" xfId="1024"/>
    <cellStyle name="1_total_단위수량산출_수량산출서-1201_단위수량산출" xfId="4827"/>
    <cellStyle name="1_total_단위수량산출_수량산출서-1201_단위수량산출서" xfId="21269"/>
    <cellStyle name="1_total_단위수량산출_수량산출서-1201_도곡단위수량" xfId="1025"/>
    <cellStyle name="1_total_단위수량산출_수량산출서-1201_도곡단위수량_단위수량산출서" xfId="21270"/>
    <cellStyle name="1_total_단위수량산출_수량산출서-1201_철거단위수량" xfId="1026"/>
    <cellStyle name="1_total_단위수량산출_수량산출서-1201_철거단위수량_단위수량산출서" xfId="21271"/>
    <cellStyle name="1_total_단위수량산출_수량산출서-1201_철거수량" xfId="1027"/>
    <cellStyle name="1_total_단위수량산출_수량산출서-1201_한수단위수량" xfId="1028"/>
    <cellStyle name="1_total_단위수량산출_수량산출서-1201_한수단위수량_단위수량산출서" xfId="21272"/>
    <cellStyle name="1_total_단위수량산출_숭인동 주거복합빌딩신축공사 중 조경식재 및 시설물공사" xfId="27187"/>
    <cellStyle name="1_total_단위수량산출_시설물단위수량" xfId="1029"/>
    <cellStyle name="1_total_단위수량산출_시설물단위수량_단위수량산출서" xfId="21273"/>
    <cellStyle name="1_total_단위수량산출_시설물단위수량1" xfId="1030"/>
    <cellStyle name="1_total_단위수량산출_시설물단위수량1_단위수량산출서" xfId="21274"/>
    <cellStyle name="1_total_단위수량산출_시설물단위수량1_시설물단위수량" xfId="1031"/>
    <cellStyle name="1_total_단위수량산출_시설물단위수량1_시설물단위수량_단위수량산출서" xfId="21275"/>
    <cellStyle name="1_total_단위수량산출_오산외인주택놀이터주변조경공사" xfId="27188"/>
    <cellStyle name="1_total_단위수량산출_오창수량산출서" xfId="1032"/>
    <cellStyle name="1_total_단위수량산출_오창수량산출서_NEW단위수량-주산" xfId="1033"/>
    <cellStyle name="1_total_단위수량산출_오창수량산출서_남대천단위수량" xfId="1034"/>
    <cellStyle name="1_total_단위수량산출_오창수량산출서_단위수량" xfId="1035"/>
    <cellStyle name="1_total_단위수량산출_오창수량산출서_단위수량_단위수량산출서" xfId="21276"/>
    <cellStyle name="1_total_단위수량산출_오창수량산출서_단위수량1" xfId="1036"/>
    <cellStyle name="1_total_단위수량산출_오창수량산출서_단위수량1_단위수량산출서" xfId="21277"/>
    <cellStyle name="1_total_단위수량산출_오창수량산출서_단위수량15" xfId="1037"/>
    <cellStyle name="1_total_단위수량산출_오창수량산출서_단위수량산출" xfId="4828"/>
    <cellStyle name="1_total_단위수량산출_오창수량산출서_단위수량산출서" xfId="21278"/>
    <cellStyle name="1_total_단위수량산출_오창수량산출서_도곡단위수량" xfId="1038"/>
    <cellStyle name="1_total_단위수량산출_오창수량산출서_도곡단위수량_단위수량산출서" xfId="21279"/>
    <cellStyle name="1_total_단위수량산출_오창수량산출서_수량산출서-11.25" xfId="1039"/>
    <cellStyle name="1_total_단위수량산출_오창수량산출서_수량산출서-11.25_NEW단위수량-주산" xfId="1040"/>
    <cellStyle name="1_total_단위수량산출_오창수량산출서_수량산출서-11.25_남대천단위수량" xfId="1041"/>
    <cellStyle name="1_total_단위수량산출_오창수량산출서_수량산출서-11.25_단위수량" xfId="1042"/>
    <cellStyle name="1_total_단위수량산출_오창수량산출서_수량산출서-11.25_단위수량_단위수량산출서" xfId="21280"/>
    <cellStyle name="1_total_단위수량산출_오창수량산출서_수량산출서-11.25_단위수량1" xfId="1043"/>
    <cellStyle name="1_total_단위수량산출_오창수량산출서_수량산출서-11.25_단위수량1_단위수량산출서" xfId="21281"/>
    <cellStyle name="1_total_단위수량산출_오창수량산출서_수량산출서-11.25_단위수량15" xfId="1044"/>
    <cellStyle name="1_total_단위수량산출_오창수량산출서_수량산출서-11.25_단위수량산출" xfId="4829"/>
    <cellStyle name="1_total_단위수량산출_오창수량산출서_수량산출서-11.25_단위수량산출서" xfId="21282"/>
    <cellStyle name="1_total_단위수량산출_오창수량산출서_수량산출서-11.25_도곡단위수량" xfId="1045"/>
    <cellStyle name="1_total_단위수량산출_오창수량산출서_수량산출서-11.25_도곡단위수량_단위수량산출서" xfId="21283"/>
    <cellStyle name="1_total_단위수량산출_오창수량산출서_수량산출서-11.25_철거단위수량" xfId="1046"/>
    <cellStyle name="1_total_단위수량산출_오창수량산출서_수량산출서-11.25_철거단위수량_단위수량산출서" xfId="21284"/>
    <cellStyle name="1_total_단위수량산출_오창수량산출서_수량산출서-11.25_철거수량" xfId="1047"/>
    <cellStyle name="1_total_단위수량산출_오창수량산출서_수량산출서-11.25_한수단위수량" xfId="1048"/>
    <cellStyle name="1_total_단위수량산출_오창수량산출서_수량산출서-11.25_한수단위수량_단위수량산출서" xfId="21285"/>
    <cellStyle name="1_total_단위수량산출_오창수량산출서_수량산출서-1201" xfId="1049"/>
    <cellStyle name="1_total_단위수량산출_오창수량산출서_수량산출서-1201_NEW단위수량-주산" xfId="1050"/>
    <cellStyle name="1_total_단위수량산출_오창수량산출서_수량산출서-1201_남대천단위수량" xfId="1051"/>
    <cellStyle name="1_total_단위수량산출_오창수량산출서_수량산출서-1201_단위수량" xfId="1052"/>
    <cellStyle name="1_total_단위수량산출_오창수량산출서_수량산출서-1201_단위수량_단위수량산출서" xfId="21286"/>
    <cellStyle name="1_total_단위수량산출_오창수량산출서_수량산출서-1201_단위수량1" xfId="1053"/>
    <cellStyle name="1_total_단위수량산출_오창수량산출서_수량산출서-1201_단위수량1_단위수량산출서" xfId="21287"/>
    <cellStyle name="1_total_단위수량산출_오창수량산출서_수량산출서-1201_단위수량15" xfId="1054"/>
    <cellStyle name="1_total_단위수량산출_오창수량산출서_수량산출서-1201_단위수량산출" xfId="4830"/>
    <cellStyle name="1_total_단위수량산출_오창수량산출서_수량산출서-1201_단위수량산출서" xfId="21288"/>
    <cellStyle name="1_total_단위수량산출_오창수량산출서_수량산출서-1201_도곡단위수량" xfId="1055"/>
    <cellStyle name="1_total_단위수량산출_오창수량산출서_수량산출서-1201_도곡단위수량_단위수량산출서" xfId="21289"/>
    <cellStyle name="1_total_단위수량산출_오창수량산출서_수량산출서-1201_철거단위수량" xfId="1056"/>
    <cellStyle name="1_total_단위수량산출_오창수량산출서_수량산출서-1201_철거단위수량_단위수량산출서" xfId="21290"/>
    <cellStyle name="1_total_단위수량산출_오창수량산출서_수량산출서-1201_철거수량" xfId="1057"/>
    <cellStyle name="1_total_단위수량산출_오창수량산출서_수량산출서-1201_한수단위수량" xfId="1058"/>
    <cellStyle name="1_total_단위수량산출_오창수량산출서_수량산출서-1201_한수단위수량_단위수량산출서" xfId="21291"/>
    <cellStyle name="1_total_단위수량산출_오창수량산출서_시설물단위수량" xfId="1059"/>
    <cellStyle name="1_total_단위수량산출_오창수량산출서_시설물단위수량_단위수량산출서" xfId="21292"/>
    <cellStyle name="1_total_단위수량산출_오창수량산출서_시설물단위수량1" xfId="1060"/>
    <cellStyle name="1_total_단위수량산출_오창수량산출서_시설물단위수량1_단위수량산출서" xfId="21293"/>
    <cellStyle name="1_total_단위수량산출_오창수량산출서_시설물단위수량1_시설물단위수량" xfId="1061"/>
    <cellStyle name="1_total_단위수량산출_오창수량산출서_시설물단위수량1_시설물단위수량_단위수량산출서" xfId="21294"/>
    <cellStyle name="1_total_단위수량산출_오창수량산출서_철거단위수량" xfId="1062"/>
    <cellStyle name="1_total_단위수량산출_오창수량산출서_철거단위수량_단위수량산출서" xfId="21295"/>
    <cellStyle name="1_total_단위수량산출_오창수량산출서_철거수량" xfId="1063"/>
    <cellStyle name="1_total_단위수량산출_오창수량산출서_한수단위수량" xfId="1064"/>
    <cellStyle name="1_total_단위수량산출_오창수량산출서_한수단위수량_단위수량산출서" xfId="21296"/>
    <cellStyle name="1_total_단위수량산출_요진이매역사수목이식공사(2003)" xfId="27189"/>
    <cellStyle name="1_total_단위수량산출_용평단위수량" xfId="1065"/>
    <cellStyle name="1_total_단위수량산출_조경시설물공내역" xfId="27190"/>
    <cellStyle name="1_total_단위수량산출_철거단위수량" xfId="1066"/>
    <cellStyle name="1_total_단위수량산출_철거단위수량_단위수량산출서" xfId="21297"/>
    <cellStyle name="1_total_단위수량산출_철거수량" xfId="1067"/>
    <cellStyle name="1_total_단위수량산출_청담동 송목연립 조경식재 및 시설물공사" xfId="27191"/>
    <cellStyle name="1_total_단위수량산출_포장단위수량" xfId="21298"/>
    <cellStyle name="1_total_단위수량산출_포장단위수량_단위수량산출서" xfId="21299"/>
    <cellStyle name="1_total_단위수량산출_한수단위수량" xfId="1068"/>
    <cellStyle name="1_total_단위수량산출_한수단위수량_단위수량산출서" xfId="21300"/>
    <cellStyle name="1_total_단위수량산출_해운대 중동 조경공사 공내역서" xfId="27192"/>
    <cellStyle name="1_total_단위수량산출_해운대중동낙천대 조경공사" xfId="27193"/>
    <cellStyle name="1_total_단위수량산출1" xfId="1069"/>
    <cellStyle name="1_total_단위수량산출-1" xfId="1070"/>
    <cellStyle name="1_total_단위수량산출1_1" xfId="1071"/>
    <cellStyle name="1_total_단위수량산출1_NEW단위수량-주산" xfId="1072"/>
    <cellStyle name="1_total_단위수량산출-1_NEW단위수량-주산" xfId="1073"/>
    <cellStyle name="1_total_단위수량산출1_남대천단위수량" xfId="1074"/>
    <cellStyle name="1_total_단위수량산출-1_남대천단위수량" xfId="1075"/>
    <cellStyle name="1_total_단위수량산출1_단위수량" xfId="1076"/>
    <cellStyle name="1_total_단위수량산출-1_단위수량" xfId="1077"/>
    <cellStyle name="1_total_단위수량산출1_단위수량_단위수량산출서" xfId="21301"/>
    <cellStyle name="1_total_단위수량산출-1_단위수량_단위수량산출서" xfId="21302"/>
    <cellStyle name="1_total_단위수량산출1_단위수량1" xfId="1078"/>
    <cellStyle name="1_total_단위수량산출-1_단위수량1" xfId="1079"/>
    <cellStyle name="1_total_단위수량산출1_단위수량1_단위수량산출서" xfId="21303"/>
    <cellStyle name="1_total_단위수량산출-1_단위수량1_단위수량산출서" xfId="21304"/>
    <cellStyle name="1_total_단위수량산출1_단위수량15" xfId="1080"/>
    <cellStyle name="1_total_단위수량산출-1_단위수량15" xfId="1081"/>
    <cellStyle name="1_total_단위수량산출1_단위수량산출" xfId="4831"/>
    <cellStyle name="1_total_단위수량산출-1_단위수량산출" xfId="4832"/>
    <cellStyle name="1_total_단위수량산출1_단위수량산출서" xfId="21305"/>
    <cellStyle name="1_total_단위수량산출-1_단위수량산출서" xfId="21306"/>
    <cellStyle name="1_total_단위수량산출1_도곡단위수량" xfId="1082"/>
    <cellStyle name="1_total_단위수량산출-1_도곡단위수량" xfId="1083"/>
    <cellStyle name="1_total_단위수량산출1_도곡단위수량_단위수량산출서" xfId="21307"/>
    <cellStyle name="1_total_단위수량산출-1_도곡단위수량_단위수량산출서" xfId="21308"/>
    <cellStyle name="1_total_단위수량산출-1_도곡동롯데아파트 신축공사 중 조경식재 및 시설물공사" xfId="27194"/>
    <cellStyle name="1_total_단위수량산출-1_사당동2차 롯데아파트 신축공사 중 조경식재 및 시설물공사" xfId="27195"/>
    <cellStyle name="1_total_단위수량산출-1_서대신동 금호아파트 조경공사" xfId="27196"/>
    <cellStyle name="1_total_단위수량산출-1_성수동롯데아파트 조경공사" xfId="27197"/>
    <cellStyle name="1_total_단위수량산출1_수량산출서-11.25" xfId="1084"/>
    <cellStyle name="1_total_단위수량산출-1_수량산출서-11.25" xfId="1085"/>
    <cellStyle name="1_total_단위수량산출1_수량산출서-11.25_NEW단위수량-주산" xfId="1086"/>
    <cellStyle name="1_total_단위수량산출-1_수량산출서-11.25_NEW단위수량-주산" xfId="1087"/>
    <cellStyle name="1_total_단위수량산출1_수량산출서-11.25_남대천단위수량" xfId="1088"/>
    <cellStyle name="1_total_단위수량산출-1_수량산출서-11.25_남대천단위수량" xfId="1089"/>
    <cellStyle name="1_total_단위수량산출1_수량산출서-11.25_단위수량" xfId="1090"/>
    <cellStyle name="1_total_단위수량산출-1_수량산출서-11.25_단위수량" xfId="1091"/>
    <cellStyle name="1_total_단위수량산출1_수량산출서-11.25_단위수량_단위수량산출서" xfId="21309"/>
    <cellStyle name="1_total_단위수량산출-1_수량산출서-11.25_단위수량_단위수량산출서" xfId="21310"/>
    <cellStyle name="1_total_단위수량산출1_수량산출서-11.25_단위수량1" xfId="1092"/>
    <cellStyle name="1_total_단위수량산출-1_수량산출서-11.25_단위수량1" xfId="1093"/>
    <cellStyle name="1_total_단위수량산출1_수량산출서-11.25_단위수량1_단위수량산출서" xfId="21311"/>
    <cellStyle name="1_total_단위수량산출-1_수량산출서-11.25_단위수량1_단위수량산출서" xfId="21312"/>
    <cellStyle name="1_total_단위수량산출1_수량산출서-11.25_단위수량15" xfId="1094"/>
    <cellStyle name="1_total_단위수량산출-1_수량산출서-11.25_단위수량15" xfId="1095"/>
    <cellStyle name="1_total_단위수량산출1_수량산출서-11.25_단위수량산출" xfId="4833"/>
    <cellStyle name="1_total_단위수량산출-1_수량산출서-11.25_단위수량산출" xfId="4834"/>
    <cellStyle name="1_total_단위수량산출1_수량산출서-11.25_단위수량산출서" xfId="21313"/>
    <cellStyle name="1_total_단위수량산출-1_수량산출서-11.25_단위수량산출서" xfId="21314"/>
    <cellStyle name="1_total_단위수량산출1_수량산출서-11.25_도곡단위수량" xfId="1096"/>
    <cellStyle name="1_total_단위수량산출-1_수량산출서-11.25_도곡단위수량" xfId="1097"/>
    <cellStyle name="1_total_단위수량산출1_수량산출서-11.25_도곡단위수량_단위수량산출서" xfId="21315"/>
    <cellStyle name="1_total_단위수량산출-1_수량산출서-11.25_도곡단위수량_단위수량산출서" xfId="21316"/>
    <cellStyle name="1_total_단위수량산출1_수량산출서-11.25_철거단위수량" xfId="1098"/>
    <cellStyle name="1_total_단위수량산출-1_수량산출서-11.25_철거단위수량" xfId="1099"/>
    <cellStyle name="1_total_단위수량산출1_수량산출서-11.25_철거단위수량_단위수량산출서" xfId="21317"/>
    <cellStyle name="1_total_단위수량산출-1_수량산출서-11.25_철거단위수량_단위수량산출서" xfId="21318"/>
    <cellStyle name="1_total_단위수량산출1_수량산출서-11.25_철거수량" xfId="1100"/>
    <cellStyle name="1_total_단위수량산출-1_수량산출서-11.25_철거수량" xfId="1101"/>
    <cellStyle name="1_total_단위수량산출1_수량산출서-11.25_한수단위수량" xfId="1102"/>
    <cellStyle name="1_total_단위수량산출-1_수량산출서-11.25_한수단위수량" xfId="1103"/>
    <cellStyle name="1_total_단위수량산출1_수량산출서-11.25_한수단위수량_단위수량산출서" xfId="21319"/>
    <cellStyle name="1_total_단위수량산출-1_수량산출서-11.25_한수단위수량_단위수량산출서" xfId="21320"/>
    <cellStyle name="1_total_단위수량산출1_수량산출서-1201" xfId="1104"/>
    <cellStyle name="1_total_단위수량산출-1_수량산출서-1201" xfId="1105"/>
    <cellStyle name="1_total_단위수량산출1_수량산출서-1201_NEW단위수량-주산" xfId="1106"/>
    <cellStyle name="1_total_단위수량산출-1_수량산출서-1201_NEW단위수량-주산" xfId="1107"/>
    <cellStyle name="1_total_단위수량산출1_수량산출서-1201_남대천단위수량" xfId="1108"/>
    <cellStyle name="1_total_단위수량산출-1_수량산출서-1201_남대천단위수량" xfId="1109"/>
    <cellStyle name="1_total_단위수량산출1_수량산출서-1201_단위수량" xfId="1110"/>
    <cellStyle name="1_total_단위수량산출-1_수량산출서-1201_단위수량" xfId="1111"/>
    <cellStyle name="1_total_단위수량산출1_수량산출서-1201_단위수량_단위수량산출서" xfId="21321"/>
    <cellStyle name="1_total_단위수량산출-1_수량산출서-1201_단위수량_단위수량산출서" xfId="21322"/>
    <cellStyle name="1_total_단위수량산출1_수량산출서-1201_단위수량1" xfId="1112"/>
    <cellStyle name="1_total_단위수량산출-1_수량산출서-1201_단위수량1" xfId="1113"/>
    <cellStyle name="1_total_단위수량산출1_수량산출서-1201_단위수량1_단위수량산출서" xfId="21323"/>
    <cellStyle name="1_total_단위수량산출-1_수량산출서-1201_단위수량1_단위수량산출서" xfId="21324"/>
    <cellStyle name="1_total_단위수량산출1_수량산출서-1201_단위수량15" xfId="1114"/>
    <cellStyle name="1_total_단위수량산출-1_수량산출서-1201_단위수량15" xfId="1115"/>
    <cellStyle name="1_total_단위수량산출1_수량산출서-1201_단위수량산출" xfId="4835"/>
    <cellStyle name="1_total_단위수량산출-1_수량산출서-1201_단위수량산출" xfId="4836"/>
    <cellStyle name="1_total_단위수량산출1_수량산출서-1201_단위수량산출서" xfId="21325"/>
    <cellStyle name="1_total_단위수량산출-1_수량산출서-1201_단위수량산출서" xfId="21326"/>
    <cellStyle name="1_total_단위수량산출1_수량산출서-1201_도곡단위수량" xfId="1116"/>
    <cellStyle name="1_total_단위수량산출-1_수량산출서-1201_도곡단위수량" xfId="1117"/>
    <cellStyle name="1_total_단위수량산출1_수량산출서-1201_도곡단위수량_단위수량산출서" xfId="21327"/>
    <cellStyle name="1_total_단위수량산출-1_수량산출서-1201_도곡단위수량_단위수량산출서" xfId="21328"/>
    <cellStyle name="1_total_단위수량산출1_수량산출서-1201_철거단위수량" xfId="1118"/>
    <cellStyle name="1_total_단위수량산출-1_수량산출서-1201_철거단위수량" xfId="1119"/>
    <cellStyle name="1_total_단위수량산출1_수량산출서-1201_철거단위수량_단위수량산출서" xfId="21329"/>
    <cellStyle name="1_total_단위수량산출-1_수량산출서-1201_철거단위수량_단위수량산출서" xfId="21330"/>
    <cellStyle name="1_total_단위수량산출1_수량산출서-1201_철거수량" xfId="1120"/>
    <cellStyle name="1_total_단위수량산출-1_수량산출서-1201_철거수량" xfId="1121"/>
    <cellStyle name="1_total_단위수량산출1_수량산출서-1201_한수단위수량" xfId="1122"/>
    <cellStyle name="1_total_단위수량산출-1_수량산출서-1201_한수단위수량" xfId="1123"/>
    <cellStyle name="1_total_단위수량산출1_수량산출서-1201_한수단위수량_단위수량산출서" xfId="21331"/>
    <cellStyle name="1_total_단위수량산출-1_수량산출서-1201_한수단위수량_단위수량산출서" xfId="21332"/>
    <cellStyle name="1_total_단위수량산출-1_숭인동 주거복합빌딩신축공사 중 조경식재 및 시설물공사" xfId="27198"/>
    <cellStyle name="1_total_단위수량산출1_시설물단위수량" xfId="1124"/>
    <cellStyle name="1_total_단위수량산출-1_시설물단위수량" xfId="1125"/>
    <cellStyle name="1_total_단위수량산출1_시설물단위수량_단위수량산출서" xfId="21333"/>
    <cellStyle name="1_total_단위수량산출-1_시설물단위수량_단위수량산출서" xfId="21334"/>
    <cellStyle name="1_total_단위수량산출1_시설물단위수량1" xfId="1126"/>
    <cellStyle name="1_total_단위수량산출-1_시설물단위수량1" xfId="1127"/>
    <cellStyle name="1_total_단위수량산출1_시설물단위수량1_단위수량산출서" xfId="21335"/>
    <cellStyle name="1_total_단위수량산출-1_시설물단위수량1_단위수량산출서" xfId="21336"/>
    <cellStyle name="1_total_단위수량산출1_시설물단위수량1_시설물단위수량" xfId="1128"/>
    <cellStyle name="1_total_단위수량산출-1_시설물단위수량1_시설물단위수량" xfId="1129"/>
    <cellStyle name="1_total_단위수량산출1_시설물단위수량1_시설물단위수량_단위수량산출서" xfId="21337"/>
    <cellStyle name="1_total_단위수량산출-1_시설물단위수량1_시설물단위수량_단위수량산출서" xfId="21338"/>
    <cellStyle name="1_total_단위수량산출-1_오산외인주택놀이터주변조경공사" xfId="27199"/>
    <cellStyle name="1_total_단위수량산출1_오창수량산출서" xfId="1130"/>
    <cellStyle name="1_total_단위수량산출-1_오창수량산출서" xfId="1131"/>
    <cellStyle name="1_total_단위수량산출1_오창수량산출서_NEW단위수량-주산" xfId="1132"/>
    <cellStyle name="1_total_단위수량산출-1_오창수량산출서_NEW단위수량-주산" xfId="1133"/>
    <cellStyle name="1_total_단위수량산출1_오창수량산출서_남대천단위수량" xfId="1134"/>
    <cellStyle name="1_total_단위수량산출-1_오창수량산출서_남대천단위수량" xfId="1135"/>
    <cellStyle name="1_total_단위수량산출1_오창수량산출서_단위수량" xfId="1136"/>
    <cellStyle name="1_total_단위수량산출-1_오창수량산출서_단위수량" xfId="1137"/>
    <cellStyle name="1_total_단위수량산출1_오창수량산출서_단위수량_단위수량산출서" xfId="21339"/>
    <cellStyle name="1_total_단위수량산출-1_오창수량산출서_단위수량_단위수량산출서" xfId="21340"/>
    <cellStyle name="1_total_단위수량산출1_오창수량산출서_단위수량1" xfId="1138"/>
    <cellStyle name="1_total_단위수량산출-1_오창수량산출서_단위수량1" xfId="1139"/>
    <cellStyle name="1_total_단위수량산출1_오창수량산출서_단위수량1_단위수량산출서" xfId="21341"/>
    <cellStyle name="1_total_단위수량산출-1_오창수량산출서_단위수량1_단위수량산출서" xfId="21342"/>
    <cellStyle name="1_total_단위수량산출1_오창수량산출서_단위수량15" xfId="1140"/>
    <cellStyle name="1_total_단위수량산출-1_오창수량산출서_단위수량15" xfId="1141"/>
    <cellStyle name="1_total_단위수량산출1_오창수량산출서_단위수량산출" xfId="4837"/>
    <cellStyle name="1_total_단위수량산출-1_오창수량산출서_단위수량산출" xfId="4838"/>
    <cellStyle name="1_total_단위수량산출1_오창수량산출서_단위수량산출서" xfId="21343"/>
    <cellStyle name="1_total_단위수량산출-1_오창수량산출서_단위수량산출서" xfId="21344"/>
    <cellStyle name="1_total_단위수량산출1_오창수량산출서_도곡단위수량" xfId="1142"/>
    <cellStyle name="1_total_단위수량산출-1_오창수량산출서_도곡단위수량" xfId="1143"/>
    <cellStyle name="1_total_단위수량산출1_오창수량산출서_도곡단위수량_단위수량산출서" xfId="21345"/>
    <cellStyle name="1_total_단위수량산출-1_오창수량산출서_도곡단위수량_단위수량산출서" xfId="21346"/>
    <cellStyle name="1_total_단위수량산출1_오창수량산출서_수량산출서-11.25" xfId="1144"/>
    <cellStyle name="1_total_단위수량산출-1_오창수량산출서_수량산출서-11.25" xfId="1145"/>
    <cellStyle name="1_total_단위수량산출1_오창수량산출서_수량산출서-11.25_NEW단위수량-주산" xfId="1146"/>
    <cellStyle name="1_total_단위수량산출-1_오창수량산출서_수량산출서-11.25_NEW단위수량-주산" xfId="1147"/>
    <cellStyle name="1_total_단위수량산출1_오창수량산출서_수량산출서-11.25_남대천단위수량" xfId="1148"/>
    <cellStyle name="1_total_단위수량산출-1_오창수량산출서_수량산출서-11.25_남대천단위수량" xfId="1149"/>
    <cellStyle name="1_total_단위수량산출1_오창수량산출서_수량산출서-11.25_단위수량" xfId="1150"/>
    <cellStyle name="1_total_단위수량산출-1_오창수량산출서_수량산출서-11.25_단위수량" xfId="1151"/>
    <cellStyle name="1_total_단위수량산출1_오창수량산출서_수량산출서-11.25_단위수량_단위수량산출서" xfId="21347"/>
    <cellStyle name="1_total_단위수량산출-1_오창수량산출서_수량산출서-11.25_단위수량_단위수량산출서" xfId="21348"/>
    <cellStyle name="1_total_단위수량산출1_오창수량산출서_수량산출서-11.25_단위수량1" xfId="1152"/>
    <cellStyle name="1_total_단위수량산출-1_오창수량산출서_수량산출서-11.25_단위수량1" xfId="1153"/>
    <cellStyle name="1_total_단위수량산출1_오창수량산출서_수량산출서-11.25_단위수량1_단위수량산출서" xfId="21349"/>
    <cellStyle name="1_total_단위수량산출-1_오창수량산출서_수량산출서-11.25_단위수량1_단위수량산출서" xfId="21350"/>
    <cellStyle name="1_total_단위수량산출1_오창수량산출서_수량산출서-11.25_단위수량15" xfId="1154"/>
    <cellStyle name="1_total_단위수량산출-1_오창수량산출서_수량산출서-11.25_단위수량15" xfId="1155"/>
    <cellStyle name="1_total_단위수량산출1_오창수량산출서_수량산출서-11.25_단위수량산출" xfId="4839"/>
    <cellStyle name="1_total_단위수량산출-1_오창수량산출서_수량산출서-11.25_단위수량산출" xfId="4840"/>
    <cellStyle name="1_total_단위수량산출1_오창수량산출서_수량산출서-11.25_단위수량산출서" xfId="21351"/>
    <cellStyle name="1_total_단위수량산출-1_오창수량산출서_수량산출서-11.25_단위수량산출서" xfId="21352"/>
    <cellStyle name="1_total_단위수량산출1_오창수량산출서_수량산출서-11.25_도곡단위수량" xfId="1156"/>
    <cellStyle name="1_total_단위수량산출-1_오창수량산출서_수량산출서-11.25_도곡단위수량" xfId="1157"/>
    <cellStyle name="1_total_단위수량산출1_오창수량산출서_수량산출서-11.25_도곡단위수량_단위수량산출서" xfId="21353"/>
    <cellStyle name="1_total_단위수량산출-1_오창수량산출서_수량산출서-11.25_도곡단위수량_단위수량산출서" xfId="21354"/>
    <cellStyle name="1_total_단위수량산출1_오창수량산출서_수량산출서-11.25_철거단위수량" xfId="1158"/>
    <cellStyle name="1_total_단위수량산출-1_오창수량산출서_수량산출서-11.25_철거단위수량" xfId="1159"/>
    <cellStyle name="1_total_단위수량산출1_오창수량산출서_수량산출서-11.25_철거단위수량_단위수량산출서" xfId="21355"/>
    <cellStyle name="1_total_단위수량산출-1_오창수량산출서_수량산출서-11.25_철거단위수량_단위수량산출서" xfId="21356"/>
    <cellStyle name="1_total_단위수량산출1_오창수량산출서_수량산출서-11.25_철거수량" xfId="1160"/>
    <cellStyle name="1_total_단위수량산출-1_오창수량산출서_수량산출서-11.25_철거수량" xfId="1161"/>
    <cellStyle name="1_total_단위수량산출1_오창수량산출서_수량산출서-11.25_한수단위수량" xfId="1162"/>
    <cellStyle name="1_total_단위수량산출-1_오창수량산출서_수량산출서-11.25_한수단위수량" xfId="1163"/>
    <cellStyle name="1_total_단위수량산출1_오창수량산출서_수량산출서-11.25_한수단위수량_단위수량산출서" xfId="21357"/>
    <cellStyle name="1_total_단위수량산출-1_오창수량산출서_수량산출서-11.25_한수단위수량_단위수량산출서" xfId="21358"/>
    <cellStyle name="1_total_단위수량산출1_오창수량산출서_수량산출서-1201" xfId="1164"/>
    <cellStyle name="1_total_단위수량산출-1_오창수량산출서_수량산출서-1201" xfId="1165"/>
    <cellStyle name="1_total_단위수량산출1_오창수량산출서_수량산출서-1201_NEW단위수량-주산" xfId="1166"/>
    <cellStyle name="1_total_단위수량산출-1_오창수량산출서_수량산출서-1201_NEW단위수량-주산" xfId="1167"/>
    <cellStyle name="1_total_단위수량산출1_오창수량산출서_수량산출서-1201_남대천단위수량" xfId="1168"/>
    <cellStyle name="1_total_단위수량산출-1_오창수량산출서_수량산출서-1201_남대천단위수량" xfId="1169"/>
    <cellStyle name="1_total_단위수량산출1_오창수량산출서_수량산출서-1201_단위수량" xfId="1170"/>
    <cellStyle name="1_total_단위수량산출-1_오창수량산출서_수량산출서-1201_단위수량" xfId="1171"/>
    <cellStyle name="1_total_단위수량산출1_오창수량산출서_수량산출서-1201_단위수량_단위수량산출서" xfId="21359"/>
    <cellStyle name="1_total_단위수량산출-1_오창수량산출서_수량산출서-1201_단위수량_단위수량산출서" xfId="21360"/>
    <cellStyle name="1_total_단위수량산출1_오창수량산출서_수량산출서-1201_단위수량1" xfId="1172"/>
    <cellStyle name="1_total_단위수량산출-1_오창수량산출서_수량산출서-1201_단위수량1" xfId="1173"/>
    <cellStyle name="1_total_단위수량산출1_오창수량산출서_수량산출서-1201_단위수량1_단위수량산출서" xfId="21361"/>
    <cellStyle name="1_total_단위수량산출-1_오창수량산출서_수량산출서-1201_단위수량1_단위수량산출서" xfId="21362"/>
    <cellStyle name="1_total_단위수량산출1_오창수량산출서_수량산출서-1201_단위수량15" xfId="1174"/>
    <cellStyle name="1_total_단위수량산출-1_오창수량산출서_수량산출서-1201_단위수량15" xfId="1175"/>
    <cellStyle name="1_total_단위수량산출1_오창수량산출서_수량산출서-1201_단위수량산출" xfId="4841"/>
    <cellStyle name="1_total_단위수량산출-1_오창수량산출서_수량산출서-1201_단위수량산출" xfId="4842"/>
    <cellStyle name="1_total_단위수량산출1_오창수량산출서_수량산출서-1201_단위수량산출서" xfId="21363"/>
    <cellStyle name="1_total_단위수량산출-1_오창수량산출서_수량산출서-1201_단위수량산출서" xfId="21364"/>
    <cellStyle name="1_total_단위수량산출1_오창수량산출서_수량산출서-1201_도곡단위수량" xfId="1176"/>
    <cellStyle name="1_total_단위수량산출-1_오창수량산출서_수량산출서-1201_도곡단위수량" xfId="1177"/>
    <cellStyle name="1_total_단위수량산출1_오창수량산출서_수량산출서-1201_도곡단위수량_단위수량산출서" xfId="21365"/>
    <cellStyle name="1_total_단위수량산출-1_오창수량산출서_수량산출서-1201_도곡단위수량_단위수량산출서" xfId="21366"/>
    <cellStyle name="1_total_단위수량산출1_오창수량산출서_수량산출서-1201_철거단위수량" xfId="1178"/>
    <cellStyle name="1_total_단위수량산출-1_오창수량산출서_수량산출서-1201_철거단위수량" xfId="1179"/>
    <cellStyle name="1_total_단위수량산출1_오창수량산출서_수량산출서-1201_철거단위수량_단위수량산출서" xfId="21367"/>
    <cellStyle name="1_total_단위수량산출-1_오창수량산출서_수량산출서-1201_철거단위수량_단위수량산출서" xfId="21368"/>
    <cellStyle name="1_total_단위수량산출1_오창수량산출서_수량산출서-1201_철거수량" xfId="1180"/>
    <cellStyle name="1_total_단위수량산출-1_오창수량산출서_수량산출서-1201_철거수량" xfId="1181"/>
    <cellStyle name="1_total_단위수량산출1_오창수량산출서_수량산출서-1201_한수단위수량" xfId="1182"/>
    <cellStyle name="1_total_단위수량산출-1_오창수량산출서_수량산출서-1201_한수단위수량" xfId="1183"/>
    <cellStyle name="1_total_단위수량산출1_오창수량산출서_수량산출서-1201_한수단위수량_단위수량산출서" xfId="21369"/>
    <cellStyle name="1_total_단위수량산출-1_오창수량산출서_수량산출서-1201_한수단위수량_단위수량산출서" xfId="21370"/>
    <cellStyle name="1_total_단위수량산출1_오창수량산출서_시설물단위수량" xfId="1184"/>
    <cellStyle name="1_total_단위수량산출-1_오창수량산출서_시설물단위수량" xfId="1185"/>
    <cellStyle name="1_total_단위수량산출1_오창수량산출서_시설물단위수량_단위수량산출서" xfId="21371"/>
    <cellStyle name="1_total_단위수량산출-1_오창수량산출서_시설물단위수량_단위수량산출서" xfId="21372"/>
    <cellStyle name="1_total_단위수량산출1_오창수량산출서_시설물단위수량1" xfId="1186"/>
    <cellStyle name="1_total_단위수량산출-1_오창수량산출서_시설물단위수량1" xfId="1187"/>
    <cellStyle name="1_total_단위수량산출1_오창수량산출서_시설물단위수량1_단위수량산출서" xfId="21373"/>
    <cellStyle name="1_total_단위수량산출-1_오창수량산출서_시설물단위수량1_단위수량산출서" xfId="21374"/>
    <cellStyle name="1_total_단위수량산출1_오창수량산출서_시설물단위수량1_시설물단위수량" xfId="1188"/>
    <cellStyle name="1_total_단위수량산출-1_오창수량산출서_시설물단위수량1_시설물단위수량" xfId="1189"/>
    <cellStyle name="1_total_단위수량산출1_오창수량산출서_시설물단위수량1_시설물단위수량_단위수량산출서" xfId="21375"/>
    <cellStyle name="1_total_단위수량산출-1_오창수량산출서_시설물단위수량1_시설물단위수량_단위수량산출서" xfId="21376"/>
    <cellStyle name="1_total_단위수량산출1_오창수량산출서_철거단위수량" xfId="1190"/>
    <cellStyle name="1_total_단위수량산출-1_오창수량산출서_철거단위수량" xfId="1191"/>
    <cellStyle name="1_total_단위수량산출1_오창수량산출서_철거단위수량_단위수량산출서" xfId="21377"/>
    <cellStyle name="1_total_단위수량산출-1_오창수량산출서_철거단위수량_단위수량산출서" xfId="21378"/>
    <cellStyle name="1_total_단위수량산출1_오창수량산출서_철거수량" xfId="1192"/>
    <cellStyle name="1_total_단위수량산출-1_오창수량산출서_철거수량" xfId="1193"/>
    <cellStyle name="1_total_단위수량산출1_오창수량산출서_한수단위수량" xfId="1194"/>
    <cellStyle name="1_total_단위수량산출-1_오창수량산출서_한수단위수량" xfId="1195"/>
    <cellStyle name="1_total_단위수량산출1_오창수량산출서_한수단위수량_단위수량산출서" xfId="21379"/>
    <cellStyle name="1_total_단위수량산출-1_오창수량산출서_한수단위수량_단위수량산출서" xfId="21380"/>
    <cellStyle name="1_total_단위수량산출-1_요진이매역사수목이식공사(2003)" xfId="27200"/>
    <cellStyle name="1_total_단위수량산출1_용평단위수량" xfId="1196"/>
    <cellStyle name="1_total_단위수량산출-1_용평단위수량" xfId="1197"/>
    <cellStyle name="1_total_단위수량산출-1_조경시설물공내역" xfId="27201"/>
    <cellStyle name="1_total_단위수량산출1_철거단위수량" xfId="1198"/>
    <cellStyle name="1_total_단위수량산출-1_철거단위수량" xfId="1199"/>
    <cellStyle name="1_total_단위수량산출1_철거단위수량_단위수량산출서" xfId="21381"/>
    <cellStyle name="1_total_단위수량산출-1_철거단위수량_단위수량산출서" xfId="21382"/>
    <cellStyle name="1_total_단위수량산출1_철거수량" xfId="1200"/>
    <cellStyle name="1_total_단위수량산출-1_철거수량" xfId="1201"/>
    <cellStyle name="1_total_단위수량산출-1_청담동 송목연립 조경식재 및 시설물공사" xfId="27202"/>
    <cellStyle name="1_total_단위수량산출-1_포장단위수량" xfId="21383"/>
    <cellStyle name="1_total_단위수량산출-1_포장단위수량_단위수량산출서" xfId="21384"/>
    <cellStyle name="1_total_단위수량산출1_한수단위수량" xfId="1202"/>
    <cellStyle name="1_total_단위수량산출-1_한수단위수량" xfId="1203"/>
    <cellStyle name="1_total_단위수량산출1_한수단위수량_단위수량산출서" xfId="21385"/>
    <cellStyle name="1_total_단위수량산출-1_한수단위수량_단위수량산출서" xfId="21386"/>
    <cellStyle name="1_total_단위수량산출-1_해운대 중동 조경공사 공내역서" xfId="27203"/>
    <cellStyle name="1_total_단위수량산출-1_해운대중동낙천대 조경공사" xfId="27204"/>
    <cellStyle name="1_total_단위수량산출2" xfId="1204"/>
    <cellStyle name="1_total_단위수량산출2_NEW단위수량-주산" xfId="1205"/>
    <cellStyle name="1_total_단위수량산출2_남대천단위수량" xfId="1206"/>
    <cellStyle name="1_total_단위수량산출2_단위수량" xfId="1207"/>
    <cellStyle name="1_total_단위수량산출2_단위수량_단위수량산출서" xfId="21387"/>
    <cellStyle name="1_total_단위수량산출2_단위수량1" xfId="1208"/>
    <cellStyle name="1_total_단위수량산출2_단위수량1_단위수량산출서" xfId="21388"/>
    <cellStyle name="1_total_단위수량산출2_단위수량15" xfId="1209"/>
    <cellStyle name="1_total_단위수량산출2_단위수량산출" xfId="4843"/>
    <cellStyle name="1_total_단위수량산출2_단위수량산출서" xfId="21389"/>
    <cellStyle name="1_total_단위수량산출2_도곡단위수량" xfId="1210"/>
    <cellStyle name="1_total_단위수량산출2_도곡단위수량_단위수량산출서" xfId="21390"/>
    <cellStyle name="1_total_단위수량산출2_수량산출서-11.25" xfId="1211"/>
    <cellStyle name="1_total_단위수량산출2_수량산출서-11.25_NEW단위수량-주산" xfId="1212"/>
    <cellStyle name="1_total_단위수량산출2_수량산출서-11.25_남대천단위수량" xfId="1213"/>
    <cellStyle name="1_total_단위수량산출2_수량산출서-11.25_단위수량" xfId="1214"/>
    <cellStyle name="1_total_단위수량산출2_수량산출서-11.25_단위수량_단위수량산출서" xfId="21391"/>
    <cellStyle name="1_total_단위수량산출2_수량산출서-11.25_단위수량1" xfId="1215"/>
    <cellStyle name="1_total_단위수량산출2_수량산출서-11.25_단위수량1_단위수량산출서" xfId="21392"/>
    <cellStyle name="1_total_단위수량산출2_수량산출서-11.25_단위수량15" xfId="1216"/>
    <cellStyle name="1_total_단위수량산출2_수량산출서-11.25_단위수량산출" xfId="4844"/>
    <cellStyle name="1_total_단위수량산출2_수량산출서-11.25_단위수량산출서" xfId="21393"/>
    <cellStyle name="1_total_단위수량산출2_수량산출서-11.25_도곡단위수량" xfId="1217"/>
    <cellStyle name="1_total_단위수량산출2_수량산출서-11.25_도곡단위수량_단위수량산출서" xfId="21394"/>
    <cellStyle name="1_total_단위수량산출2_수량산출서-11.25_철거단위수량" xfId="1218"/>
    <cellStyle name="1_total_단위수량산출2_수량산출서-11.25_철거단위수량_단위수량산출서" xfId="21395"/>
    <cellStyle name="1_total_단위수량산출2_수량산출서-11.25_철거수량" xfId="1219"/>
    <cellStyle name="1_total_단위수량산출2_수량산출서-11.25_한수단위수량" xfId="1220"/>
    <cellStyle name="1_total_단위수량산출2_수량산출서-11.25_한수단위수량_단위수량산출서" xfId="21396"/>
    <cellStyle name="1_total_단위수량산출2_수량산출서-1201" xfId="1221"/>
    <cellStyle name="1_total_단위수량산출2_수량산출서-1201_NEW단위수량-주산" xfId="1222"/>
    <cellStyle name="1_total_단위수량산출2_수량산출서-1201_남대천단위수량" xfId="1223"/>
    <cellStyle name="1_total_단위수량산출2_수량산출서-1201_단위수량" xfId="1224"/>
    <cellStyle name="1_total_단위수량산출2_수량산출서-1201_단위수량_단위수량산출서" xfId="21397"/>
    <cellStyle name="1_total_단위수량산출2_수량산출서-1201_단위수량1" xfId="1225"/>
    <cellStyle name="1_total_단위수량산출2_수량산출서-1201_단위수량1_단위수량산출서" xfId="21398"/>
    <cellStyle name="1_total_단위수량산출2_수량산출서-1201_단위수량15" xfId="1226"/>
    <cellStyle name="1_total_단위수량산출2_수량산출서-1201_단위수량산출" xfId="4845"/>
    <cellStyle name="1_total_단위수량산출2_수량산출서-1201_단위수량산출서" xfId="21399"/>
    <cellStyle name="1_total_단위수량산출2_수량산출서-1201_도곡단위수량" xfId="1227"/>
    <cellStyle name="1_total_단위수량산출2_수량산출서-1201_도곡단위수량_단위수량산출서" xfId="21400"/>
    <cellStyle name="1_total_단위수량산출2_수량산출서-1201_철거단위수량" xfId="1228"/>
    <cellStyle name="1_total_단위수량산출2_수량산출서-1201_철거단위수량_단위수량산출서" xfId="21401"/>
    <cellStyle name="1_total_단위수량산출2_수량산출서-1201_철거수량" xfId="1229"/>
    <cellStyle name="1_total_단위수량산출2_수량산출서-1201_한수단위수량" xfId="1230"/>
    <cellStyle name="1_total_단위수량산출2_수량산출서-1201_한수단위수량_단위수량산출서" xfId="21402"/>
    <cellStyle name="1_total_단위수량산출2_시설물단위수량" xfId="1231"/>
    <cellStyle name="1_total_단위수량산출2_시설물단위수량_단위수량산출서" xfId="21403"/>
    <cellStyle name="1_total_단위수량산출2_시설물단위수량1" xfId="1232"/>
    <cellStyle name="1_total_단위수량산출2_시설물단위수량1_단위수량산출서" xfId="21404"/>
    <cellStyle name="1_total_단위수량산출2_시설물단위수량1_시설물단위수량" xfId="1233"/>
    <cellStyle name="1_total_단위수량산출2_시설물단위수량1_시설물단위수량_단위수량산출서" xfId="21405"/>
    <cellStyle name="1_total_단위수량산출2_오창수량산출서" xfId="1234"/>
    <cellStyle name="1_total_단위수량산출2_오창수량산출서_NEW단위수량-주산" xfId="1235"/>
    <cellStyle name="1_total_단위수량산출2_오창수량산출서_남대천단위수량" xfId="1236"/>
    <cellStyle name="1_total_단위수량산출2_오창수량산출서_단위수량" xfId="1237"/>
    <cellStyle name="1_total_단위수량산출2_오창수량산출서_단위수량_단위수량산출서" xfId="21406"/>
    <cellStyle name="1_total_단위수량산출2_오창수량산출서_단위수량1" xfId="1238"/>
    <cellStyle name="1_total_단위수량산출2_오창수량산출서_단위수량1_단위수량산출서" xfId="21407"/>
    <cellStyle name="1_total_단위수량산출2_오창수량산출서_단위수량15" xfId="1239"/>
    <cellStyle name="1_total_단위수량산출2_오창수량산출서_단위수량산출" xfId="4846"/>
    <cellStyle name="1_total_단위수량산출2_오창수량산출서_단위수량산출서" xfId="21408"/>
    <cellStyle name="1_total_단위수량산출2_오창수량산출서_도곡단위수량" xfId="1240"/>
    <cellStyle name="1_total_단위수량산출2_오창수량산출서_도곡단위수량_단위수량산출서" xfId="21409"/>
    <cellStyle name="1_total_단위수량산출2_오창수량산출서_수량산출서-11.25" xfId="1241"/>
    <cellStyle name="1_total_단위수량산출2_오창수량산출서_수량산출서-11.25_NEW단위수량-주산" xfId="1242"/>
    <cellStyle name="1_total_단위수량산출2_오창수량산출서_수량산출서-11.25_남대천단위수량" xfId="1243"/>
    <cellStyle name="1_total_단위수량산출2_오창수량산출서_수량산출서-11.25_단위수량" xfId="1244"/>
    <cellStyle name="1_total_단위수량산출2_오창수량산출서_수량산출서-11.25_단위수량_단위수량산출서" xfId="21410"/>
    <cellStyle name="1_total_단위수량산출2_오창수량산출서_수량산출서-11.25_단위수량1" xfId="1245"/>
    <cellStyle name="1_total_단위수량산출2_오창수량산출서_수량산출서-11.25_단위수량1_단위수량산출서" xfId="21411"/>
    <cellStyle name="1_total_단위수량산출2_오창수량산출서_수량산출서-11.25_단위수량15" xfId="1246"/>
    <cellStyle name="1_total_단위수량산출2_오창수량산출서_수량산출서-11.25_단위수량산출" xfId="4847"/>
    <cellStyle name="1_total_단위수량산출2_오창수량산출서_수량산출서-11.25_단위수량산출서" xfId="21412"/>
    <cellStyle name="1_total_단위수량산출2_오창수량산출서_수량산출서-11.25_도곡단위수량" xfId="1247"/>
    <cellStyle name="1_total_단위수량산출2_오창수량산출서_수량산출서-11.25_도곡단위수량_단위수량산출서" xfId="21413"/>
    <cellStyle name="1_total_단위수량산출2_오창수량산출서_수량산출서-11.25_철거단위수량" xfId="1248"/>
    <cellStyle name="1_total_단위수량산출2_오창수량산출서_수량산출서-11.25_철거단위수량_단위수량산출서" xfId="21414"/>
    <cellStyle name="1_total_단위수량산출2_오창수량산출서_수량산출서-11.25_철거수량" xfId="1249"/>
    <cellStyle name="1_total_단위수량산출2_오창수량산출서_수량산출서-11.25_한수단위수량" xfId="1250"/>
    <cellStyle name="1_total_단위수량산출2_오창수량산출서_수량산출서-11.25_한수단위수량_단위수량산출서" xfId="21415"/>
    <cellStyle name="1_total_단위수량산출2_오창수량산출서_수량산출서-1201" xfId="1251"/>
    <cellStyle name="1_total_단위수량산출2_오창수량산출서_수량산출서-1201_NEW단위수량-주산" xfId="1252"/>
    <cellStyle name="1_total_단위수량산출2_오창수량산출서_수량산출서-1201_남대천단위수량" xfId="1253"/>
    <cellStyle name="1_total_단위수량산출2_오창수량산출서_수량산출서-1201_단위수량" xfId="1254"/>
    <cellStyle name="1_total_단위수량산출2_오창수량산출서_수량산출서-1201_단위수량_단위수량산출서" xfId="21416"/>
    <cellStyle name="1_total_단위수량산출2_오창수량산출서_수량산출서-1201_단위수량1" xfId="1255"/>
    <cellStyle name="1_total_단위수량산출2_오창수량산출서_수량산출서-1201_단위수량1_단위수량산출서" xfId="21417"/>
    <cellStyle name="1_total_단위수량산출2_오창수량산출서_수량산출서-1201_단위수량15" xfId="1256"/>
    <cellStyle name="1_total_단위수량산출2_오창수량산출서_수량산출서-1201_단위수량산출" xfId="4848"/>
    <cellStyle name="1_total_단위수량산출2_오창수량산출서_수량산출서-1201_단위수량산출서" xfId="21418"/>
    <cellStyle name="1_total_단위수량산출2_오창수량산출서_수량산출서-1201_도곡단위수량" xfId="1257"/>
    <cellStyle name="1_total_단위수량산출2_오창수량산출서_수량산출서-1201_도곡단위수량_단위수량산출서" xfId="21419"/>
    <cellStyle name="1_total_단위수량산출2_오창수량산출서_수량산출서-1201_철거단위수량" xfId="1258"/>
    <cellStyle name="1_total_단위수량산출2_오창수량산출서_수량산출서-1201_철거단위수량_단위수량산출서" xfId="21420"/>
    <cellStyle name="1_total_단위수량산출2_오창수량산출서_수량산출서-1201_철거수량" xfId="1259"/>
    <cellStyle name="1_total_단위수량산출2_오창수량산출서_수량산출서-1201_한수단위수량" xfId="1260"/>
    <cellStyle name="1_total_단위수량산출2_오창수량산출서_수량산출서-1201_한수단위수량_단위수량산출서" xfId="21421"/>
    <cellStyle name="1_total_단위수량산출2_오창수량산출서_시설물단위수량" xfId="1261"/>
    <cellStyle name="1_total_단위수량산출2_오창수량산출서_시설물단위수량_단위수량산출서" xfId="21422"/>
    <cellStyle name="1_total_단위수량산출2_오창수량산출서_시설물단위수량1" xfId="1262"/>
    <cellStyle name="1_total_단위수량산출2_오창수량산출서_시설물단위수량1_단위수량산출서" xfId="21423"/>
    <cellStyle name="1_total_단위수량산출2_오창수량산출서_시설물단위수량1_시설물단위수량" xfId="1263"/>
    <cellStyle name="1_total_단위수량산출2_오창수량산출서_시설물단위수량1_시설물단위수량_단위수량산출서" xfId="21424"/>
    <cellStyle name="1_total_단위수량산출2_오창수량산출서_철거단위수량" xfId="1264"/>
    <cellStyle name="1_total_단위수량산출2_오창수량산출서_철거단위수량_단위수량산출서" xfId="21425"/>
    <cellStyle name="1_total_단위수량산출2_오창수량산출서_철거수량" xfId="1265"/>
    <cellStyle name="1_total_단위수량산출2_오창수량산출서_한수단위수량" xfId="1266"/>
    <cellStyle name="1_total_단위수량산출2_오창수량산출서_한수단위수량_단위수량산출서" xfId="21426"/>
    <cellStyle name="1_total_단위수량산출2_철거단위수량" xfId="1267"/>
    <cellStyle name="1_total_단위수량산출2_철거단위수량_단위수량산출서" xfId="21427"/>
    <cellStyle name="1_total_단위수량산출2_철거수량" xfId="1268"/>
    <cellStyle name="1_total_단위수량산출2_한수단위수량" xfId="1269"/>
    <cellStyle name="1_total_단위수량산출2_한수단위수량_단위수량산출서" xfId="21428"/>
    <cellStyle name="1_total_단위수량산출-개군" xfId="1270"/>
    <cellStyle name="1_total_단위수량산출-경북기계" xfId="4849"/>
    <cellStyle name="1_total_단위수량산출-구로중" xfId="4850"/>
    <cellStyle name="1_total_단위수량산출-달북초" xfId="4851"/>
    <cellStyle name="1_total_단위수량산출-동북" xfId="4852"/>
    <cellStyle name="1_total_단위수량산출-모전초등" xfId="4853"/>
    <cellStyle name="1_total_단위수량산출-문화" xfId="4854"/>
    <cellStyle name="1_total_단위수량산출-반여" xfId="4855"/>
    <cellStyle name="1_total_단위수량산출서" xfId="21429"/>
    <cellStyle name="1_total_단위수량산출서-1공구" xfId="4856"/>
    <cellStyle name="1_total_단위수량산출-서현" xfId="4857"/>
    <cellStyle name="1_total_단위수량산출-송파중" xfId="4858"/>
    <cellStyle name="1_total_단위수량산출-울산여고" xfId="4859"/>
    <cellStyle name="1_total_단위수량산출-율면초등" xfId="4860"/>
    <cellStyle name="1_total_단위수량산출-전주공업고" xfId="4861"/>
    <cellStyle name="1_total_단위수량산출-충남여고" xfId="4862"/>
    <cellStyle name="1_total_도곡단위수량" xfId="1271"/>
    <cellStyle name="1_total_도곡단위수량_단위수량산출서" xfId="21430"/>
    <cellStyle name="1_total_도곡동롯데아파트 신축공사 중 조경식재 및 시설물공사" xfId="27205"/>
    <cellStyle name="1_total_도곡집계표" xfId="4863"/>
    <cellStyle name="1_total_동의변경" xfId="4864"/>
    <cellStyle name="1_total_롯데반여단위수량(석2)" xfId="4865"/>
    <cellStyle name="1_total_목동내역" xfId="1272"/>
    <cellStyle name="1_total_목동내역_폐기물집계" xfId="1273"/>
    <cellStyle name="1_total_문래수량집계" xfId="21431"/>
    <cellStyle name="1_total_문래수량집계_도곡동롯데아파트 신축공사 중 조경식재 및 시설물공사" xfId="27206"/>
    <cellStyle name="1_total_문래수량집계_사당동2차 롯데아파트 신축공사 중 조경식재 및 시설물공사" xfId="27207"/>
    <cellStyle name="1_total_문래수량집계_서대신동 금호아파트 조경공사" xfId="27208"/>
    <cellStyle name="1_total_문래수량집계_성수동롯데아파트 조경공사" xfId="27209"/>
    <cellStyle name="1_total_문래수량집계_숭인동 주거복합빌딩신축공사 중 조경식재 및 시설물공사" xfId="27210"/>
    <cellStyle name="1_total_문래수량집계_오산외인주택놀이터주변조경공사" xfId="27211"/>
    <cellStyle name="1_total_문래수량집계_요진이매역사수목이식공사(2003)" xfId="27212"/>
    <cellStyle name="1_total_문래수량집계_조경시설물공내역" xfId="27213"/>
    <cellStyle name="1_total_문래수량집계_청담동 송목연립 조경식재 및 시설물공사" xfId="27214"/>
    <cellStyle name="1_total_문래수량집계_해운대 중동 조경공사 공내역서" xfId="27215"/>
    <cellStyle name="1_total_문래수량집계_해운대중동낙천대 조경공사" xfId="27216"/>
    <cellStyle name="1_total_복사본 비둘기-수량산출서" xfId="21432"/>
    <cellStyle name="1_total_북악산-수량산출서" xfId="21433"/>
    <cellStyle name="1_total_분수대 및 어린이놀이터 시설물 설치공사" xfId="1274"/>
    <cellStyle name="1_total_사당동2차 롯데아파트 신축공사 중 조경식재 및 시설물공사" xfId="27217"/>
    <cellStyle name="1_total_서대신동 금호아파트 조경공사" xfId="27218"/>
    <cellStyle name="1_total_서초spa공사비-실행가" xfId="27219"/>
    <cellStyle name="1_total_서초spa공사비-실행가_도곡동롯데아파트 신축공사 중 조경식재 및 시설물공사" xfId="27220"/>
    <cellStyle name="1_total_서초spa공사비-실행가_사당동2차 롯데아파트 신축공사 중 조경식재 및 시설물공사" xfId="27221"/>
    <cellStyle name="1_total_서초spa공사비-실행가_서대신동 금호아파트 조경공사" xfId="27222"/>
    <cellStyle name="1_total_서초spa공사비-실행가_성수동롯데아파트 조경공사" xfId="27223"/>
    <cellStyle name="1_total_서초spa공사비-실행가_숭인동 주거복합빌딩신축공사 중 조경식재 및 시설물공사" xfId="27224"/>
    <cellStyle name="1_total_서초spa공사비-실행가_오산외인주택놀이터주변조경공사" xfId="27225"/>
    <cellStyle name="1_total_서초spa공사비-실행가_요진이매역사수목이식공사(2003)" xfId="27226"/>
    <cellStyle name="1_total_서초spa공사비-실행가_조경시설물공내역" xfId="27227"/>
    <cellStyle name="1_total_서초spa공사비-실행가_청담동 송목연립 조경식재 및 시설물공사" xfId="27228"/>
    <cellStyle name="1_total_서초spa공사비-실행가_해운대 중동 조경공사 공내역서" xfId="27229"/>
    <cellStyle name="1_total_서초spa공사비-실행가_해운대중동낙천대 조경공사" xfId="27230"/>
    <cellStyle name="1_total_설계서(갑지)0223" xfId="21434"/>
    <cellStyle name="1_total_설계예산서및단가산출서" xfId="21435"/>
    <cellStyle name="1_total_성수동롯데아파트 조경공사" xfId="27231"/>
    <cellStyle name="1_total_수량산출서-11.25" xfId="1275"/>
    <cellStyle name="1_total_수량산출서-11.25_NEW단위수량-주산" xfId="1276"/>
    <cellStyle name="1_total_수량산출서-11.25_남대천단위수량" xfId="1277"/>
    <cellStyle name="1_total_수량산출서-11.25_단위수량" xfId="1278"/>
    <cellStyle name="1_total_수량산출서-11.25_단위수량_단위수량산출서" xfId="21436"/>
    <cellStyle name="1_total_수량산출서-11.25_단위수량1" xfId="1279"/>
    <cellStyle name="1_total_수량산출서-11.25_단위수량1_단위수량산출서" xfId="21437"/>
    <cellStyle name="1_total_수량산출서-11.25_단위수량15" xfId="1280"/>
    <cellStyle name="1_total_수량산출서-11.25_단위수량산출" xfId="4866"/>
    <cellStyle name="1_total_수량산출서-11.25_단위수량산출서" xfId="21438"/>
    <cellStyle name="1_total_수량산출서-11.25_도곡단위수량" xfId="1281"/>
    <cellStyle name="1_total_수량산출서-11.25_도곡단위수량_단위수량산출서" xfId="21439"/>
    <cellStyle name="1_total_수량산출서-11.25_철거단위수량" xfId="1282"/>
    <cellStyle name="1_total_수량산출서-11.25_철거단위수량_단위수량산출서" xfId="21440"/>
    <cellStyle name="1_total_수량산출서-11.25_철거수량" xfId="1283"/>
    <cellStyle name="1_total_수량산출서-11.25_한수단위수량" xfId="1284"/>
    <cellStyle name="1_total_수량산출서-11.25_한수단위수량_단위수량산출서" xfId="21441"/>
    <cellStyle name="1_total_수량산출서-1201" xfId="1285"/>
    <cellStyle name="1_total_수량산출서-1201_NEW단위수량-주산" xfId="1286"/>
    <cellStyle name="1_total_수량산출서-1201_남대천단위수량" xfId="1287"/>
    <cellStyle name="1_total_수량산출서-1201_단위수량" xfId="1288"/>
    <cellStyle name="1_total_수량산출서-1201_단위수량_단위수량산출서" xfId="21442"/>
    <cellStyle name="1_total_수량산출서-1201_단위수량1" xfId="1289"/>
    <cellStyle name="1_total_수량산출서-1201_단위수량1_단위수량산출서" xfId="21443"/>
    <cellStyle name="1_total_수량산출서-1201_단위수량15" xfId="1290"/>
    <cellStyle name="1_total_수량산출서-1201_단위수량산출" xfId="4867"/>
    <cellStyle name="1_total_수량산출서-1201_단위수량산출서" xfId="21444"/>
    <cellStyle name="1_total_수량산출서-1201_도곡단위수량" xfId="1291"/>
    <cellStyle name="1_total_수량산출서-1201_도곡단위수량_단위수량산출서" xfId="21445"/>
    <cellStyle name="1_total_수량산출서-1201_철거단위수량" xfId="1292"/>
    <cellStyle name="1_total_수량산출서-1201_철거단위수량_단위수량산출서" xfId="21446"/>
    <cellStyle name="1_total_수량산출서-1201_철거수량" xfId="1293"/>
    <cellStyle name="1_total_수량산출서-1201_한수단위수량" xfId="1294"/>
    <cellStyle name="1_total_수량산출서-1201_한수단위수량_단위수량산출서" xfId="21447"/>
    <cellStyle name="1_total_수량산출서-최종" xfId="1295"/>
    <cellStyle name="1_total_수량집계(금회분)" xfId="4868"/>
    <cellStyle name="1_total_수량집계-2002춘천" xfId="4869"/>
    <cellStyle name="1_total_수량집계-금강" xfId="4870"/>
    <cellStyle name="1_total_수량집계예산공설 " xfId="4871"/>
    <cellStyle name="1_total_수량집계예산공설 _덕동산 산책로 정비공사(0730)" xfId="4872"/>
    <cellStyle name="1_total_수량집계예산공설 _할미산성" xfId="4873"/>
    <cellStyle name="1_total_수량집계-정읍" xfId="4874"/>
    <cellStyle name="1_total_수량집계최종-구로중" xfId="4875"/>
    <cellStyle name="1_total_수량집계최종-구미1대" xfId="4876"/>
    <cellStyle name="1_total_수량집계최종-남대천" xfId="4877"/>
    <cellStyle name="1_total_수량집계최종-진안" xfId="4878"/>
    <cellStyle name="1_total_수량집계표" xfId="21448"/>
    <cellStyle name="1_total_수량집계표_도곡동롯데아파트 신축공사 중 조경식재 및 시설물공사" xfId="27232"/>
    <cellStyle name="1_total_수량집계표_사당동2차 롯데아파트 신축공사 중 조경식재 및 시설물공사" xfId="27233"/>
    <cellStyle name="1_total_수량집계표_서대신동 금호아파트 조경공사" xfId="27234"/>
    <cellStyle name="1_total_수량집계표_성수동롯데아파트 조경공사" xfId="27235"/>
    <cellStyle name="1_total_수량집계표_숭인동 주거복합빌딩신축공사 중 조경식재 및 시설물공사" xfId="27236"/>
    <cellStyle name="1_total_수량집계표_오산외인주택놀이터주변조경공사" xfId="27237"/>
    <cellStyle name="1_total_수량집계표_요진이매역사수목이식공사(2003)" xfId="27238"/>
    <cellStyle name="1_total_수량집계표_조경시설물공내역" xfId="27239"/>
    <cellStyle name="1_total_수량집계표_청담동 송목연립 조경식재 및 시설물공사" xfId="27240"/>
    <cellStyle name="1_total_수량집계표_해운대 중동 조경공사 공내역서" xfId="27241"/>
    <cellStyle name="1_total_수량집계표_해운대중동낙천대 조경공사" xfId="27242"/>
    <cellStyle name="1_total_수량총괄표" xfId="21449"/>
    <cellStyle name="1_total_수량총괄표_도곡동롯데아파트 신축공사 중 조경식재 및 시설물공사" xfId="27243"/>
    <cellStyle name="1_total_수량총괄표_사당동2차 롯데아파트 신축공사 중 조경식재 및 시설물공사" xfId="27244"/>
    <cellStyle name="1_total_수량총괄표_서대신동 금호아파트 조경공사" xfId="27245"/>
    <cellStyle name="1_total_수량총괄표_성수동롯데아파트 조경공사" xfId="27246"/>
    <cellStyle name="1_total_수량총괄표_숭인동 주거복합빌딩신축공사 중 조경식재 및 시설물공사" xfId="27247"/>
    <cellStyle name="1_total_수량총괄표_오산외인주택놀이터주변조경공사" xfId="27248"/>
    <cellStyle name="1_total_수량총괄표_요진이매역사수목이식공사(2003)" xfId="27249"/>
    <cellStyle name="1_total_수량총괄표_조경시설물공내역" xfId="27250"/>
    <cellStyle name="1_total_수량총괄표_청담동 송목연립 조경식재 및 시설물공사" xfId="27251"/>
    <cellStyle name="1_total_수량총괄표_해운대 중동 조경공사 공내역서" xfId="27252"/>
    <cellStyle name="1_total_수량총괄표_해운대중동낙천대 조경공사" xfId="27253"/>
    <cellStyle name="1_total_수원변경수량산출" xfId="1296"/>
    <cellStyle name="1_total_수원변경수량산출_단위수량산출서" xfId="21450"/>
    <cellStyle name="1_total_수원변경수량산출_도곡동롯데아파트 신축공사 중 조경식재 및 시설물공사" xfId="27254"/>
    <cellStyle name="1_total_수원변경수량산출_사당동2차 롯데아파트 신축공사 중 조경식재 및 시설물공사" xfId="27255"/>
    <cellStyle name="1_total_수원변경수량산출_서대신동 금호아파트 조경공사" xfId="27256"/>
    <cellStyle name="1_total_수원변경수량산출_성수동롯데아파트 조경공사" xfId="27257"/>
    <cellStyle name="1_total_수원변경수량산출_숭인동 주거복합빌딩신축공사 중 조경식재 및 시설물공사" xfId="27258"/>
    <cellStyle name="1_total_수원변경수량산출_오산외인주택놀이터주변조경공사" xfId="27259"/>
    <cellStyle name="1_total_수원변경수량산출_요진이매역사수목이식공사(2003)" xfId="27260"/>
    <cellStyle name="1_total_수원변경수량산출_조경시설물공내역" xfId="27261"/>
    <cellStyle name="1_total_수원변경수량산출_청담동 송목연립 조경식재 및 시설물공사" xfId="27262"/>
    <cellStyle name="1_total_수원변경수량산출_해운대 중동 조경공사 공내역서" xfId="27263"/>
    <cellStyle name="1_total_수원변경수량산출_해운대중동낙천대 조경공사" xfId="27264"/>
    <cellStyle name="1_total_수원수량집계(7.13)" xfId="27265"/>
    <cellStyle name="1_total_수원수량집계(7.13)_도곡동롯데아파트 신축공사 중 조경식재 및 시설물공사" xfId="27266"/>
    <cellStyle name="1_total_수원수량집계(7.13)_사당동2차 롯데아파트 신축공사 중 조경식재 및 시설물공사" xfId="27267"/>
    <cellStyle name="1_total_수원수량집계(7.13)_서대신동 금호아파트 조경공사" xfId="27268"/>
    <cellStyle name="1_total_수원수량집계(7.13)_성수동롯데아파트 조경공사" xfId="27269"/>
    <cellStyle name="1_total_수원수량집계(7.13)_숭인동 주거복합빌딩신축공사 중 조경식재 및 시설물공사" xfId="27270"/>
    <cellStyle name="1_total_수원수량집계(7.13)_오산외인주택놀이터주변조경공사" xfId="27271"/>
    <cellStyle name="1_total_수원수량집계(7.13)_요진이매역사수목이식공사(2003)" xfId="27272"/>
    <cellStyle name="1_total_수원수량집계(7.13)_조경시설물공내역" xfId="27273"/>
    <cellStyle name="1_total_수원수량집계(7.13)_청담동 송목연립 조경식재 및 시설물공사" xfId="27274"/>
    <cellStyle name="1_total_수원수량집계(7.13)_해운대 중동 조경공사 공내역서" xfId="27275"/>
    <cellStyle name="1_total_수원수량집계(7.13)_해운대중동낙천대 조경공사" xfId="27276"/>
    <cellStyle name="1_total_수원수량집계(7.31)" xfId="27277"/>
    <cellStyle name="1_total_수원수량집계(7.31)_도곡동롯데아파트 신축공사 중 조경식재 및 시설물공사" xfId="27278"/>
    <cellStyle name="1_total_수원수량집계(7.31)_사당동2차 롯데아파트 신축공사 중 조경식재 및 시설물공사" xfId="27279"/>
    <cellStyle name="1_total_수원수량집계(7.31)_서대신동 금호아파트 조경공사" xfId="27280"/>
    <cellStyle name="1_total_수원수량집계(7.31)_성수동롯데아파트 조경공사" xfId="27281"/>
    <cellStyle name="1_total_수원수량집계(7.31)_숭인동 주거복합빌딩신축공사 중 조경식재 및 시설물공사" xfId="27282"/>
    <cellStyle name="1_total_수원수량집계(7.31)_오산외인주택놀이터주변조경공사" xfId="27283"/>
    <cellStyle name="1_total_수원수량집계(7.31)_요진이매역사수목이식공사(2003)" xfId="27284"/>
    <cellStyle name="1_total_수원수량집계(7.31)_조경시설물공내역" xfId="27285"/>
    <cellStyle name="1_total_수원수량집계(7.31)_청담동 송목연립 조경식재 및 시설물공사" xfId="27286"/>
    <cellStyle name="1_total_수원수량집계(7.31)_해운대 중동 조경공사 공내역서" xfId="27287"/>
    <cellStyle name="1_total_수원수량집계(7.31)_해운대중동낙천대 조경공사" xfId="27288"/>
    <cellStyle name="1_total_숭인동 주거복합빌딩신축공사 중 조경식재 및 시설물공사" xfId="27289"/>
    <cellStyle name="1_total_시설물단위수량" xfId="1297"/>
    <cellStyle name="1_total_시설물단위수량_단위수량산출서" xfId="21451"/>
    <cellStyle name="1_total_시설물단위수량1" xfId="1298"/>
    <cellStyle name="1_total_시설물단위수량1_단위수량산출서" xfId="21452"/>
    <cellStyle name="1_total_시설물단위수량1_시설물단위수량" xfId="1299"/>
    <cellStyle name="1_total_시설물단위수량1_시설물단위수량_단위수량산출서" xfId="21453"/>
    <cellStyle name="1_total_쌍용" xfId="1300"/>
    <cellStyle name="1_total_쌍용_NEW단위수량-주산" xfId="1301"/>
    <cellStyle name="1_total_쌍용_남대천단위수량" xfId="1302"/>
    <cellStyle name="1_total_쌍용_단위수량" xfId="1303"/>
    <cellStyle name="1_total_쌍용_단위수량_단위수량산출서" xfId="21454"/>
    <cellStyle name="1_total_쌍용_단위수량1" xfId="1304"/>
    <cellStyle name="1_total_쌍용_단위수량1_단위수량산출서" xfId="21455"/>
    <cellStyle name="1_total_쌍용_단위수량15" xfId="1305"/>
    <cellStyle name="1_total_쌍용_단위수량산출" xfId="4879"/>
    <cellStyle name="1_total_쌍용_단위수량산출서" xfId="21456"/>
    <cellStyle name="1_total_쌍용_도곡단위수량" xfId="1306"/>
    <cellStyle name="1_total_쌍용_도곡단위수량_단위수량산출서" xfId="21457"/>
    <cellStyle name="1_total_쌍용_수량산출서-11.25" xfId="1307"/>
    <cellStyle name="1_total_쌍용_수량산출서-11.25_NEW단위수량-주산" xfId="1308"/>
    <cellStyle name="1_total_쌍용_수량산출서-11.25_남대천단위수량" xfId="1309"/>
    <cellStyle name="1_total_쌍용_수량산출서-11.25_단위수량" xfId="1310"/>
    <cellStyle name="1_total_쌍용_수량산출서-11.25_단위수량_단위수량산출서" xfId="21458"/>
    <cellStyle name="1_total_쌍용_수량산출서-11.25_단위수량1" xfId="1311"/>
    <cellStyle name="1_total_쌍용_수량산출서-11.25_단위수량1_단위수량산출서" xfId="21459"/>
    <cellStyle name="1_total_쌍용_수량산출서-11.25_단위수량15" xfId="1312"/>
    <cellStyle name="1_total_쌍용_수량산출서-11.25_단위수량산출" xfId="4880"/>
    <cellStyle name="1_total_쌍용_수량산출서-11.25_단위수량산출서" xfId="21460"/>
    <cellStyle name="1_total_쌍용_수량산출서-11.25_도곡단위수량" xfId="1313"/>
    <cellStyle name="1_total_쌍용_수량산출서-11.25_도곡단위수량_단위수량산출서" xfId="21461"/>
    <cellStyle name="1_total_쌍용_수량산출서-11.25_철거단위수량" xfId="1314"/>
    <cellStyle name="1_total_쌍용_수량산출서-11.25_철거단위수량_단위수량산출서" xfId="21462"/>
    <cellStyle name="1_total_쌍용_수량산출서-11.25_철거수량" xfId="1315"/>
    <cellStyle name="1_total_쌍용_수량산출서-11.25_한수단위수량" xfId="1316"/>
    <cellStyle name="1_total_쌍용_수량산출서-11.25_한수단위수량_단위수량산출서" xfId="21463"/>
    <cellStyle name="1_total_쌍용_수량산출서-1201" xfId="1317"/>
    <cellStyle name="1_total_쌍용_수량산출서-1201_NEW단위수량-주산" xfId="1318"/>
    <cellStyle name="1_total_쌍용_수량산출서-1201_남대천단위수량" xfId="1319"/>
    <cellStyle name="1_total_쌍용_수량산출서-1201_단위수량" xfId="1320"/>
    <cellStyle name="1_total_쌍용_수량산출서-1201_단위수량_단위수량산출서" xfId="21464"/>
    <cellStyle name="1_total_쌍용_수량산출서-1201_단위수량1" xfId="1321"/>
    <cellStyle name="1_total_쌍용_수량산출서-1201_단위수량1_단위수량산출서" xfId="21465"/>
    <cellStyle name="1_total_쌍용_수량산출서-1201_단위수량15" xfId="1322"/>
    <cellStyle name="1_total_쌍용_수량산출서-1201_단위수량산출" xfId="4881"/>
    <cellStyle name="1_total_쌍용_수량산출서-1201_단위수량산출서" xfId="21466"/>
    <cellStyle name="1_total_쌍용_수량산출서-1201_도곡단위수량" xfId="1323"/>
    <cellStyle name="1_total_쌍용_수량산출서-1201_도곡단위수량_단위수량산출서" xfId="21467"/>
    <cellStyle name="1_total_쌍용_수량산출서-1201_철거단위수량" xfId="1324"/>
    <cellStyle name="1_total_쌍용_수량산출서-1201_철거단위수량_단위수량산출서" xfId="21468"/>
    <cellStyle name="1_total_쌍용_수량산출서-1201_철거수량" xfId="1325"/>
    <cellStyle name="1_total_쌍용_수량산출서-1201_한수단위수량" xfId="1326"/>
    <cellStyle name="1_total_쌍용_수량산출서-1201_한수단위수량_단위수량산출서" xfId="21469"/>
    <cellStyle name="1_total_쌍용_시설물단위수량" xfId="1327"/>
    <cellStyle name="1_total_쌍용_시설물단위수량_단위수량산출서" xfId="21470"/>
    <cellStyle name="1_total_쌍용_시설물단위수량1" xfId="1328"/>
    <cellStyle name="1_total_쌍용_시설물단위수량1_단위수량산출서" xfId="21471"/>
    <cellStyle name="1_total_쌍용_시설물단위수량1_시설물단위수량" xfId="1329"/>
    <cellStyle name="1_total_쌍용_시설물단위수량1_시설물단위수량_단위수량산출서" xfId="21472"/>
    <cellStyle name="1_total_쌍용_오창수량산출서" xfId="1330"/>
    <cellStyle name="1_total_쌍용_오창수량산출서_NEW단위수량-주산" xfId="1331"/>
    <cellStyle name="1_total_쌍용_오창수량산출서_남대천단위수량" xfId="1332"/>
    <cellStyle name="1_total_쌍용_오창수량산출서_단위수량" xfId="1333"/>
    <cellStyle name="1_total_쌍용_오창수량산출서_단위수량_단위수량산출서" xfId="21473"/>
    <cellStyle name="1_total_쌍용_오창수량산출서_단위수량1" xfId="1334"/>
    <cellStyle name="1_total_쌍용_오창수량산출서_단위수량1_단위수량산출서" xfId="21474"/>
    <cellStyle name="1_total_쌍용_오창수량산출서_단위수량15" xfId="1335"/>
    <cellStyle name="1_total_쌍용_오창수량산출서_단위수량산출" xfId="4882"/>
    <cellStyle name="1_total_쌍용_오창수량산출서_단위수량산출서" xfId="21475"/>
    <cellStyle name="1_total_쌍용_오창수량산출서_도곡단위수량" xfId="1336"/>
    <cellStyle name="1_total_쌍용_오창수량산출서_도곡단위수량_단위수량산출서" xfId="21476"/>
    <cellStyle name="1_total_쌍용_오창수량산출서_수량산출서-11.25" xfId="1337"/>
    <cellStyle name="1_total_쌍용_오창수량산출서_수량산출서-11.25_NEW단위수량-주산" xfId="1338"/>
    <cellStyle name="1_total_쌍용_오창수량산출서_수량산출서-11.25_남대천단위수량" xfId="1339"/>
    <cellStyle name="1_total_쌍용_오창수량산출서_수량산출서-11.25_단위수량" xfId="1340"/>
    <cellStyle name="1_total_쌍용_오창수량산출서_수량산출서-11.25_단위수량_단위수량산출서" xfId="21477"/>
    <cellStyle name="1_total_쌍용_오창수량산출서_수량산출서-11.25_단위수량1" xfId="1341"/>
    <cellStyle name="1_total_쌍용_오창수량산출서_수량산출서-11.25_단위수량1_단위수량산출서" xfId="21478"/>
    <cellStyle name="1_total_쌍용_오창수량산출서_수량산출서-11.25_단위수량15" xfId="1342"/>
    <cellStyle name="1_total_쌍용_오창수량산출서_수량산출서-11.25_단위수량산출" xfId="4883"/>
    <cellStyle name="1_total_쌍용_오창수량산출서_수량산출서-11.25_단위수량산출서" xfId="21479"/>
    <cellStyle name="1_total_쌍용_오창수량산출서_수량산출서-11.25_도곡단위수량" xfId="1343"/>
    <cellStyle name="1_total_쌍용_오창수량산출서_수량산출서-11.25_도곡단위수량_단위수량산출서" xfId="21480"/>
    <cellStyle name="1_total_쌍용_오창수량산출서_수량산출서-11.25_철거단위수량" xfId="1344"/>
    <cellStyle name="1_total_쌍용_오창수량산출서_수량산출서-11.25_철거단위수량_단위수량산출서" xfId="21481"/>
    <cellStyle name="1_total_쌍용_오창수량산출서_수량산출서-11.25_철거수량" xfId="1345"/>
    <cellStyle name="1_total_쌍용_오창수량산출서_수량산출서-11.25_한수단위수량" xfId="1346"/>
    <cellStyle name="1_total_쌍용_오창수량산출서_수량산출서-11.25_한수단위수량_단위수량산출서" xfId="21482"/>
    <cellStyle name="1_total_쌍용_오창수량산출서_수량산출서-1201" xfId="1347"/>
    <cellStyle name="1_total_쌍용_오창수량산출서_수량산출서-1201_NEW단위수량-주산" xfId="1348"/>
    <cellStyle name="1_total_쌍용_오창수량산출서_수량산출서-1201_남대천단위수량" xfId="1349"/>
    <cellStyle name="1_total_쌍용_오창수량산출서_수량산출서-1201_단위수량" xfId="1350"/>
    <cellStyle name="1_total_쌍용_오창수량산출서_수량산출서-1201_단위수량_단위수량산출서" xfId="21483"/>
    <cellStyle name="1_total_쌍용_오창수량산출서_수량산출서-1201_단위수량1" xfId="1351"/>
    <cellStyle name="1_total_쌍용_오창수량산출서_수량산출서-1201_단위수량1_단위수량산출서" xfId="21484"/>
    <cellStyle name="1_total_쌍용_오창수량산출서_수량산출서-1201_단위수량15" xfId="1352"/>
    <cellStyle name="1_total_쌍용_오창수량산출서_수량산출서-1201_단위수량산출" xfId="4884"/>
    <cellStyle name="1_total_쌍용_오창수량산출서_수량산출서-1201_단위수량산출서" xfId="21485"/>
    <cellStyle name="1_total_쌍용_오창수량산출서_수량산출서-1201_도곡단위수량" xfId="1353"/>
    <cellStyle name="1_total_쌍용_오창수량산출서_수량산출서-1201_도곡단위수량_단위수량산출서" xfId="21486"/>
    <cellStyle name="1_total_쌍용_오창수량산출서_수량산출서-1201_철거단위수량" xfId="1354"/>
    <cellStyle name="1_total_쌍용_오창수량산출서_수량산출서-1201_철거단위수량_단위수량산출서" xfId="21487"/>
    <cellStyle name="1_total_쌍용_오창수량산출서_수량산출서-1201_철거수량" xfId="1355"/>
    <cellStyle name="1_total_쌍용_오창수량산출서_수량산출서-1201_한수단위수량" xfId="1356"/>
    <cellStyle name="1_total_쌍용_오창수량산출서_수량산출서-1201_한수단위수량_단위수량산출서" xfId="21488"/>
    <cellStyle name="1_total_쌍용_오창수량산출서_시설물단위수량" xfId="1357"/>
    <cellStyle name="1_total_쌍용_오창수량산출서_시설물단위수량_단위수량산출서" xfId="21489"/>
    <cellStyle name="1_total_쌍용_오창수량산출서_시설물단위수량1" xfId="1358"/>
    <cellStyle name="1_total_쌍용_오창수량산출서_시설물단위수량1_단위수량산출서" xfId="21490"/>
    <cellStyle name="1_total_쌍용_오창수량산출서_시설물단위수량1_시설물단위수량" xfId="1359"/>
    <cellStyle name="1_total_쌍용_오창수량산출서_시설물단위수량1_시설물단위수량_단위수량산출서" xfId="21491"/>
    <cellStyle name="1_total_쌍용_오창수량산출서_철거단위수량" xfId="1360"/>
    <cellStyle name="1_total_쌍용_오창수량산출서_철거단위수량_단위수량산출서" xfId="21492"/>
    <cellStyle name="1_total_쌍용_오창수량산출서_철거수량" xfId="1361"/>
    <cellStyle name="1_total_쌍용_오창수량산출서_한수단위수량" xfId="1362"/>
    <cellStyle name="1_total_쌍용_오창수량산출서_한수단위수량_단위수량산출서" xfId="21493"/>
    <cellStyle name="1_total_쌍용_철거단위수량" xfId="1363"/>
    <cellStyle name="1_total_쌍용_철거단위수량_단위수량산출서" xfId="21494"/>
    <cellStyle name="1_total_쌍용_철거수량" xfId="1364"/>
    <cellStyle name="1_total_쌍용_한수단위수량" xfId="1365"/>
    <cellStyle name="1_total_쌍용_한수단위수량_단위수량산출서" xfId="21495"/>
    <cellStyle name="1_total_쌍용수량0905" xfId="21496"/>
    <cellStyle name="1_total_쌍용수량0905_단위수량산출서" xfId="21497"/>
    <cellStyle name="1_total_쌍용수량0905_도곡동롯데아파트 신축공사 중 조경식재 및 시설물공사" xfId="27290"/>
    <cellStyle name="1_total_쌍용수량0905_사당동2차 롯데아파트 신축공사 중 조경식재 및 시설물공사" xfId="27291"/>
    <cellStyle name="1_total_쌍용수량0905_서대신동 금호아파트 조경공사" xfId="27292"/>
    <cellStyle name="1_total_쌍용수량0905_성수동롯데아파트 조경공사" xfId="27293"/>
    <cellStyle name="1_total_쌍용수량0905_숭인동 주거복합빌딩신축공사 중 조경식재 및 시설물공사" xfId="27294"/>
    <cellStyle name="1_total_쌍용수량0905_오산외인주택놀이터주변조경공사" xfId="27295"/>
    <cellStyle name="1_total_쌍용수량0905_요진이매역사수목이식공사(2003)" xfId="27296"/>
    <cellStyle name="1_total_쌍용수량0905_조경시설물공내역" xfId="27297"/>
    <cellStyle name="1_total_쌍용수량0905_청담동 송목연립 조경식재 및 시설물공사" xfId="27298"/>
    <cellStyle name="1_total_쌍용수량0905_해운대 중동 조경공사 공내역서" xfId="27299"/>
    <cellStyle name="1_total_쌍용수량0905_해운대중동낙천대 조경공사" xfId="27300"/>
    <cellStyle name="1_total_쌍용수량집계" xfId="21498"/>
    <cellStyle name="1_total_쌍용수량집계_도곡동롯데아파트 신축공사 중 조경식재 및 시설물공사" xfId="27301"/>
    <cellStyle name="1_total_쌍용수량집계_사당동2차 롯데아파트 신축공사 중 조경식재 및 시설물공사" xfId="27302"/>
    <cellStyle name="1_total_쌍용수량집계_서대신동 금호아파트 조경공사" xfId="27303"/>
    <cellStyle name="1_total_쌍용수량집계_성수동롯데아파트 조경공사" xfId="27304"/>
    <cellStyle name="1_total_쌍용수량집계_숭인동 주거복합빌딩신축공사 중 조경식재 및 시설물공사" xfId="27305"/>
    <cellStyle name="1_total_쌍용수량집계_오산외인주택놀이터주변조경공사" xfId="27306"/>
    <cellStyle name="1_total_쌍용수량집계_요진이매역사수목이식공사(2003)" xfId="27307"/>
    <cellStyle name="1_total_쌍용수량집계_조경시설물공내역" xfId="27308"/>
    <cellStyle name="1_total_쌍용수량집계_청담동 송목연립 조경식재 및 시설물공사" xfId="27309"/>
    <cellStyle name="1_total_쌍용수량집계_해운대 중동 조경공사 공내역서" xfId="27310"/>
    <cellStyle name="1_total_쌍용수량집계_해운대중동낙천대 조경공사" xfId="27311"/>
    <cellStyle name="1_total_안동수량산출" xfId="1366"/>
    <cellStyle name="1_total_안동수량산출최종" xfId="1367"/>
    <cellStyle name="1_total_안동최종집계최종" xfId="4885"/>
    <cellStyle name="1_total_안양비산내역서(0506)" xfId="27312"/>
    <cellStyle name="1_total_안양비산내역서(0506)_도곡동롯데아파트 신축공사 중 조경식재 및 시설물공사" xfId="27313"/>
    <cellStyle name="1_total_안양비산내역서(0506)_사당동2차 롯데아파트 신축공사 중 조경식재 및 시설물공사" xfId="27314"/>
    <cellStyle name="1_total_안양비산내역서(0506)_서대신동 금호아파트 조경공사" xfId="27315"/>
    <cellStyle name="1_total_안양비산내역서(0506)_성수동롯데아파트 조경공사" xfId="27316"/>
    <cellStyle name="1_total_안양비산내역서(0506)_숭인동 주거복합빌딩신축공사 중 조경식재 및 시설물공사" xfId="27317"/>
    <cellStyle name="1_total_안양비산내역서(0506)_오산외인주택놀이터주변조경공사" xfId="27318"/>
    <cellStyle name="1_total_안양비산내역서(0506)_요진이매역사수목이식공사(2003)" xfId="27319"/>
    <cellStyle name="1_total_안양비산내역서(0506)_조경시설물공내역" xfId="27320"/>
    <cellStyle name="1_total_안양비산내역서(0506)_청담동 송목연립 조경식재 및 시설물공사" xfId="27321"/>
    <cellStyle name="1_total_안양비산내역서(0506)_해운대 중동 조경공사 공내역서" xfId="27322"/>
    <cellStyle name="1_total_안양비산내역서(0506)_해운대중동낙천대 조경공사" xfId="27323"/>
    <cellStyle name="1_total_영북수량산출" xfId="15902"/>
    <cellStyle name="1_total_예정공정표및설계설명서" xfId="4886"/>
    <cellStyle name="1_total_예정공정표및설계설명서_(마전)예정공정표및설계설명서" xfId="4887"/>
    <cellStyle name="1_total_예정공정표및설계설명서_(명덕)예정공정표및설계설명서" xfId="4888"/>
    <cellStyle name="1_total_예정공정표및설계설명서_0305-불당마을내역" xfId="4889"/>
    <cellStyle name="1_total_예정공정표및설계설명서_1.설계 예산서" xfId="4890"/>
    <cellStyle name="1_total_예정공정표및설계설명서_설계서-1" xfId="4891"/>
    <cellStyle name="1_total_오산외인주택놀이터주변조경공사" xfId="27324"/>
    <cellStyle name="1_total_오창수량산출서" xfId="1368"/>
    <cellStyle name="1_total_오창수량산출서_NEW단위수량-주산" xfId="1369"/>
    <cellStyle name="1_total_오창수량산출서_남대천단위수량" xfId="1370"/>
    <cellStyle name="1_total_오창수량산출서_단위수량" xfId="1371"/>
    <cellStyle name="1_total_오창수량산출서_단위수량_단위수량산출서" xfId="21499"/>
    <cellStyle name="1_total_오창수량산출서_단위수량1" xfId="1372"/>
    <cellStyle name="1_total_오창수량산출서_단위수량1_단위수량산출서" xfId="21500"/>
    <cellStyle name="1_total_오창수량산출서_단위수량15" xfId="1373"/>
    <cellStyle name="1_total_오창수량산출서_단위수량산출" xfId="4892"/>
    <cellStyle name="1_total_오창수량산출서_단위수량산출서" xfId="21501"/>
    <cellStyle name="1_total_오창수량산출서_도곡단위수량" xfId="1374"/>
    <cellStyle name="1_total_오창수량산출서_도곡단위수량_단위수량산출서" xfId="21502"/>
    <cellStyle name="1_total_오창수량산출서_수량산출서-11.25" xfId="1375"/>
    <cellStyle name="1_total_오창수량산출서_수량산출서-11.25_NEW단위수량-주산" xfId="1376"/>
    <cellStyle name="1_total_오창수량산출서_수량산출서-11.25_남대천단위수량" xfId="1377"/>
    <cellStyle name="1_total_오창수량산출서_수량산출서-11.25_단위수량" xfId="1378"/>
    <cellStyle name="1_total_오창수량산출서_수량산출서-11.25_단위수량_단위수량산출서" xfId="21503"/>
    <cellStyle name="1_total_오창수량산출서_수량산출서-11.25_단위수량1" xfId="1379"/>
    <cellStyle name="1_total_오창수량산출서_수량산출서-11.25_단위수량1_단위수량산출서" xfId="21504"/>
    <cellStyle name="1_total_오창수량산출서_수량산출서-11.25_단위수량15" xfId="1380"/>
    <cellStyle name="1_total_오창수량산출서_수량산출서-11.25_단위수량산출" xfId="4893"/>
    <cellStyle name="1_total_오창수량산출서_수량산출서-11.25_단위수량산출서" xfId="21505"/>
    <cellStyle name="1_total_오창수량산출서_수량산출서-11.25_도곡단위수량" xfId="1381"/>
    <cellStyle name="1_total_오창수량산출서_수량산출서-11.25_도곡단위수량_단위수량산출서" xfId="21506"/>
    <cellStyle name="1_total_오창수량산출서_수량산출서-11.25_철거단위수량" xfId="1382"/>
    <cellStyle name="1_total_오창수량산출서_수량산출서-11.25_철거단위수량_단위수량산출서" xfId="21507"/>
    <cellStyle name="1_total_오창수량산출서_수량산출서-11.25_철거수량" xfId="1383"/>
    <cellStyle name="1_total_오창수량산출서_수량산출서-11.25_한수단위수량" xfId="1384"/>
    <cellStyle name="1_total_오창수량산출서_수량산출서-11.25_한수단위수량_단위수량산출서" xfId="21508"/>
    <cellStyle name="1_total_오창수량산출서_수량산출서-1201" xfId="1385"/>
    <cellStyle name="1_total_오창수량산출서_수량산출서-1201_NEW단위수량-주산" xfId="1386"/>
    <cellStyle name="1_total_오창수량산출서_수량산출서-1201_남대천단위수량" xfId="1387"/>
    <cellStyle name="1_total_오창수량산출서_수량산출서-1201_단위수량" xfId="1388"/>
    <cellStyle name="1_total_오창수량산출서_수량산출서-1201_단위수량_단위수량산출서" xfId="21509"/>
    <cellStyle name="1_total_오창수량산출서_수량산출서-1201_단위수량1" xfId="1389"/>
    <cellStyle name="1_total_오창수량산출서_수량산출서-1201_단위수량1_단위수량산출서" xfId="21510"/>
    <cellStyle name="1_total_오창수량산출서_수량산출서-1201_단위수량15" xfId="1390"/>
    <cellStyle name="1_total_오창수량산출서_수량산출서-1201_단위수량산출" xfId="4894"/>
    <cellStyle name="1_total_오창수량산출서_수량산출서-1201_단위수량산출서" xfId="21511"/>
    <cellStyle name="1_total_오창수량산출서_수량산출서-1201_도곡단위수량" xfId="1391"/>
    <cellStyle name="1_total_오창수량산출서_수량산출서-1201_도곡단위수량_단위수량산출서" xfId="21512"/>
    <cellStyle name="1_total_오창수량산출서_수량산출서-1201_철거단위수량" xfId="1392"/>
    <cellStyle name="1_total_오창수량산출서_수량산출서-1201_철거단위수량_단위수량산출서" xfId="21513"/>
    <cellStyle name="1_total_오창수량산출서_수량산출서-1201_철거수량" xfId="1393"/>
    <cellStyle name="1_total_오창수량산출서_수량산출서-1201_한수단위수량" xfId="1394"/>
    <cellStyle name="1_total_오창수량산출서_수량산출서-1201_한수단위수량_단위수량산출서" xfId="21514"/>
    <cellStyle name="1_total_오창수량산출서_시설물단위수량" xfId="1395"/>
    <cellStyle name="1_total_오창수량산출서_시설물단위수량_단위수량산출서" xfId="21515"/>
    <cellStyle name="1_total_오창수량산출서_시설물단위수량1" xfId="1396"/>
    <cellStyle name="1_total_오창수량산출서_시설물단위수량1_단위수량산출서" xfId="21516"/>
    <cellStyle name="1_total_오창수량산출서_시설물단위수량1_시설물단위수량" xfId="1397"/>
    <cellStyle name="1_total_오창수량산출서_시설물단위수량1_시설물단위수량_단위수량산출서" xfId="21517"/>
    <cellStyle name="1_total_오창수량산출서_철거단위수량" xfId="1398"/>
    <cellStyle name="1_total_오창수량산출서_철거단위수량_단위수량산출서" xfId="21518"/>
    <cellStyle name="1_total_오창수량산출서_철거수량" xfId="1399"/>
    <cellStyle name="1_total_오창수량산출서_한수단위수량" xfId="1400"/>
    <cellStyle name="1_total_오창수량산출서_한수단위수량_단위수량산출서" xfId="21519"/>
    <cellStyle name="1_total_요진이매역사수목이식공사(2003)" xfId="27325"/>
    <cellStyle name="1_total_용마도시자연공원 총괄내역서0618" xfId="4895"/>
    <cellStyle name="1_total_용마도시자연공원 총괄내역서0618_동의변경" xfId="4896"/>
    <cellStyle name="1_total_용평단위수량" xfId="1401"/>
    <cellStyle name="1_total_용평수량집계" xfId="21520"/>
    <cellStyle name="1_total_용평수량집계_도곡동롯데아파트 신축공사 중 조경식재 및 시설물공사" xfId="27326"/>
    <cellStyle name="1_total_용평수량집계_사당동2차 롯데아파트 신축공사 중 조경식재 및 시설물공사" xfId="27327"/>
    <cellStyle name="1_total_용평수량집계_서대신동 금호아파트 조경공사" xfId="27328"/>
    <cellStyle name="1_total_용평수량집계_성수동롯데아파트 조경공사" xfId="27329"/>
    <cellStyle name="1_total_용평수량집계_숭인동 주거복합빌딩신축공사 중 조경식재 및 시설물공사" xfId="27330"/>
    <cellStyle name="1_total_용평수량집계_오산외인주택놀이터주변조경공사" xfId="27331"/>
    <cellStyle name="1_total_용평수량집계_요진이매역사수목이식공사(2003)" xfId="27332"/>
    <cellStyle name="1_total_용평수량집계_조경시설물공내역" xfId="27333"/>
    <cellStyle name="1_total_용평수량집계_청담동 송목연립 조경식재 및 시설물공사" xfId="27334"/>
    <cellStyle name="1_total_용평수량집계_해운대 중동 조경공사 공내역서" xfId="27335"/>
    <cellStyle name="1_total_용평수량집계_해운대중동낙천대 조경공사" xfId="27336"/>
    <cellStyle name="1_total_우장근린공원 정비공사(5-27)" xfId="15903"/>
    <cellStyle name="1_total_우장근린공원 정비공사(6-14" xfId="15904"/>
    <cellStyle name="1_total_운동장단위수량" xfId="1402"/>
    <cellStyle name="1_total_운동장단위수량-제일" xfId="4897"/>
    <cellStyle name="1_total_은파단위수량" xfId="1403"/>
    <cellStyle name="1_total_은파단위수량_NEW단위수량-주산" xfId="1404"/>
    <cellStyle name="1_total_은파단위수량_남대천단위수량" xfId="1405"/>
    <cellStyle name="1_total_은파단위수량_단위수량" xfId="1406"/>
    <cellStyle name="1_total_은파단위수량_단위수량_단위수량산출서" xfId="21521"/>
    <cellStyle name="1_total_은파단위수량_단위수량1" xfId="1407"/>
    <cellStyle name="1_total_은파단위수량_단위수량1_단위수량산출서" xfId="21522"/>
    <cellStyle name="1_total_은파단위수량_단위수량15" xfId="1408"/>
    <cellStyle name="1_total_은파단위수량_단위수량산출" xfId="4898"/>
    <cellStyle name="1_total_은파단위수량_단위수량산출서" xfId="21523"/>
    <cellStyle name="1_total_은파단위수량_도곡단위수량" xfId="1409"/>
    <cellStyle name="1_total_은파단위수량_도곡단위수량_단위수량산출서" xfId="21524"/>
    <cellStyle name="1_total_은파단위수량_도곡동롯데아파트 신축공사 중 조경식재 및 시설물공사" xfId="27337"/>
    <cellStyle name="1_total_은파단위수량_사당동2차 롯데아파트 신축공사 중 조경식재 및 시설물공사" xfId="27338"/>
    <cellStyle name="1_total_은파단위수량_서대신동 금호아파트 조경공사" xfId="27339"/>
    <cellStyle name="1_total_은파단위수량_성수동롯데아파트 조경공사" xfId="27340"/>
    <cellStyle name="1_total_은파단위수량_수량산출서-11.25" xfId="1410"/>
    <cellStyle name="1_total_은파단위수량_수량산출서-11.25_NEW단위수량-주산" xfId="1411"/>
    <cellStyle name="1_total_은파단위수량_수량산출서-11.25_남대천단위수량" xfId="1412"/>
    <cellStyle name="1_total_은파단위수량_수량산출서-11.25_단위수량" xfId="1413"/>
    <cellStyle name="1_total_은파단위수량_수량산출서-11.25_단위수량_단위수량산출서" xfId="21525"/>
    <cellStyle name="1_total_은파단위수량_수량산출서-11.25_단위수량1" xfId="1414"/>
    <cellStyle name="1_total_은파단위수량_수량산출서-11.25_단위수량1_단위수량산출서" xfId="21526"/>
    <cellStyle name="1_total_은파단위수량_수량산출서-11.25_단위수량15" xfId="1415"/>
    <cellStyle name="1_total_은파단위수량_수량산출서-11.25_단위수량산출" xfId="4899"/>
    <cellStyle name="1_total_은파단위수량_수량산출서-11.25_단위수량산출서" xfId="21527"/>
    <cellStyle name="1_total_은파단위수량_수량산출서-11.25_도곡단위수량" xfId="1416"/>
    <cellStyle name="1_total_은파단위수량_수량산출서-11.25_도곡단위수량_단위수량산출서" xfId="21528"/>
    <cellStyle name="1_total_은파단위수량_수량산출서-11.25_철거단위수량" xfId="1417"/>
    <cellStyle name="1_total_은파단위수량_수량산출서-11.25_철거단위수량_단위수량산출서" xfId="21529"/>
    <cellStyle name="1_total_은파단위수량_수량산출서-11.25_철거수량" xfId="1418"/>
    <cellStyle name="1_total_은파단위수량_수량산출서-11.25_한수단위수량" xfId="1419"/>
    <cellStyle name="1_total_은파단위수량_수량산출서-11.25_한수단위수량_단위수량산출서" xfId="21530"/>
    <cellStyle name="1_total_은파단위수량_수량산출서-1201" xfId="1420"/>
    <cellStyle name="1_total_은파단위수량_수량산출서-1201_NEW단위수량-주산" xfId="1421"/>
    <cellStyle name="1_total_은파단위수량_수량산출서-1201_남대천단위수량" xfId="1422"/>
    <cellStyle name="1_total_은파단위수량_수량산출서-1201_단위수량" xfId="1423"/>
    <cellStyle name="1_total_은파단위수량_수량산출서-1201_단위수량_단위수량산출서" xfId="21531"/>
    <cellStyle name="1_total_은파단위수량_수량산출서-1201_단위수량1" xfId="1424"/>
    <cellStyle name="1_total_은파단위수량_수량산출서-1201_단위수량1_단위수량산출서" xfId="21532"/>
    <cellStyle name="1_total_은파단위수량_수량산출서-1201_단위수량15" xfId="1425"/>
    <cellStyle name="1_total_은파단위수량_수량산출서-1201_단위수량산출" xfId="4900"/>
    <cellStyle name="1_total_은파단위수량_수량산출서-1201_단위수량산출서" xfId="21533"/>
    <cellStyle name="1_total_은파단위수량_수량산출서-1201_도곡단위수량" xfId="1426"/>
    <cellStyle name="1_total_은파단위수량_수량산출서-1201_도곡단위수량_단위수량산출서" xfId="21534"/>
    <cellStyle name="1_total_은파단위수량_수량산출서-1201_철거단위수량" xfId="1427"/>
    <cellStyle name="1_total_은파단위수량_수량산출서-1201_철거단위수량_단위수량산출서" xfId="21535"/>
    <cellStyle name="1_total_은파단위수량_수량산출서-1201_철거수량" xfId="1428"/>
    <cellStyle name="1_total_은파단위수량_수량산출서-1201_한수단위수량" xfId="1429"/>
    <cellStyle name="1_total_은파단위수량_수량산출서-1201_한수단위수량_단위수량산출서" xfId="21536"/>
    <cellStyle name="1_total_은파단위수량_숭인동 주거복합빌딩신축공사 중 조경식재 및 시설물공사" xfId="27341"/>
    <cellStyle name="1_total_은파단위수량_시설물단위수량" xfId="1430"/>
    <cellStyle name="1_total_은파단위수량_시설물단위수량_단위수량산출서" xfId="21537"/>
    <cellStyle name="1_total_은파단위수량_시설물단위수량1" xfId="1431"/>
    <cellStyle name="1_total_은파단위수량_시설물단위수량1_단위수량산출서" xfId="21538"/>
    <cellStyle name="1_total_은파단위수량_시설물단위수량1_시설물단위수량" xfId="1432"/>
    <cellStyle name="1_total_은파단위수량_시설물단위수량1_시설물단위수량_단위수량산출서" xfId="21539"/>
    <cellStyle name="1_total_은파단위수량_오산외인주택놀이터주변조경공사" xfId="27342"/>
    <cellStyle name="1_total_은파단위수량_오창수량산출서" xfId="1433"/>
    <cellStyle name="1_total_은파단위수량_오창수량산출서_NEW단위수량-주산" xfId="1434"/>
    <cellStyle name="1_total_은파단위수량_오창수량산출서_남대천단위수량" xfId="1435"/>
    <cellStyle name="1_total_은파단위수량_오창수량산출서_단위수량" xfId="1436"/>
    <cellStyle name="1_total_은파단위수량_오창수량산출서_단위수량_단위수량산출서" xfId="21540"/>
    <cellStyle name="1_total_은파단위수량_오창수량산출서_단위수량1" xfId="1437"/>
    <cellStyle name="1_total_은파단위수량_오창수량산출서_단위수량1_단위수량산출서" xfId="21541"/>
    <cellStyle name="1_total_은파단위수량_오창수량산출서_단위수량15" xfId="1438"/>
    <cellStyle name="1_total_은파단위수량_오창수량산출서_단위수량산출" xfId="4901"/>
    <cellStyle name="1_total_은파단위수량_오창수량산출서_단위수량산출서" xfId="21542"/>
    <cellStyle name="1_total_은파단위수량_오창수량산출서_도곡단위수량" xfId="1439"/>
    <cellStyle name="1_total_은파단위수량_오창수량산출서_도곡단위수량_단위수량산출서" xfId="21543"/>
    <cellStyle name="1_total_은파단위수량_오창수량산출서_수량산출서-11.25" xfId="1440"/>
    <cellStyle name="1_total_은파단위수량_오창수량산출서_수량산출서-11.25_NEW단위수량-주산" xfId="1441"/>
    <cellStyle name="1_total_은파단위수량_오창수량산출서_수량산출서-11.25_남대천단위수량" xfId="1442"/>
    <cellStyle name="1_total_은파단위수량_오창수량산출서_수량산출서-11.25_단위수량" xfId="1443"/>
    <cellStyle name="1_total_은파단위수량_오창수량산출서_수량산출서-11.25_단위수량_단위수량산출서" xfId="21544"/>
    <cellStyle name="1_total_은파단위수량_오창수량산출서_수량산출서-11.25_단위수량1" xfId="1444"/>
    <cellStyle name="1_total_은파단위수량_오창수량산출서_수량산출서-11.25_단위수량1_단위수량산출서" xfId="21545"/>
    <cellStyle name="1_total_은파단위수량_오창수량산출서_수량산출서-11.25_단위수량15" xfId="1445"/>
    <cellStyle name="1_total_은파단위수량_오창수량산출서_수량산출서-11.25_단위수량산출" xfId="4902"/>
    <cellStyle name="1_total_은파단위수량_오창수량산출서_수량산출서-11.25_단위수량산출서" xfId="21546"/>
    <cellStyle name="1_total_은파단위수량_오창수량산출서_수량산출서-11.25_도곡단위수량" xfId="1446"/>
    <cellStyle name="1_total_은파단위수량_오창수량산출서_수량산출서-11.25_도곡단위수량_단위수량산출서" xfId="21547"/>
    <cellStyle name="1_total_은파단위수량_오창수량산출서_수량산출서-11.25_철거단위수량" xfId="1447"/>
    <cellStyle name="1_total_은파단위수량_오창수량산출서_수량산출서-11.25_철거단위수량_단위수량산출서" xfId="21548"/>
    <cellStyle name="1_total_은파단위수량_오창수량산출서_수량산출서-11.25_철거수량" xfId="1448"/>
    <cellStyle name="1_total_은파단위수량_오창수량산출서_수량산출서-11.25_한수단위수량" xfId="1449"/>
    <cellStyle name="1_total_은파단위수량_오창수량산출서_수량산출서-11.25_한수단위수량_단위수량산출서" xfId="21549"/>
    <cellStyle name="1_total_은파단위수량_오창수량산출서_수량산출서-1201" xfId="1450"/>
    <cellStyle name="1_total_은파단위수량_오창수량산출서_수량산출서-1201_NEW단위수량-주산" xfId="1451"/>
    <cellStyle name="1_total_은파단위수량_오창수량산출서_수량산출서-1201_남대천단위수량" xfId="1452"/>
    <cellStyle name="1_total_은파단위수량_오창수량산출서_수량산출서-1201_단위수량" xfId="1453"/>
    <cellStyle name="1_total_은파단위수량_오창수량산출서_수량산출서-1201_단위수량_단위수량산출서" xfId="21550"/>
    <cellStyle name="1_total_은파단위수량_오창수량산출서_수량산출서-1201_단위수량1" xfId="1454"/>
    <cellStyle name="1_total_은파단위수량_오창수량산출서_수량산출서-1201_단위수량1_단위수량산출서" xfId="21551"/>
    <cellStyle name="1_total_은파단위수량_오창수량산출서_수량산출서-1201_단위수량15" xfId="1455"/>
    <cellStyle name="1_total_은파단위수량_오창수량산출서_수량산출서-1201_단위수량산출" xfId="4903"/>
    <cellStyle name="1_total_은파단위수량_오창수량산출서_수량산출서-1201_단위수량산출서" xfId="21552"/>
    <cellStyle name="1_total_은파단위수량_오창수량산출서_수량산출서-1201_도곡단위수량" xfId="1456"/>
    <cellStyle name="1_total_은파단위수량_오창수량산출서_수량산출서-1201_도곡단위수량_단위수량산출서" xfId="21553"/>
    <cellStyle name="1_total_은파단위수량_오창수량산출서_수량산출서-1201_철거단위수량" xfId="1457"/>
    <cellStyle name="1_total_은파단위수량_오창수량산출서_수량산출서-1201_철거단위수량_단위수량산출서" xfId="21554"/>
    <cellStyle name="1_total_은파단위수량_오창수량산출서_수량산출서-1201_철거수량" xfId="1458"/>
    <cellStyle name="1_total_은파단위수량_오창수량산출서_수량산출서-1201_한수단위수량" xfId="1459"/>
    <cellStyle name="1_total_은파단위수량_오창수량산출서_수량산출서-1201_한수단위수량_단위수량산출서" xfId="21555"/>
    <cellStyle name="1_total_은파단위수량_오창수량산출서_시설물단위수량" xfId="1460"/>
    <cellStyle name="1_total_은파단위수량_오창수량산출서_시설물단위수량_단위수량산출서" xfId="21556"/>
    <cellStyle name="1_total_은파단위수량_오창수량산출서_시설물단위수량1" xfId="1461"/>
    <cellStyle name="1_total_은파단위수량_오창수량산출서_시설물단위수량1_단위수량산출서" xfId="21557"/>
    <cellStyle name="1_total_은파단위수량_오창수량산출서_시설물단위수량1_시설물단위수량" xfId="1462"/>
    <cellStyle name="1_total_은파단위수량_오창수량산출서_시설물단위수량1_시설물단위수량_단위수량산출서" xfId="21558"/>
    <cellStyle name="1_total_은파단위수량_오창수량산출서_철거단위수량" xfId="1463"/>
    <cellStyle name="1_total_은파단위수량_오창수량산출서_철거단위수량_단위수량산출서" xfId="21559"/>
    <cellStyle name="1_total_은파단위수량_오창수량산출서_철거수량" xfId="1464"/>
    <cellStyle name="1_total_은파단위수량_오창수량산출서_한수단위수량" xfId="1465"/>
    <cellStyle name="1_total_은파단위수량_오창수량산출서_한수단위수량_단위수량산출서" xfId="21560"/>
    <cellStyle name="1_total_은파단위수량_요진이매역사수목이식공사(2003)" xfId="27343"/>
    <cellStyle name="1_total_은파단위수량_용평단위수량" xfId="1466"/>
    <cellStyle name="1_total_은파단위수량_조경시설물공내역" xfId="27344"/>
    <cellStyle name="1_total_은파단위수량_철거단위수량" xfId="1467"/>
    <cellStyle name="1_total_은파단위수량_철거단위수량_단위수량산출서" xfId="21561"/>
    <cellStyle name="1_total_은파단위수량_철거수량" xfId="1468"/>
    <cellStyle name="1_total_은파단위수량_청담동 송목연립 조경식재 및 시설물공사" xfId="27345"/>
    <cellStyle name="1_total_은파단위수량_포장단위수량" xfId="21562"/>
    <cellStyle name="1_total_은파단위수량_포장단위수량_단위수량산출서" xfId="21563"/>
    <cellStyle name="1_total_은파단위수량_한수단위수량" xfId="1469"/>
    <cellStyle name="1_total_은파단위수량_한수단위수량_단위수량산출서" xfId="21564"/>
    <cellStyle name="1_total_은파단위수량_해운대 중동 조경공사 공내역서" xfId="27346"/>
    <cellStyle name="1_total_은파단위수량_해운대중동낙천대 조경공사" xfId="27347"/>
    <cellStyle name="1_total_은파수량집계" xfId="21565"/>
    <cellStyle name="1_total_은파수량집계_단위수량산출서" xfId="21566"/>
    <cellStyle name="1_total_은파수량집계_도곡동롯데아파트 신축공사 중 조경식재 및 시설물공사" xfId="27348"/>
    <cellStyle name="1_total_은파수량집계_사당동2차 롯데아파트 신축공사 중 조경식재 및 시설물공사" xfId="27349"/>
    <cellStyle name="1_total_은파수량집계_서대신동 금호아파트 조경공사" xfId="27350"/>
    <cellStyle name="1_total_은파수량집계_성수동롯데아파트 조경공사" xfId="27351"/>
    <cellStyle name="1_total_은파수량집계_숭인동 주거복합빌딩신축공사 중 조경식재 및 시설물공사" xfId="27352"/>
    <cellStyle name="1_total_은파수량집계_오산외인주택놀이터주변조경공사" xfId="27353"/>
    <cellStyle name="1_total_은파수량집계_요진이매역사수목이식공사(2003)" xfId="27354"/>
    <cellStyle name="1_total_은파수량집계_조경시설물공내역" xfId="27355"/>
    <cellStyle name="1_total_은파수량집계_청담동 송목연립 조경식재 및 시설물공사" xfId="27356"/>
    <cellStyle name="1_total_은파수량집계_해운대 중동 조경공사 공내역서" xfId="27357"/>
    <cellStyle name="1_total_은파수량집계_해운대중동낙천대 조경공사" xfId="27358"/>
    <cellStyle name="1_total_이리수량집계" xfId="4904"/>
    <cellStyle name="1_total_조경시설물공내역" xfId="27359"/>
    <cellStyle name="1_total_조경포장,관로시설" xfId="1470"/>
    <cellStyle name="1_total_조경포장,관로시설_NEW단위수량-주산" xfId="1471"/>
    <cellStyle name="1_total_조경포장,관로시설_남대천단위수량" xfId="1472"/>
    <cellStyle name="1_total_조경포장,관로시설_단위수량" xfId="1473"/>
    <cellStyle name="1_total_조경포장,관로시설_단위수량_단위수량산출서" xfId="21567"/>
    <cellStyle name="1_total_조경포장,관로시설_단위수량1" xfId="1474"/>
    <cellStyle name="1_total_조경포장,관로시설_단위수량1_단위수량산출서" xfId="21568"/>
    <cellStyle name="1_total_조경포장,관로시설_단위수량15" xfId="1475"/>
    <cellStyle name="1_total_조경포장,관로시설_단위수량산출" xfId="4905"/>
    <cellStyle name="1_total_조경포장,관로시설_단위수량산출서" xfId="21569"/>
    <cellStyle name="1_total_조경포장,관로시설_도곡단위수량" xfId="1476"/>
    <cellStyle name="1_total_조경포장,관로시설_도곡단위수량_단위수량산출서" xfId="21570"/>
    <cellStyle name="1_total_조경포장,관로시설_수량산출서-11.25" xfId="1477"/>
    <cellStyle name="1_total_조경포장,관로시설_수량산출서-11.25_NEW단위수량-주산" xfId="1478"/>
    <cellStyle name="1_total_조경포장,관로시설_수량산출서-11.25_남대천단위수량" xfId="1479"/>
    <cellStyle name="1_total_조경포장,관로시설_수량산출서-11.25_단위수량" xfId="1480"/>
    <cellStyle name="1_total_조경포장,관로시설_수량산출서-11.25_단위수량_단위수량산출서" xfId="21571"/>
    <cellStyle name="1_total_조경포장,관로시설_수량산출서-11.25_단위수량1" xfId="1481"/>
    <cellStyle name="1_total_조경포장,관로시설_수량산출서-11.25_단위수량1_단위수량산출서" xfId="21572"/>
    <cellStyle name="1_total_조경포장,관로시설_수량산출서-11.25_단위수량15" xfId="1482"/>
    <cellStyle name="1_total_조경포장,관로시설_수량산출서-11.25_단위수량산출" xfId="4906"/>
    <cellStyle name="1_total_조경포장,관로시설_수량산출서-11.25_단위수량산출서" xfId="21573"/>
    <cellStyle name="1_total_조경포장,관로시설_수량산출서-11.25_도곡단위수량" xfId="1483"/>
    <cellStyle name="1_total_조경포장,관로시설_수량산출서-11.25_도곡단위수량_단위수량산출서" xfId="21574"/>
    <cellStyle name="1_total_조경포장,관로시설_수량산출서-11.25_철거단위수량" xfId="1484"/>
    <cellStyle name="1_total_조경포장,관로시설_수량산출서-11.25_철거단위수량_단위수량산출서" xfId="21575"/>
    <cellStyle name="1_total_조경포장,관로시설_수량산출서-11.25_철거수량" xfId="1485"/>
    <cellStyle name="1_total_조경포장,관로시설_수량산출서-11.25_한수단위수량" xfId="1486"/>
    <cellStyle name="1_total_조경포장,관로시설_수량산출서-11.25_한수단위수량_단위수량산출서" xfId="21576"/>
    <cellStyle name="1_total_조경포장,관로시설_수량산출서-1201" xfId="1487"/>
    <cellStyle name="1_total_조경포장,관로시설_수량산출서-1201_NEW단위수량-주산" xfId="1488"/>
    <cellStyle name="1_total_조경포장,관로시설_수량산출서-1201_남대천단위수량" xfId="1489"/>
    <cellStyle name="1_total_조경포장,관로시설_수량산출서-1201_단위수량" xfId="1490"/>
    <cellStyle name="1_total_조경포장,관로시설_수량산출서-1201_단위수량_단위수량산출서" xfId="21577"/>
    <cellStyle name="1_total_조경포장,관로시설_수량산출서-1201_단위수량1" xfId="1491"/>
    <cellStyle name="1_total_조경포장,관로시설_수량산출서-1201_단위수량1_단위수량산출서" xfId="21578"/>
    <cellStyle name="1_total_조경포장,관로시설_수량산출서-1201_단위수량15" xfId="1492"/>
    <cellStyle name="1_total_조경포장,관로시설_수량산출서-1201_단위수량산출" xfId="4907"/>
    <cellStyle name="1_total_조경포장,관로시설_수량산출서-1201_단위수량산출서" xfId="21579"/>
    <cellStyle name="1_total_조경포장,관로시설_수량산출서-1201_도곡단위수량" xfId="1493"/>
    <cellStyle name="1_total_조경포장,관로시설_수량산출서-1201_도곡단위수량_단위수량산출서" xfId="21580"/>
    <cellStyle name="1_total_조경포장,관로시설_수량산출서-1201_철거단위수량" xfId="1494"/>
    <cellStyle name="1_total_조경포장,관로시설_수량산출서-1201_철거단위수량_단위수량산출서" xfId="21581"/>
    <cellStyle name="1_total_조경포장,관로시설_수량산출서-1201_철거수량" xfId="1495"/>
    <cellStyle name="1_total_조경포장,관로시설_수량산출서-1201_한수단위수량" xfId="1496"/>
    <cellStyle name="1_total_조경포장,관로시설_수량산출서-1201_한수단위수량_단위수량산출서" xfId="21582"/>
    <cellStyle name="1_total_조경포장,관로시설_시설물단위수량" xfId="1497"/>
    <cellStyle name="1_total_조경포장,관로시설_시설물단위수량_단위수량산출서" xfId="21583"/>
    <cellStyle name="1_total_조경포장,관로시설_시설물단위수량1" xfId="1498"/>
    <cellStyle name="1_total_조경포장,관로시설_시설물단위수량1_단위수량산출서" xfId="21584"/>
    <cellStyle name="1_total_조경포장,관로시설_시설물단위수량1_시설물단위수량" xfId="1499"/>
    <cellStyle name="1_total_조경포장,관로시설_시설물단위수량1_시설물단위수량_단위수량산출서" xfId="21585"/>
    <cellStyle name="1_total_조경포장,관로시설_오창수량산출서" xfId="1500"/>
    <cellStyle name="1_total_조경포장,관로시설_오창수량산출서_NEW단위수량-주산" xfId="1501"/>
    <cellStyle name="1_total_조경포장,관로시설_오창수량산출서_남대천단위수량" xfId="1502"/>
    <cellStyle name="1_total_조경포장,관로시설_오창수량산출서_단위수량" xfId="1503"/>
    <cellStyle name="1_total_조경포장,관로시설_오창수량산출서_단위수량_단위수량산출서" xfId="21586"/>
    <cellStyle name="1_total_조경포장,관로시설_오창수량산출서_단위수량1" xfId="1504"/>
    <cellStyle name="1_total_조경포장,관로시설_오창수량산출서_단위수량1_단위수량산출서" xfId="21587"/>
    <cellStyle name="1_total_조경포장,관로시설_오창수량산출서_단위수량15" xfId="1505"/>
    <cellStyle name="1_total_조경포장,관로시설_오창수량산출서_단위수량산출" xfId="4908"/>
    <cellStyle name="1_total_조경포장,관로시설_오창수량산출서_단위수량산출서" xfId="21588"/>
    <cellStyle name="1_total_조경포장,관로시설_오창수량산출서_도곡단위수량" xfId="1506"/>
    <cellStyle name="1_total_조경포장,관로시설_오창수량산출서_도곡단위수량_단위수량산출서" xfId="21589"/>
    <cellStyle name="1_total_조경포장,관로시설_오창수량산출서_수량산출서-11.25" xfId="1507"/>
    <cellStyle name="1_total_조경포장,관로시설_오창수량산출서_수량산출서-11.25_NEW단위수량-주산" xfId="1508"/>
    <cellStyle name="1_total_조경포장,관로시설_오창수량산출서_수량산출서-11.25_남대천단위수량" xfId="1509"/>
    <cellStyle name="1_total_조경포장,관로시설_오창수량산출서_수량산출서-11.25_단위수량" xfId="1510"/>
    <cellStyle name="1_total_조경포장,관로시설_오창수량산출서_수량산출서-11.25_단위수량_단위수량산출서" xfId="21590"/>
    <cellStyle name="1_total_조경포장,관로시설_오창수량산출서_수량산출서-11.25_단위수량1" xfId="1511"/>
    <cellStyle name="1_total_조경포장,관로시설_오창수량산출서_수량산출서-11.25_단위수량1_단위수량산출서" xfId="21591"/>
    <cellStyle name="1_total_조경포장,관로시설_오창수량산출서_수량산출서-11.25_단위수량15" xfId="1512"/>
    <cellStyle name="1_total_조경포장,관로시설_오창수량산출서_수량산출서-11.25_단위수량산출" xfId="4910"/>
    <cellStyle name="1_total_조경포장,관로시설_오창수량산출서_수량산출서-11.25_단위수량산출서" xfId="21592"/>
    <cellStyle name="1_total_조경포장,관로시설_오창수량산출서_수량산출서-11.25_도곡단위수량" xfId="1513"/>
    <cellStyle name="1_total_조경포장,관로시설_오창수량산출서_수량산출서-11.25_도곡단위수량_단위수량산출서" xfId="21593"/>
    <cellStyle name="1_total_조경포장,관로시설_오창수량산출서_수량산출서-11.25_철거단위수량" xfId="1514"/>
    <cellStyle name="1_total_조경포장,관로시설_오창수량산출서_수량산출서-11.25_철거단위수량_단위수량산출서" xfId="21594"/>
    <cellStyle name="1_total_조경포장,관로시설_오창수량산출서_수량산출서-11.25_철거수량" xfId="1515"/>
    <cellStyle name="1_total_조경포장,관로시설_오창수량산출서_수량산출서-11.25_한수단위수량" xfId="1516"/>
    <cellStyle name="1_total_조경포장,관로시설_오창수량산출서_수량산출서-11.25_한수단위수량_단위수량산출서" xfId="21595"/>
    <cellStyle name="1_total_조경포장,관로시설_오창수량산출서_수량산출서-1201" xfId="1517"/>
    <cellStyle name="1_total_조경포장,관로시설_오창수량산출서_수량산출서-1201_NEW단위수량-주산" xfId="1518"/>
    <cellStyle name="1_total_조경포장,관로시설_오창수량산출서_수량산출서-1201_남대천단위수량" xfId="1519"/>
    <cellStyle name="1_total_조경포장,관로시설_오창수량산출서_수량산출서-1201_단위수량" xfId="1520"/>
    <cellStyle name="1_total_조경포장,관로시설_오창수량산출서_수량산출서-1201_단위수량_단위수량산출서" xfId="21596"/>
    <cellStyle name="1_total_조경포장,관로시설_오창수량산출서_수량산출서-1201_단위수량1" xfId="1521"/>
    <cellStyle name="1_total_조경포장,관로시설_오창수량산출서_수량산출서-1201_단위수량1_단위수량산출서" xfId="21597"/>
    <cellStyle name="1_total_조경포장,관로시설_오창수량산출서_수량산출서-1201_단위수량15" xfId="1522"/>
    <cellStyle name="1_total_조경포장,관로시설_오창수량산출서_수량산출서-1201_단위수량산출" xfId="4915"/>
    <cellStyle name="1_total_조경포장,관로시설_오창수량산출서_수량산출서-1201_단위수량산출서" xfId="21598"/>
    <cellStyle name="1_total_조경포장,관로시설_오창수량산출서_수량산출서-1201_도곡단위수량" xfId="1523"/>
    <cellStyle name="1_total_조경포장,관로시설_오창수량산출서_수량산출서-1201_도곡단위수량_단위수량산출서" xfId="21599"/>
    <cellStyle name="1_total_조경포장,관로시설_오창수량산출서_수량산출서-1201_철거단위수량" xfId="1524"/>
    <cellStyle name="1_total_조경포장,관로시설_오창수량산출서_수량산출서-1201_철거단위수량_단위수량산출서" xfId="21600"/>
    <cellStyle name="1_total_조경포장,관로시설_오창수량산출서_수량산출서-1201_철거수량" xfId="1525"/>
    <cellStyle name="1_total_조경포장,관로시설_오창수량산출서_수량산출서-1201_한수단위수량" xfId="1526"/>
    <cellStyle name="1_total_조경포장,관로시설_오창수량산출서_수량산출서-1201_한수단위수량_단위수량산출서" xfId="21601"/>
    <cellStyle name="1_total_조경포장,관로시설_오창수량산출서_시설물단위수량" xfId="1527"/>
    <cellStyle name="1_total_조경포장,관로시설_오창수량산출서_시설물단위수량_단위수량산출서" xfId="21602"/>
    <cellStyle name="1_total_조경포장,관로시설_오창수량산출서_시설물단위수량1" xfId="1528"/>
    <cellStyle name="1_total_조경포장,관로시설_오창수량산출서_시설물단위수량1_단위수량산출서" xfId="21603"/>
    <cellStyle name="1_total_조경포장,관로시설_오창수량산출서_시설물단위수량1_시설물단위수량" xfId="1529"/>
    <cellStyle name="1_total_조경포장,관로시설_오창수량산출서_시설물단위수량1_시설물단위수량_단위수량산출서" xfId="21604"/>
    <cellStyle name="1_total_조경포장,관로시설_오창수량산출서_철거단위수량" xfId="1530"/>
    <cellStyle name="1_total_조경포장,관로시설_오창수량산출서_철거단위수량_단위수량산출서" xfId="21605"/>
    <cellStyle name="1_total_조경포장,관로시설_오창수량산출서_철거수량" xfId="1531"/>
    <cellStyle name="1_total_조경포장,관로시설_오창수량산출서_한수단위수량" xfId="1532"/>
    <cellStyle name="1_total_조경포장,관로시설_오창수량산출서_한수단위수량_단위수량산출서" xfId="21606"/>
    <cellStyle name="1_total_조경포장,관로시설_철거단위수량" xfId="1533"/>
    <cellStyle name="1_total_조경포장,관로시설_철거단위수량_단위수량산출서" xfId="21607"/>
    <cellStyle name="1_total_조경포장,관로시설_철거수량" xfId="1534"/>
    <cellStyle name="1_total_조경포장,관로시설_한수단위수량" xfId="1535"/>
    <cellStyle name="1_total_조경포장,관로시설_한수단위수량_단위수량산출서" xfId="21608"/>
    <cellStyle name="1_total_지울것" xfId="21609"/>
    <cellStyle name="1_total_지주목" xfId="21610"/>
    <cellStyle name="1_total_지주목_00-수량산출서양식" xfId="21611"/>
    <cellStyle name="1_total_지주목_0702 성북구북악산-수량산출서" xfId="21612"/>
    <cellStyle name="1_total_지주목_강남구시설녹지대-수량산출서" xfId="21613"/>
    <cellStyle name="1_total_지주목_나래-수량산출서" xfId="21614"/>
    <cellStyle name="1_total_지주목_단양희망의탑-설계서" xfId="21615"/>
    <cellStyle name="1_total_지주목_복사본 비둘기-수량산출서" xfId="21616"/>
    <cellStyle name="1_total_지주목_북악산-수량산출서" xfId="21617"/>
    <cellStyle name="1_total_지주목_지울것" xfId="21618"/>
    <cellStyle name="1_total_진입램프최종" xfId="21619"/>
    <cellStyle name="1_total_진입램프최종엑셀" xfId="21620"/>
    <cellStyle name="1_total_진해자은수량산출서(단지내)" xfId="10312"/>
    <cellStyle name="1_total_진해자은수량산출서(단지내)_진해자은수량산출서(도시기반)0621" xfId="10313"/>
    <cellStyle name="1_total_진해자은수량산출서(단지내)_취합" xfId="21621"/>
    <cellStyle name="1_total_집계표" xfId="4916"/>
    <cellStyle name="1_total_철거 및 이설수량산출-학교숲" xfId="4917"/>
    <cellStyle name="1_total_철거단위수량" xfId="1536"/>
    <cellStyle name="1_total_철거단위수량_단위수량산출서" xfId="21622"/>
    <cellStyle name="1_total_철거물량" xfId="4918"/>
    <cellStyle name="1_total_철거수량" xfId="1537"/>
    <cellStyle name="1_total_청담동 송목연립 조경식재 및 시설물공사" xfId="27360"/>
    <cellStyle name="1_total_총괄내역0518" xfId="4919"/>
    <cellStyle name="1_total_총괄내역0518_00-설계서양식" xfId="21623"/>
    <cellStyle name="1_total_총괄내역0518_00-설계서양식_00-수량산출서양식" xfId="21624"/>
    <cellStyle name="1_total_총괄내역0518_00-설계서양식_0702 성북구북악산-수량산출서" xfId="21625"/>
    <cellStyle name="1_total_총괄내역0518_00-설계서양식_강남구시설녹지대-수량산출서" xfId="21626"/>
    <cellStyle name="1_total_총괄내역0518_00-설계서양식_나래-수량산출서" xfId="21627"/>
    <cellStyle name="1_total_총괄내역0518_00-설계서양식_단양희망의탑-설계서" xfId="21628"/>
    <cellStyle name="1_total_총괄내역0518_00-설계서양식_복사본 비둘기-수량산출서" xfId="21629"/>
    <cellStyle name="1_total_총괄내역0518_00-설계서양식_북악산-수량산출서" xfId="21630"/>
    <cellStyle name="1_total_총괄내역0518_00-설계서양식_지울것" xfId="21631"/>
    <cellStyle name="1_total_총괄내역0518_00-수량산출서양식" xfId="21632"/>
    <cellStyle name="1_total_총괄내역0518_0702 성북구북악산-수량산출서" xfId="21633"/>
    <cellStyle name="1_total_총괄내역0518_bc포대내역서" xfId="21634"/>
    <cellStyle name="1_total_총괄내역0518_강남구시설녹지대-수량산출서" xfId="21635"/>
    <cellStyle name="1_total_총괄내역0518_구로리설계예산서1029" xfId="4920"/>
    <cellStyle name="1_total_총괄내역0518_구로리설계예산서1029_00-설계서양식" xfId="21636"/>
    <cellStyle name="1_total_총괄내역0518_구로리설계예산서1029_00-설계서양식_00-수량산출서양식" xfId="21637"/>
    <cellStyle name="1_total_총괄내역0518_구로리설계예산서1029_00-설계서양식_0702 성북구북악산-수량산출서" xfId="21638"/>
    <cellStyle name="1_total_총괄내역0518_구로리설계예산서1029_00-설계서양식_강남구시설녹지대-수량산출서" xfId="21639"/>
    <cellStyle name="1_total_총괄내역0518_구로리설계예산서1029_00-설계서양식_나래-수량산출서" xfId="21640"/>
    <cellStyle name="1_total_총괄내역0518_구로리설계예산서1029_00-설계서양식_단양희망의탑-설계서" xfId="21641"/>
    <cellStyle name="1_total_총괄내역0518_구로리설계예산서1029_00-설계서양식_복사본 비둘기-수량산출서" xfId="21642"/>
    <cellStyle name="1_total_총괄내역0518_구로리설계예산서1029_00-설계서양식_북악산-수량산출서" xfId="21643"/>
    <cellStyle name="1_total_총괄내역0518_구로리설계예산서1029_00-설계서양식_지울것" xfId="21644"/>
    <cellStyle name="1_total_총괄내역0518_구로리설계예산서1029_00-수량산출서양식" xfId="21645"/>
    <cellStyle name="1_total_총괄내역0518_구로리설계예산서1029_0702 성북구북악산-수량산출서" xfId="21646"/>
    <cellStyle name="1_total_총괄내역0518_구로리설계예산서1029_bc포대내역서" xfId="21647"/>
    <cellStyle name="1_total_총괄내역0518_구로리설계예산서1029_강남구시설녹지대-수량산출서" xfId="21648"/>
    <cellStyle name="1_total_총괄내역0518_구로리설계예산서1029_나래-수량산출서" xfId="21649"/>
    <cellStyle name="1_total_총괄내역0518_구로리설계예산서1029_단양-수량산출서" xfId="21650"/>
    <cellStyle name="1_total_총괄내역0518_구로리설계예산서1029_단양희망의탑-설계서" xfId="21651"/>
    <cellStyle name="1_total_총괄내역0518_구로리설계예산서1029_동의변경" xfId="4921"/>
    <cellStyle name="1_total_총괄내역0518_구로리설계예산서1029_복사본 비둘기-수량산출서" xfId="21652"/>
    <cellStyle name="1_total_총괄내역0518_구로리설계예산서1029_북악산-수량산출서" xfId="21653"/>
    <cellStyle name="1_total_총괄내역0518_구로리설계예산서1029_예정공정표및설계설명서" xfId="4922"/>
    <cellStyle name="1_total_총괄내역0518_구로리설계예산서1029_예정공정표및설계설명서_(마전)예정공정표및설계설명서" xfId="4923"/>
    <cellStyle name="1_total_총괄내역0518_구로리설계예산서1029_예정공정표및설계설명서_(명덕)예정공정표및설계설명서" xfId="4924"/>
    <cellStyle name="1_total_총괄내역0518_구로리설계예산서1029_예정공정표및설계설명서_0305-불당마을내역" xfId="4925"/>
    <cellStyle name="1_total_총괄내역0518_구로리설계예산서1029_예정공정표및설계설명서_1.설계 예산서" xfId="4926"/>
    <cellStyle name="1_total_총괄내역0518_구로리설계예산서1029_예정공정표및설계설명서_설계서-1" xfId="4927"/>
    <cellStyle name="1_total_총괄내역0518_구로리설계예산서1029_용마도시자연공원 총괄내역서0618" xfId="4928"/>
    <cellStyle name="1_total_총괄내역0518_구로리설계예산서1029_용마도시자연공원 총괄내역서0618_동의변경" xfId="4929"/>
    <cellStyle name="1_total_총괄내역0518_구로리설계예산서1029_지울것" xfId="21654"/>
    <cellStyle name="1_total_총괄내역0518_구로리설계예산서1029_지주목" xfId="21655"/>
    <cellStyle name="1_total_총괄내역0518_구로리설계예산서1029_지주목_00-수량산출서양식" xfId="21656"/>
    <cellStyle name="1_total_총괄내역0518_구로리설계예산서1029_지주목_0702 성북구북악산-수량산출서" xfId="21657"/>
    <cellStyle name="1_total_총괄내역0518_구로리설계예산서1029_지주목_강남구시설녹지대-수량산출서" xfId="21658"/>
    <cellStyle name="1_total_총괄내역0518_구로리설계예산서1029_지주목_나래-수량산출서" xfId="21659"/>
    <cellStyle name="1_total_총괄내역0518_구로리설계예산서1029_지주목_단양희망의탑-설계서" xfId="21660"/>
    <cellStyle name="1_total_총괄내역0518_구로리설계예산서1029_지주목_복사본 비둘기-수량산출서" xfId="21661"/>
    <cellStyle name="1_total_총괄내역0518_구로리설계예산서1029_지주목_북악산-수량산출서" xfId="21662"/>
    <cellStyle name="1_total_총괄내역0518_구로리설계예산서1029_지주목_지울것" xfId="21663"/>
    <cellStyle name="1_total_총괄내역0518_구로리설계예산서1029_진해자은수량산출서(단지내)" xfId="10314"/>
    <cellStyle name="1_total_총괄내역0518_구로리설계예산서1029_진해자은수량산출서(단지내)_진해자은수량산출서(도시기반)0621" xfId="10315"/>
    <cellStyle name="1_total_총괄내역0518_구로리설계예산서1029_진해자은수량산출서(단지내)_취합" xfId="21664"/>
    <cellStyle name="1_total_총괄내역0518_구로리설계예산서1029_철거 및 이설수량산출-학교숲" xfId="4930"/>
    <cellStyle name="1_total_총괄내역0518_구로리설계예산서1029_하도급관리계획서(갑지원주동화)" xfId="21665"/>
    <cellStyle name="1_total_총괄내역0518_구로리설계예산서1029_하도급관리계획서(갑지원주동화)_bc포대내역서" xfId="21666"/>
    <cellStyle name="1_total_총괄내역0518_구로리설계예산서1118준공" xfId="4931"/>
    <cellStyle name="1_total_총괄내역0518_구로리설계예산서1118준공_00-설계서양식" xfId="21667"/>
    <cellStyle name="1_total_총괄내역0518_구로리설계예산서1118준공_00-설계서양식_00-수량산출서양식" xfId="21668"/>
    <cellStyle name="1_total_총괄내역0518_구로리설계예산서1118준공_00-설계서양식_0702 성북구북악산-수량산출서" xfId="21669"/>
    <cellStyle name="1_total_총괄내역0518_구로리설계예산서1118준공_00-설계서양식_강남구시설녹지대-수량산출서" xfId="21670"/>
    <cellStyle name="1_total_총괄내역0518_구로리설계예산서1118준공_00-설계서양식_나래-수량산출서" xfId="21671"/>
    <cellStyle name="1_total_총괄내역0518_구로리설계예산서1118준공_00-설계서양식_단양희망의탑-설계서" xfId="21672"/>
    <cellStyle name="1_total_총괄내역0518_구로리설계예산서1118준공_00-설계서양식_복사본 비둘기-수량산출서" xfId="21673"/>
    <cellStyle name="1_total_총괄내역0518_구로리설계예산서1118준공_00-설계서양식_북악산-수량산출서" xfId="21674"/>
    <cellStyle name="1_total_총괄내역0518_구로리설계예산서1118준공_00-설계서양식_지울것" xfId="21675"/>
    <cellStyle name="1_total_총괄내역0518_구로리설계예산서1118준공_00-수량산출서양식" xfId="21676"/>
    <cellStyle name="1_total_총괄내역0518_구로리설계예산서1118준공_0702 성북구북악산-수량산출서" xfId="21677"/>
    <cellStyle name="1_total_총괄내역0518_구로리설계예산서1118준공_bc포대내역서" xfId="21678"/>
    <cellStyle name="1_total_총괄내역0518_구로리설계예산서1118준공_강남구시설녹지대-수량산출서" xfId="21679"/>
    <cellStyle name="1_total_총괄내역0518_구로리설계예산서1118준공_나래-수량산출서" xfId="21680"/>
    <cellStyle name="1_total_총괄내역0518_구로리설계예산서1118준공_단양-수량산출서" xfId="21681"/>
    <cellStyle name="1_total_총괄내역0518_구로리설계예산서1118준공_단양희망의탑-설계서" xfId="21682"/>
    <cellStyle name="1_total_총괄내역0518_구로리설계예산서1118준공_동의변경" xfId="4932"/>
    <cellStyle name="1_total_총괄내역0518_구로리설계예산서1118준공_복사본 비둘기-수량산출서" xfId="21683"/>
    <cellStyle name="1_total_총괄내역0518_구로리설계예산서1118준공_북악산-수량산출서" xfId="21684"/>
    <cellStyle name="1_total_총괄내역0518_구로리설계예산서1118준공_예정공정표및설계설명서" xfId="4933"/>
    <cellStyle name="1_total_총괄내역0518_구로리설계예산서1118준공_예정공정표및설계설명서_(마전)예정공정표및설계설명서" xfId="4934"/>
    <cellStyle name="1_total_총괄내역0518_구로리설계예산서1118준공_예정공정표및설계설명서_(명덕)예정공정표및설계설명서" xfId="4935"/>
    <cellStyle name="1_total_총괄내역0518_구로리설계예산서1118준공_예정공정표및설계설명서_0305-불당마을내역" xfId="4936"/>
    <cellStyle name="1_total_총괄내역0518_구로리설계예산서1118준공_예정공정표및설계설명서_1.설계 예산서" xfId="4937"/>
    <cellStyle name="1_total_총괄내역0518_구로리설계예산서1118준공_예정공정표및설계설명서_설계서-1" xfId="4938"/>
    <cellStyle name="1_total_총괄내역0518_구로리설계예산서1118준공_용마도시자연공원 총괄내역서0618" xfId="4939"/>
    <cellStyle name="1_total_총괄내역0518_구로리설계예산서1118준공_용마도시자연공원 총괄내역서0618_동의변경" xfId="4940"/>
    <cellStyle name="1_total_총괄내역0518_구로리설계예산서1118준공_지울것" xfId="21685"/>
    <cellStyle name="1_total_총괄내역0518_구로리설계예산서1118준공_지주목" xfId="21686"/>
    <cellStyle name="1_total_총괄내역0518_구로리설계예산서1118준공_지주목_00-수량산출서양식" xfId="21687"/>
    <cellStyle name="1_total_총괄내역0518_구로리설계예산서1118준공_지주목_0702 성북구북악산-수량산출서" xfId="21688"/>
    <cellStyle name="1_total_총괄내역0518_구로리설계예산서1118준공_지주목_강남구시설녹지대-수량산출서" xfId="21689"/>
    <cellStyle name="1_total_총괄내역0518_구로리설계예산서1118준공_지주목_나래-수량산출서" xfId="21690"/>
    <cellStyle name="1_total_총괄내역0518_구로리설계예산서1118준공_지주목_단양희망의탑-설계서" xfId="21691"/>
    <cellStyle name="1_total_총괄내역0518_구로리설계예산서1118준공_지주목_복사본 비둘기-수량산출서" xfId="21692"/>
    <cellStyle name="1_total_총괄내역0518_구로리설계예산서1118준공_지주목_북악산-수량산출서" xfId="21693"/>
    <cellStyle name="1_total_총괄내역0518_구로리설계예산서1118준공_지주목_지울것" xfId="21694"/>
    <cellStyle name="1_total_총괄내역0518_구로리설계예산서1118준공_진해자은수량산출서(단지내)" xfId="10316"/>
    <cellStyle name="1_total_총괄내역0518_구로리설계예산서1118준공_진해자은수량산출서(단지내)_진해자은수량산출서(도시기반)0621" xfId="10317"/>
    <cellStyle name="1_total_총괄내역0518_구로리설계예산서1118준공_진해자은수량산출서(단지내)_취합" xfId="21695"/>
    <cellStyle name="1_total_총괄내역0518_구로리설계예산서1118준공_철거 및 이설수량산출-학교숲" xfId="4941"/>
    <cellStyle name="1_total_총괄내역0518_구로리설계예산서1118준공_하도급관리계획서(갑지원주동화)" xfId="21696"/>
    <cellStyle name="1_total_총괄내역0518_구로리설계예산서1118준공_하도급관리계획서(갑지원주동화)_bc포대내역서" xfId="21697"/>
    <cellStyle name="1_total_총괄내역0518_구로리설계예산서조경" xfId="4942"/>
    <cellStyle name="1_total_총괄내역0518_구로리설계예산서조경_00-설계서양식" xfId="21698"/>
    <cellStyle name="1_total_총괄내역0518_구로리설계예산서조경_00-설계서양식_00-수량산출서양식" xfId="21699"/>
    <cellStyle name="1_total_총괄내역0518_구로리설계예산서조경_00-설계서양식_0702 성북구북악산-수량산출서" xfId="21700"/>
    <cellStyle name="1_total_총괄내역0518_구로리설계예산서조경_00-설계서양식_강남구시설녹지대-수량산출서" xfId="21701"/>
    <cellStyle name="1_total_총괄내역0518_구로리설계예산서조경_00-설계서양식_나래-수량산출서" xfId="21702"/>
    <cellStyle name="1_total_총괄내역0518_구로리설계예산서조경_00-설계서양식_단양희망의탑-설계서" xfId="21703"/>
    <cellStyle name="1_total_총괄내역0518_구로리설계예산서조경_00-설계서양식_복사본 비둘기-수량산출서" xfId="21704"/>
    <cellStyle name="1_total_총괄내역0518_구로리설계예산서조경_00-설계서양식_북악산-수량산출서" xfId="21705"/>
    <cellStyle name="1_total_총괄내역0518_구로리설계예산서조경_00-설계서양식_지울것" xfId="21706"/>
    <cellStyle name="1_total_총괄내역0518_구로리설계예산서조경_00-수량산출서양식" xfId="21707"/>
    <cellStyle name="1_total_총괄내역0518_구로리설계예산서조경_0702 성북구북악산-수량산출서" xfId="21708"/>
    <cellStyle name="1_total_총괄내역0518_구로리설계예산서조경_bc포대내역서" xfId="21709"/>
    <cellStyle name="1_total_총괄내역0518_구로리설계예산서조경_강남구시설녹지대-수량산출서" xfId="21710"/>
    <cellStyle name="1_total_총괄내역0518_구로리설계예산서조경_나래-수량산출서" xfId="21711"/>
    <cellStyle name="1_total_총괄내역0518_구로리설계예산서조경_단양-수량산출서" xfId="21712"/>
    <cellStyle name="1_total_총괄내역0518_구로리설계예산서조경_단양희망의탑-설계서" xfId="21713"/>
    <cellStyle name="1_total_총괄내역0518_구로리설계예산서조경_동의변경" xfId="4943"/>
    <cellStyle name="1_total_총괄내역0518_구로리설계예산서조경_복사본 비둘기-수량산출서" xfId="21714"/>
    <cellStyle name="1_total_총괄내역0518_구로리설계예산서조경_북악산-수량산출서" xfId="21715"/>
    <cellStyle name="1_total_총괄내역0518_구로리설계예산서조경_예정공정표및설계설명서" xfId="4944"/>
    <cellStyle name="1_total_총괄내역0518_구로리설계예산서조경_예정공정표및설계설명서_(마전)예정공정표및설계설명서" xfId="4945"/>
    <cellStyle name="1_total_총괄내역0518_구로리설계예산서조경_예정공정표및설계설명서_(명덕)예정공정표및설계설명서" xfId="4946"/>
    <cellStyle name="1_total_총괄내역0518_구로리설계예산서조경_예정공정표및설계설명서_0305-불당마을내역" xfId="4947"/>
    <cellStyle name="1_total_총괄내역0518_구로리설계예산서조경_예정공정표및설계설명서_1.설계 예산서" xfId="4948"/>
    <cellStyle name="1_total_총괄내역0518_구로리설계예산서조경_예정공정표및설계설명서_설계서-1" xfId="4949"/>
    <cellStyle name="1_total_총괄내역0518_구로리설계예산서조경_용마도시자연공원 총괄내역서0618" xfId="4950"/>
    <cellStyle name="1_total_총괄내역0518_구로리설계예산서조경_용마도시자연공원 총괄내역서0618_동의변경" xfId="4951"/>
    <cellStyle name="1_total_총괄내역0518_구로리설계예산서조경_지울것" xfId="21716"/>
    <cellStyle name="1_total_총괄내역0518_구로리설계예산서조경_지주목" xfId="21717"/>
    <cellStyle name="1_total_총괄내역0518_구로리설계예산서조경_지주목_00-수량산출서양식" xfId="21718"/>
    <cellStyle name="1_total_총괄내역0518_구로리설계예산서조경_지주목_0702 성북구북악산-수량산출서" xfId="21719"/>
    <cellStyle name="1_total_총괄내역0518_구로리설계예산서조경_지주목_강남구시설녹지대-수량산출서" xfId="21720"/>
    <cellStyle name="1_total_총괄내역0518_구로리설계예산서조경_지주목_나래-수량산출서" xfId="21721"/>
    <cellStyle name="1_total_총괄내역0518_구로리설계예산서조경_지주목_단양희망의탑-설계서" xfId="21722"/>
    <cellStyle name="1_total_총괄내역0518_구로리설계예산서조경_지주목_복사본 비둘기-수량산출서" xfId="21723"/>
    <cellStyle name="1_total_총괄내역0518_구로리설계예산서조경_지주목_북악산-수량산출서" xfId="21724"/>
    <cellStyle name="1_total_총괄내역0518_구로리설계예산서조경_지주목_지울것" xfId="21725"/>
    <cellStyle name="1_total_총괄내역0518_구로리설계예산서조경_진해자은수량산출서(단지내)" xfId="10318"/>
    <cellStyle name="1_total_총괄내역0518_구로리설계예산서조경_진해자은수량산출서(단지내)_진해자은수량산출서(도시기반)0621" xfId="10319"/>
    <cellStyle name="1_total_총괄내역0518_구로리설계예산서조경_진해자은수량산출서(단지내)_취합" xfId="21726"/>
    <cellStyle name="1_total_총괄내역0518_구로리설계예산서조경_철거 및 이설수량산출-학교숲" xfId="4952"/>
    <cellStyle name="1_total_총괄내역0518_구로리설계예산서조경_하도급관리계획서(갑지원주동화)" xfId="21727"/>
    <cellStyle name="1_total_총괄내역0518_구로리설계예산서조경_하도급관리계획서(갑지원주동화)_bc포대내역서" xfId="21728"/>
    <cellStyle name="1_total_총괄내역0518_구로리어린이공원예산서(조경)1125" xfId="4953"/>
    <cellStyle name="1_total_총괄내역0518_구로리어린이공원예산서(조경)1125_00-설계서양식" xfId="21729"/>
    <cellStyle name="1_total_총괄내역0518_구로리어린이공원예산서(조경)1125_00-설계서양식_00-수량산출서양식" xfId="21730"/>
    <cellStyle name="1_total_총괄내역0518_구로리어린이공원예산서(조경)1125_00-설계서양식_0702 성북구북악산-수량산출서" xfId="21731"/>
    <cellStyle name="1_total_총괄내역0518_구로리어린이공원예산서(조경)1125_00-설계서양식_강남구시설녹지대-수량산출서" xfId="21732"/>
    <cellStyle name="1_total_총괄내역0518_구로리어린이공원예산서(조경)1125_00-설계서양식_나래-수량산출서" xfId="21733"/>
    <cellStyle name="1_total_총괄내역0518_구로리어린이공원예산서(조경)1125_00-설계서양식_단양희망의탑-설계서" xfId="21734"/>
    <cellStyle name="1_total_총괄내역0518_구로리어린이공원예산서(조경)1125_00-설계서양식_복사본 비둘기-수량산출서" xfId="21735"/>
    <cellStyle name="1_total_총괄내역0518_구로리어린이공원예산서(조경)1125_00-설계서양식_북악산-수량산출서" xfId="21736"/>
    <cellStyle name="1_total_총괄내역0518_구로리어린이공원예산서(조경)1125_00-설계서양식_지울것" xfId="21737"/>
    <cellStyle name="1_total_총괄내역0518_구로리어린이공원예산서(조경)1125_00-수량산출서양식" xfId="21738"/>
    <cellStyle name="1_total_총괄내역0518_구로리어린이공원예산서(조경)1125_0702 성북구북악산-수량산출서" xfId="21739"/>
    <cellStyle name="1_total_총괄내역0518_구로리어린이공원예산서(조경)1125_bc포대내역서" xfId="21740"/>
    <cellStyle name="1_total_총괄내역0518_구로리어린이공원예산서(조경)1125_강남구시설녹지대-수량산출서" xfId="21741"/>
    <cellStyle name="1_total_총괄내역0518_구로리어린이공원예산서(조경)1125_나래-수량산출서" xfId="21742"/>
    <cellStyle name="1_total_총괄내역0518_구로리어린이공원예산서(조경)1125_단양-수량산출서" xfId="21743"/>
    <cellStyle name="1_total_총괄내역0518_구로리어린이공원예산서(조경)1125_단양희망의탑-설계서" xfId="21744"/>
    <cellStyle name="1_total_총괄내역0518_구로리어린이공원예산서(조경)1125_동의변경" xfId="4954"/>
    <cellStyle name="1_total_총괄내역0518_구로리어린이공원예산서(조경)1125_복사본 비둘기-수량산출서" xfId="21745"/>
    <cellStyle name="1_total_총괄내역0518_구로리어린이공원예산서(조경)1125_북악산-수량산출서" xfId="21746"/>
    <cellStyle name="1_total_총괄내역0518_구로리어린이공원예산서(조경)1125_예정공정표및설계설명서" xfId="4955"/>
    <cellStyle name="1_total_총괄내역0518_구로리어린이공원예산서(조경)1125_예정공정표및설계설명서_(마전)예정공정표및설계설명서" xfId="4956"/>
    <cellStyle name="1_total_총괄내역0518_구로리어린이공원예산서(조경)1125_예정공정표및설계설명서_(명덕)예정공정표및설계설명서" xfId="4957"/>
    <cellStyle name="1_total_총괄내역0518_구로리어린이공원예산서(조경)1125_예정공정표및설계설명서_0305-불당마을내역" xfId="4958"/>
    <cellStyle name="1_total_총괄내역0518_구로리어린이공원예산서(조경)1125_예정공정표및설계설명서_1.설계 예산서" xfId="4959"/>
    <cellStyle name="1_total_총괄내역0518_구로리어린이공원예산서(조경)1125_예정공정표및설계설명서_설계서-1" xfId="4960"/>
    <cellStyle name="1_total_총괄내역0518_구로리어린이공원예산서(조경)1125_용마도시자연공원 총괄내역서0618" xfId="4961"/>
    <cellStyle name="1_total_총괄내역0518_구로리어린이공원예산서(조경)1125_용마도시자연공원 총괄내역서0618_동의변경" xfId="4962"/>
    <cellStyle name="1_total_총괄내역0518_구로리어린이공원예산서(조경)1125_지울것" xfId="21747"/>
    <cellStyle name="1_total_총괄내역0518_구로리어린이공원예산서(조경)1125_지주목" xfId="21748"/>
    <cellStyle name="1_total_총괄내역0518_구로리어린이공원예산서(조경)1125_지주목_00-수량산출서양식" xfId="21749"/>
    <cellStyle name="1_total_총괄내역0518_구로리어린이공원예산서(조경)1125_지주목_0702 성북구북악산-수량산출서" xfId="21750"/>
    <cellStyle name="1_total_총괄내역0518_구로리어린이공원예산서(조경)1125_지주목_강남구시설녹지대-수량산출서" xfId="21751"/>
    <cellStyle name="1_total_총괄내역0518_구로리어린이공원예산서(조경)1125_지주목_나래-수량산출서" xfId="21752"/>
    <cellStyle name="1_total_총괄내역0518_구로리어린이공원예산서(조경)1125_지주목_단양희망의탑-설계서" xfId="21753"/>
    <cellStyle name="1_total_총괄내역0518_구로리어린이공원예산서(조경)1125_지주목_복사본 비둘기-수량산출서" xfId="21754"/>
    <cellStyle name="1_total_총괄내역0518_구로리어린이공원예산서(조경)1125_지주목_북악산-수량산출서" xfId="21755"/>
    <cellStyle name="1_total_총괄내역0518_구로리어린이공원예산서(조경)1125_지주목_지울것" xfId="21756"/>
    <cellStyle name="1_total_총괄내역0518_구로리어린이공원예산서(조경)1125_진해자은수량산출서(단지내)" xfId="10320"/>
    <cellStyle name="1_total_총괄내역0518_구로리어린이공원예산서(조경)1125_진해자은수량산출서(단지내)_진해자은수량산출서(도시기반)0621" xfId="10321"/>
    <cellStyle name="1_total_총괄내역0518_구로리어린이공원예산서(조경)1125_진해자은수량산출서(단지내)_취합" xfId="21757"/>
    <cellStyle name="1_total_총괄내역0518_구로리어린이공원예산서(조경)1125_철거 및 이설수량산출-학교숲" xfId="4963"/>
    <cellStyle name="1_total_총괄내역0518_구로리어린이공원예산서(조경)1125_하도급관리계획서(갑지원주동화)" xfId="21758"/>
    <cellStyle name="1_total_총괄내역0518_구로리어린이공원예산서(조경)1125_하도급관리계획서(갑지원주동화)_bc포대내역서" xfId="21759"/>
    <cellStyle name="1_total_총괄내역0518_나래-수량산출서" xfId="21760"/>
    <cellStyle name="1_total_총괄내역0518_내역서" xfId="4964"/>
    <cellStyle name="1_total_총괄내역0518_내역서_00-설계서양식" xfId="21761"/>
    <cellStyle name="1_total_총괄내역0518_내역서_00-설계서양식_00-수량산출서양식" xfId="21762"/>
    <cellStyle name="1_total_총괄내역0518_내역서_00-설계서양식_0702 성북구북악산-수량산출서" xfId="21763"/>
    <cellStyle name="1_total_총괄내역0518_내역서_00-설계서양식_강남구시설녹지대-수량산출서" xfId="21764"/>
    <cellStyle name="1_total_총괄내역0518_내역서_00-설계서양식_나래-수량산출서" xfId="21765"/>
    <cellStyle name="1_total_총괄내역0518_내역서_00-설계서양식_단양희망의탑-설계서" xfId="21766"/>
    <cellStyle name="1_total_총괄내역0518_내역서_00-설계서양식_복사본 비둘기-수량산출서" xfId="21767"/>
    <cellStyle name="1_total_총괄내역0518_내역서_00-설계서양식_북악산-수량산출서" xfId="21768"/>
    <cellStyle name="1_total_총괄내역0518_내역서_00-설계서양식_지울것" xfId="21769"/>
    <cellStyle name="1_total_총괄내역0518_내역서_00-수량산출서양식" xfId="21770"/>
    <cellStyle name="1_total_총괄내역0518_내역서_0702 성북구북악산-수량산출서" xfId="21771"/>
    <cellStyle name="1_total_총괄내역0518_내역서_bc포대내역서" xfId="21772"/>
    <cellStyle name="1_total_총괄내역0518_내역서_강남구시설녹지대-수량산출서" xfId="21773"/>
    <cellStyle name="1_total_총괄내역0518_내역서_나래-수량산출서" xfId="21774"/>
    <cellStyle name="1_total_총괄내역0518_내역서_단양-수량산출서" xfId="21775"/>
    <cellStyle name="1_total_총괄내역0518_내역서_단양희망의탑-설계서" xfId="21776"/>
    <cellStyle name="1_total_총괄내역0518_내역서_동의변경" xfId="4965"/>
    <cellStyle name="1_total_총괄내역0518_내역서_복사본 비둘기-수량산출서" xfId="21777"/>
    <cellStyle name="1_total_총괄내역0518_내역서_북악산-수량산출서" xfId="21778"/>
    <cellStyle name="1_total_총괄내역0518_내역서_예정공정표및설계설명서" xfId="4966"/>
    <cellStyle name="1_total_총괄내역0518_내역서_예정공정표및설계설명서_(마전)예정공정표및설계설명서" xfId="4967"/>
    <cellStyle name="1_total_총괄내역0518_내역서_예정공정표및설계설명서_(명덕)예정공정표및설계설명서" xfId="4968"/>
    <cellStyle name="1_total_총괄내역0518_내역서_예정공정표및설계설명서_0305-불당마을내역" xfId="4969"/>
    <cellStyle name="1_total_총괄내역0518_내역서_예정공정표및설계설명서_1.설계 예산서" xfId="4970"/>
    <cellStyle name="1_total_총괄내역0518_내역서_예정공정표및설계설명서_설계서-1" xfId="4971"/>
    <cellStyle name="1_total_총괄내역0518_내역서_용마도시자연공원 총괄내역서0618" xfId="4972"/>
    <cellStyle name="1_total_총괄내역0518_내역서_용마도시자연공원 총괄내역서0618_동의변경" xfId="4973"/>
    <cellStyle name="1_total_총괄내역0518_내역서_지울것" xfId="21779"/>
    <cellStyle name="1_total_총괄내역0518_내역서_지주목" xfId="21780"/>
    <cellStyle name="1_total_총괄내역0518_내역서_지주목_00-수량산출서양식" xfId="21781"/>
    <cellStyle name="1_total_총괄내역0518_내역서_지주목_0702 성북구북악산-수량산출서" xfId="21782"/>
    <cellStyle name="1_total_총괄내역0518_내역서_지주목_강남구시설녹지대-수량산출서" xfId="21783"/>
    <cellStyle name="1_total_총괄내역0518_내역서_지주목_나래-수량산출서" xfId="21784"/>
    <cellStyle name="1_total_총괄내역0518_내역서_지주목_단양희망의탑-설계서" xfId="21785"/>
    <cellStyle name="1_total_총괄내역0518_내역서_지주목_복사본 비둘기-수량산출서" xfId="21786"/>
    <cellStyle name="1_total_총괄내역0518_내역서_지주목_북악산-수량산출서" xfId="21787"/>
    <cellStyle name="1_total_총괄내역0518_내역서_지주목_지울것" xfId="21788"/>
    <cellStyle name="1_total_총괄내역0518_내역서_진해자은수량산출서(단지내)" xfId="10322"/>
    <cellStyle name="1_total_총괄내역0518_내역서_진해자은수량산출서(단지내)_진해자은수량산출서(도시기반)0621" xfId="10323"/>
    <cellStyle name="1_total_총괄내역0518_내역서_진해자은수량산출서(단지내)_취합" xfId="21789"/>
    <cellStyle name="1_total_총괄내역0518_내역서_철거 및 이설수량산출-학교숲" xfId="4974"/>
    <cellStyle name="1_total_총괄내역0518_내역서_하도급관리계획서(갑지원주동화)" xfId="21790"/>
    <cellStyle name="1_total_총괄내역0518_내역서_하도급관리계획서(갑지원주동화)_bc포대내역서" xfId="21791"/>
    <cellStyle name="1_total_총괄내역0518_노임단가표" xfId="4975"/>
    <cellStyle name="1_total_총괄내역0518_노임단가표_00-설계서양식" xfId="21792"/>
    <cellStyle name="1_total_총괄내역0518_노임단가표_00-설계서양식_00-수량산출서양식" xfId="21793"/>
    <cellStyle name="1_total_총괄내역0518_노임단가표_00-설계서양식_0702 성북구북악산-수량산출서" xfId="21794"/>
    <cellStyle name="1_total_총괄내역0518_노임단가표_00-설계서양식_강남구시설녹지대-수량산출서" xfId="21795"/>
    <cellStyle name="1_total_총괄내역0518_노임단가표_00-설계서양식_나래-수량산출서" xfId="21796"/>
    <cellStyle name="1_total_총괄내역0518_노임단가표_00-설계서양식_단양희망의탑-설계서" xfId="21797"/>
    <cellStyle name="1_total_총괄내역0518_노임단가표_00-설계서양식_복사본 비둘기-수량산출서" xfId="21798"/>
    <cellStyle name="1_total_총괄내역0518_노임단가표_00-설계서양식_북악산-수량산출서" xfId="21799"/>
    <cellStyle name="1_total_총괄내역0518_노임단가표_00-설계서양식_지울것" xfId="21800"/>
    <cellStyle name="1_total_총괄내역0518_노임단가표_00-수량산출서양식" xfId="21801"/>
    <cellStyle name="1_total_총괄내역0518_노임단가표_0702 성북구북악산-수량산출서" xfId="21802"/>
    <cellStyle name="1_total_총괄내역0518_노임단가표_bc포대내역서" xfId="21803"/>
    <cellStyle name="1_total_총괄내역0518_노임단가표_강남구시설녹지대-수량산출서" xfId="21804"/>
    <cellStyle name="1_total_총괄내역0518_노임단가표_나래-수량산출서" xfId="21805"/>
    <cellStyle name="1_total_총괄내역0518_노임단가표_단양-수량산출서" xfId="21806"/>
    <cellStyle name="1_total_총괄내역0518_노임단가표_단양희망의탑-설계서" xfId="21807"/>
    <cellStyle name="1_total_총괄내역0518_노임단가표_동의변경" xfId="4976"/>
    <cellStyle name="1_total_총괄내역0518_노임단가표_복사본 비둘기-수량산출서" xfId="21808"/>
    <cellStyle name="1_total_총괄내역0518_노임단가표_북악산-수량산출서" xfId="21809"/>
    <cellStyle name="1_total_총괄내역0518_노임단가표_예정공정표및설계설명서" xfId="4977"/>
    <cellStyle name="1_total_총괄내역0518_노임단가표_예정공정표및설계설명서_(마전)예정공정표및설계설명서" xfId="4978"/>
    <cellStyle name="1_total_총괄내역0518_노임단가표_예정공정표및설계설명서_(명덕)예정공정표및설계설명서" xfId="4979"/>
    <cellStyle name="1_total_총괄내역0518_노임단가표_예정공정표및설계설명서_0305-불당마을내역" xfId="4980"/>
    <cellStyle name="1_total_총괄내역0518_노임단가표_예정공정표및설계설명서_1.설계 예산서" xfId="4981"/>
    <cellStyle name="1_total_총괄내역0518_노임단가표_예정공정표및설계설명서_설계서-1" xfId="4982"/>
    <cellStyle name="1_total_총괄내역0518_노임단가표_용마도시자연공원 총괄내역서0618" xfId="4983"/>
    <cellStyle name="1_total_총괄내역0518_노임단가표_용마도시자연공원 총괄내역서0618_동의변경" xfId="4984"/>
    <cellStyle name="1_total_총괄내역0518_노임단가표_지울것" xfId="21810"/>
    <cellStyle name="1_total_총괄내역0518_노임단가표_지주목" xfId="21811"/>
    <cellStyle name="1_total_총괄내역0518_노임단가표_지주목_00-수량산출서양식" xfId="21812"/>
    <cellStyle name="1_total_총괄내역0518_노임단가표_지주목_0702 성북구북악산-수량산출서" xfId="21813"/>
    <cellStyle name="1_total_총괄내역0518_노임단가표_지주목_강남구시설녹지대-수량산출서" xfId="21814"/>
    <cellStyle name="1_total_총괄내역0518_노임단가표_지주목_나래-수량산출서" xfId="21815"/>
    <cellStyle name="1_total_총괄내역0518_노임단가표_지주목_단양희망의탑-설계서" xfId="21816"/>
    <cellStyle name="1_total_총괄내역0518_노임단가표_지주목_복사본 비둘기-수량산출서" xfId="21817"/>
    <cellStyle name="1_total_총괄내역0518_노임단가표_지주목_북악산-수량산출서" xfId="21818"/>
    <cellStyle name="1_total_총괄내역0518_노임단가표_지주목_지울것" xfId="21819"/>
    <cellStyle name="1_total_총괄내역0518_노임단가표_진해자은수량산출서(단지내)" xfId="10324"/>
    <cellStyle name="1_total_총괄내역0518_노임단가표_진해자은수량산출서(단지내)_진해자은수량산출서(도시기반)0621" xfId="10325"/>
    <cellStyle name="1_total_총괄내역0518_노임단가표_진해자은수량산출서(단지내)_취합" xfId="21820"/>
    <cellStyle name="1_total_총괄내역0518_노임단가표_철거 및 이설수량산출-학교숲" xfId="4985"/>
    <cellStyle name="1_total_총괄내역0518_노임단가표_하도급관리계획서(갑지원주동화)" xfId="21821"/>
    <cellStyle name="1_total_총괄내역0518_노임단가표_하도급관리계획서(갑지원주동화)_bc포대내역서" xfId="21822"/>
    <cellStyle name="1_total_총괄내역0518_단양-수량산출서" xfId="21823"/>
    <cellStyle name="1_total_총괄내역0518_단양희망의탑-설계서" xfId="21824"/>
    <cellStyle name="1_total_총괄내역0518_동의변경" xfId="4986"/>
    <cellStyle name="1_total_총괄내역0518_복사본 비둘기-수량산출서" xfId="21825"/>
    <cellStyle name="1_total_총괄내역0518_북악산-수량산출서" xfId="21826"/>
    <cellStyle name="1_total_총괄내역0518_수도권매립지" xfId="4987"/>
    <cellStyle name="1_total_총괄내역0518_수도권매립지_00-설계서양식" xfId="21827"/>
    <cellStyle name="1_total_총괄내역0518_수도권매립지_00-설계서양식_00-수량산출서양식" xfId="21828"/>
    <cellStyle name="1_total_총괄내역0518_수도권매립지_00-설계서양식_0702 성북구북악산-수량산출서" xfId="21829"/>
    <cellStyle name="1_total_총괄내역0518_수도권매립지_00-설계서양식_강남구시설녹지대-수량산출서" xfId="21830"/>
    <cellStyle name="1_total_총괄내역0518_수도권매립지_00-설계서양식_나래-수량산출서" xfId="21831"/>
    <cellStyle name="1_total_총괄내역0518_수도권매립지_00-설계서양식_단양희망의탑-설계서" xfId="21832"/>
    <cellStyle name="1_total_총괄내역0518_수도권매립지_00-설계서양식_복사본 비둘기-수량산출서" xfId="21833"/>
    <cellStyle name="1_total_총괄내역0518_수도권매립지_00-설계서양식_북악산-수량산출서" xfId="21834"/>
    <cellStyle name="1_total_총괄내역0518_수도권매립지_00-설계서양식_지울것" xfId="21835"/>
    <cellStyle name="1_total_총괄내역0518_수도권매립지_00-수량산출서양식" xfId="21836"/>
    <cellStyle name="1_total_총괄내역0518_수도권매립지_0702 성북구북악산-수량산출서" xfId="21837"/>
    <cellStyle name="1_total_총괄내역0518_수도권매립지_bc포대내역서" xfId="21838"/>
    <cellStyle name="1_total_총괄내역0518_수도권매립지_강남구시설녹지대-수량산출서" xfId="21839"/>
    <cellStyle name="1_total_총괄내역0518_수도권매립지_나래-수량산출서" xfId="21840"/>
    <cellStyle name="1_total_총괄내역0518_수도권매립지_단양-수량산출서" xfId="21841"/>
    <cellStyle name="1_total_총괄내역0518_수도권매립지_단양희망의탑-설계서" xfId="21842"/>
    <cellStyle name="1_total_총괄내역0518_수도권매립지_동의변경" xfId="4988"/>
    <cellStyle name="1_total_총괄내역0518_수도권매립지_복사본 비둘기-수량산출서" xfId="21843"/>
    <cellStyle name="1_total_총괄내역0518_수도권매립지_북악산-수량산출서" xfId="21844"/>
    <cellStyle name="1_total_총괄내역0518_수도권매립지_예정공정표및설계설명서" xfId="4989"/>
    <cellStyle name="1_total_총괄내역0518_수도권매립지_예정공정표및설계설명서_(마전)예정공정표및설계설명서" xfId="4990"/>
    <cellStyle name="1_total_총괄내역0518_수도권매립지_예정공정표및설계설명서_(명덕)예정공정표및설계설명서" xfId="4991"/>
    <cellStyle name="1_total_총괄내역0518_수도권매립지_예정공정표및설계설명서_0305-불당마을내역" xfId="4992"/>
    <cellStyle name="1_total_총괄내역0518_수도권매립지_예정공정표및설계설명서_1.설계 예산서" xfId="4993"/>
    <cellStyle name="1_total_총괄내역0518_수도권매립지_예정공정표및설계설명서_설계서-1" xfId="4994"/>
    <cellStyle name="1_total_총괄내역0518_수도권매립지_용마도시자연공원 총괄내역서0618" xfId="4995"/>
    <cellStyle name="1_total_총괄내역0518_수도권매립지_용마도시자연공원 총괄내역서0618_동의변경" xfId="4996"/>
    <cellStyle name="1_total_총괄내역0518_수도권매립지_지울것" xfId="21845"/>
    <cellStyle name="1_total_총괄내역0518_수도권매립지_지주목" xfId="21846"/>
    <cellStyle name="1_total_총괄내역0518_수도권매립지_지주목_00-수량산출서양식" xfId="21847"/>
    <cellStyle name="1_total_총괄내역0518_수도권매립지_지주목_0702 성북구북악산-수량산출서" xfId="21848"/>
    <cellStyle name="1_total_총괄내역0518_수도권매립지_지주목_강남구시설녹지대-수량산출서" xfId="21849"/>
    <cellStyle name="1_total_총괄내역0518_수도권매립지_지주목_나래-수량산출서" xfId="21850"/>
    <cellStyle name="1_total_총괄내역0518_수도권매립지_지주목_단양희망의탑-설계서" xfId="21851"/>
    <cellStyle name="1_total_총괄내역0518_수도권매립지_지주목_복사본 비둘기-수량산출서" xfId="21852"/>
    <cellStyle name="1_total_총괄내역0518_수도권매립지_지주목_북악산-수량산출서" xfId="21853"/>
    <cellStyle name="1_total_총괄내역0518_수도권매립지_지주목_지울것" xfId="21854"/>
    <cellStyle name="1_total_총괄내역0518_수도권매립지_진해자은수량산출서(단지내)" xfId="10326"/>
    <cellStyle name="1_total_총괄내역0518_수도권매립지_진해자은수량산출서(단지내)_진해자은수량산출서(도시기반)0621" xfId="10327"/>
    <cellStyle name="1_total_총괄내역0518_수도권매립지_진해자은수량산출서(단지내)_취합" xfId="21855"/>
    <cellStyle name="1_total_총괄내역0518_수도권매립지_철거 및 이설수량산출-학교숲" xfId="4997"/>
    <cellStyle name="1_total_총괄내역0518_수도권매립지_하도급관리계획서(갑지원주동화)" xfId="21856"/>
    <cellStyle name="1_total_총괄내역0518_수도권매립지_하도급관리계획서(갑지원주동화)_bc포대내역서" xfId="21857"/>
    <cellStyle name="1_total_총괄내역0518_수도권매립지1004(발주용)" xfId="4998"/>
    <cellStyle name="1_total_총괄내역0518_수도권매립지1004(발주용)_00-설계서양식" xfId="21858"/>
    <cellStyle name="1_total_총괄내역0518_수도권매립지1004(발주용)_00-설계서양식_00-수량산출서양식" xfId="21859"/>
    <cellStyle name="1_total_총괄내역0518_수도권매립지1004(발주용)_00-설계서양식_0702 성북구북악산-수량산출서" xfId="21860"/>
    <cellStyle name="1_total_총괄내역0518_수도권매립지1004(발주용)_00-설계서양식_강남구시설녹지대-수량산출서" xfId="21861"/>
    <cellStyle name="1_total_총괄내역0518_수도권매립지1004(발주용)_00-설계서양식_나래-수량산출서" xfId="21862"/>
    <cellStyle name="1_total_총괄내역0518_수도권매립지1004(발주용)_00-설계서양식_단양희망의탑-설계서" xfId="21863"/>
    <cellStyle name="1_total_총괄내역0518_수도권매립지1004(발주용)_00-설계서양식_복사본 비둘기-수량산출서" xfId="21864"/>
    <cellStyle name="1_total_총괄내역0518_수도권매립지1004(발주용)_00-설계서양식_북악산-수량산출서" xfId="21865"/>
    <cellStyle name="1_total_총괄내역0518_수도권매립지1004(발주용)_00-설계서양식_지울것" xfId="21866"/>
    <cellStyle name="1_total_총괄내역0518_수도권매립지1004(발주용)_00-수량산출서양식" xfId="21867"/>
    <cellStyle name="1_total_총괄내역0518_수도권매립지1004(발주용)_0702 성북구북악산-수량산출서" xfId="21868"/>
    <cellStyle name="1_total_총괄내역0518_수도권매립지1004(발주용)_bc포대내역서" xfId="21869"/>
    <cellStyle name="1_total_총괄내역0518_수도권매립지1004(발주용)_강남구시설녹지대-수량산출서" xfId="21870"/>
    <cellStyle name="1_total_총괄내역0518_수도권매립지1004(발주용)_나래-수량산출서" xfId="21871"/>
    <cellStyle name="1_total_총괄내역0518_수도권매립지1004(발주용)_단양-수량산출서" xfId="21872"/>
    <cellStyle name="1_total_총괄내역0518_수도권매립지1004(발주용)_단양희망의탑-설계서" xfId="21873"/>
    <cellStyle name="1_total_총괄내역0518_수도권매립지1004(발주용)_동의변경" xfId="4999"/>
    <cellStyle name="1_total_총괄내역0518_수도권매립지1004(발주용)_복사본 비둘기-수량산출서" xfId="21874"/>
    <cellStyle name="1_total_총괄내역0518_수도권매립지1004(발주용)_북악산-수량산출서" xfId="21875"/>
    <cellStyle name="1_total_총괄내역0518_수도권매립지1004(발주용)_예정공정표및설계설명서" xfId="5000"/>
    <cellStyle name="1_total_총괄내역0518_수도권매립지1004(발주용)_예정공정표및설계설명서_(마전)예정공정표및설계설명서" xfId="5001"/>
    <cellStyle name="1_total_총괄내역0518_수도권매립지1004(발주용)_예정공정표및설계설명서_(명덕)예정공정표및설계설명서" xfId="5002"/>
    <cellStyle name="1_total_총괄내역0518_수도권매립지1004(발주용)_예정공정표및설계설명서_0305-불당마을내역" xfId="5003"/>
    <cellStyle name="1_total_총괄내역0518_수도권매립지1004(발주용)_예정공정표및설계설명서_1.설계 예산서" xfId="5004"/>
    <cellStyle name="1_total_총괄내역0518_수도권매립지1004(발주용)_예정공정표및설계설명서_설계서-1" xfId="5005"/>
    <cellStyle name="1_total_총괄내역0518_수도권매립지1004(발주용)_용마도시자연공원 총괄내역서0618" xfId="5006"/>
    <cellStyle name="1_total_총괄내역0518_수도권매립지1004(발주용)_용마도시자연공원 총괄내역서0618_동의변경" xfId="5007"/>
    <cellStyle name="1_total_총괄내역0518_수도권매립지1004(발주용)_지울것" xfId="21876"/>
    <cellStyle name="1_total_총괄내역0518_수도권매립지1004(발주용)_지주목" xfId="21877"/>
    <cellStyle name="1_total_총괄내역0518_수도권매립지1004(발주용)_지주목_00-수량산출서양식" xfId="21878"/>
    <cellStyle name="1_total_총괄내역0518_수도권매립지1004(발주용)_지주목_0702 성북구북악산-수량산출서" xfId="21879"/>
    <cellStyle name="1_total_총괄내역0518_수도권매립지1004(발주용)_지주목_강남구시설녹지대-수량산출서" xfId="21880"/>
    <cellStyle name="1_total_총괄내역0518_수도권매립지1004(발주용)_지주목_나래-수량산출서" xfId="21881"/>
    <cellStyle name="1_total_총괄내역0518_수도권매립지1004(발주용)_지주목_단양희망의탑-설계서" xfId="21882"/>
    <cellStyle name="1_total_총괄내역0518_수도권매립지1004(발주용)_지주목_복사본 비둘기-수량산출서" xfId="21883"/>
    <cellStyle name="1_total_총괄내역0518_수도권매립지1004(발주용)_지주목_북악산-수량산출서" xfId="21884"/>
    <cellStyle name="1_total_총괄내역0518_수도권매립지1004(발주용)_지주목_지울것" xfId="21885"/>
    <cellStyle name="1_total_총괄내역0518_수도권매립지1004(발주용)_진해자은수량산출서(단지내)" xfId="10328"/>
    <cellStyle name="1_total_총괄내역0518_수도권매립지1004(발주용)_진해자은수량산출서(단지내)_진해자은수량산출서(도시기반)0621" xfId="10329"/>
    <cellStyle name="1_total_총괄내역0518_수도권매립지1004(발주용)_진해자은수량산출서(단지내)_취합" xfId="21886"/>
    <cellStyle name="1_total_총괄내역0518_수도권매립지1004(발주용)_철거 및 이설수량산출-학교숲" xfId="5008"/>
    <cellStyle name="1_total_총괄내역0518_수도권매립지1004(발주용)_하도급관리계획서(갑지원주동화)" xfId="21887"/>
    <cellStyle name="1_total_총괄내역0518_수도권매립지1004(발주용)_하도급관리계획서(갑지원주동화)_bc포대내역서" xfId="21888"/>
    <cellStyle name="1_total_총괄내역0518_예정공정표및설계설명서" xfId="5009"/>
    <cellStyle name="1_total_총괄내역0518_예정공정표및설계설명서_(마전)예정공정표및설계설명서" xfId="5010"/>
    <cellStyle name="1_total_총괄내역0518_예정공정표및설계설명서_(명덕)예정공정표및설계설명서" xfId="5011"/>
    <cellStyle name="1_total_총괄내역0518_예정공정표및설계설명서_0305-불당마을내역" xfId="5012"/>
    <cellStyle name="1_total_총괄내역0518_예정공정표및설계설명서_1.설계 예산서" xfId="5013"/>
    <cellStyle name="1_total_총괄내역0518_예정공정표및설계설명서_설계서-1" xfId="5014"/>
    <cellStyle name="1_total_총괄내역0518_용마도시자연공원 총괄내역서0618" xfId="5015"/>
    <cellStyle name="1_total_총괄내역0518_용마도시자연공원 총괄내역서0618_동의변경" xfId="5016"/>
    <cellStyle name="1_total_총괄내역0518_일신건영설계예산서(0211)" xfId="5017"/>
    <cellStyle name="1_total_총괄내역0518_일신건영설계예산서(0211)_00-설계서양식" xfId="21889"/>
    <cellStyle name="1_total_총괄내역0518_일신건영설계예산서(0211)_00-설계서양식_00-수량산출서양식" xfId="21890"/>
    <cellStyle name="1_total_총괄내역0518_일신건영설계예산서(0211)_00-설계서양식_0702 성북구북악산-수량산출서" xfId="21891"/>
    <cellStyle name="1_total_총괄내역0518_일신건영설계예산서(0211)_00-설계서양식_강남구시설녹지대-수량산출서" xfId="21892"/>
    <cellStyle name="1_total_총괄내역0518_일신건영설계예산서(0211)_00-설계서양식_나래-수량산출서" xfId="21893"/>
    <cellStyle name="1_total_총괄내역0518_일신건영설계예산서(0211)_00-설계서양식_단양희망의탑-설계서" xfId="21894"/>
    <cellStyle name="1_total_총괄내역0518_일신건영설계예산서(0211)_00-설계서양식_복사본 비둘기-수량산출서" xfId="21895"/>
    <cellStyle name="1_total_총괄내역0518_일신건영설계예산서(0211)_00-설계서양식_북악산-수량산출서" xfId="21896"/>
    <cellStyle name="1_total_총괄내역0518_일신건영설계예산서(0211)_00-설계서양식_지울것" xfId="21897"/>
    <cellStyle name="1_total_총괄내역0518_일신건영설계예산서(0211)_00-수량산출서양식" xfId="21898"/>
    <cellStyle name="1_total_총괄내역0518_일신건영설계예산서(0211)_0702 성북구북악산-수량산출서" xfId="21899"/>
    <cellStyle name="1_total_총괄내역0518_일신건영설계예산서(0211)_bc포대내역서" xfId="21900"/>
    <cellStyle name="1_total_총괄내역0518_일신건영설계예산서(0211)_강남구시설녹지대-수량산출서" xfId="21901"/>
    <cellStyle name="1_total_총괄내역0518_일신건영설계예산서(0211)_나래-수량산출서" xfId="21902"/>
    <cellStyle name="1_total_총괄내역0518_일신건영설계예산서(0211)_단양-수량산출서" xfId="21903"/>
    <cellStyle name="1_total_총괄내역0518_일신건영설계예산서(0211)_단양희망의탑-설계서" xfId="21904"/>
    <cellStyle name="1_total_총괄내역0518_일신건영설계예산서(0211)_동의변경" xfId="5018"/>
    <cellStyle name="1_total_총괄내역0518_일신건영설계예산서(0211)_복사본 비둘기-수량산출서" xfId="21905"/>
    <cellStyle name="1_total_총괄내역0518_일신건영설계예산서(0211)_북악산-수량산출서" xfId="21906"/>
    <cellStyle name="1_total_총괄내역0518_일신건영설계예산서(0211)_예정공정표및설계설명서" xfId="5019"/>
    <cellStyle name="1_total_총괄내역0518_일신건영설계예산서(0211)_예정공정표및설계설명서_(마전)예정공정표및설계설명서" xfId="5020"/>
    <cellStyle name="1_total_총괄내역0518_일신건영설계예산서(0211)_예정공정표및설계설명서_(명덕)예정공정표및설계설명서" xfId="5021"/>
    <cellStyle name="1_total_총괄내역0518_일신건영설계예산서(0211)_예정공정표및설계설명서_0305-불당마을내역" xfId="5022"/>
    <cellStyle name="1_total_총괄내역0518_일신건영설계예산서(0211)_예정공정표및설계설명서_1.설계 예산서" xfId="5023"/>
    <cellStyle name="1_total_총괄내역0518_일신건영설계예산서(0211)_예정공정표및설계설명서_설계서-1" xfId="5024"/>
    <cellStyle name="1_total_총괄내역0518_일신건영설계예산서(0211)_용마도시자연공원 총괄내역서0618" xfId="5025"/>
    <cellStyle name="1_total_총괄내역0518_일신건영설계예산서(0211)_용마도시자연공원 총괄내역서0618_동의변경" xfId="5026"/>
    <cellStyle name="1_total_총괄내역0518_일신건영설계예산서(0211)_지울것" xfId="21907"/>
    <cellStyle name="1_total_총괄내역0518_일신건영설계예산서(0211)_지주목" xfId="21908"/>
    <cellStyle name="1_total_총괄내역0518_일신건영설계예산서(0211)_지주목_00-수량산출서양식" xfId="21909"/>
    <cellStyle name="1_total_총괄내역0518_일신건영설계예산서(0211)_지주목_0702 성북구북악산-수량산출서" xfId="21910"/>
    <cellStyle name="1_total_총괄내역0518_일신건영설계예산서(0211)_지주목_강남구시설녹지대-수량산출서" xfId="21911"/>
    <cellStyle name="1_total_총괄내역0518_일신건영설계예산서(0211)_지주목_나래-수량산출서" xfId="21912"/>
    <cellStyle name="1_total_총괄내역0518_일신건영설계예산서(0211)_지주목_단양희망의탑-설계서" xfId="21913"/>
    <cellStyle name="1_total_총괄내역0518_일신건영설계예산서(0211)_지주목_복사본 비둘기-수량산출서" xfId="21914"/>
    <cellStyle name="1_total_총괄내역0518_일신건영설계예산서(0211)_지주목_북악산-수량산출서" xfId="21915"/>
    <cellStyle name="1_total_총괄내역0518_일신건영설계예산서(0211)_지주목_지울것" xfId="21916"/>
    <cellStyle name="1_total_총괄내역0518_일신건영설계예산서(0211)_진해자은수량산출서(단지내)" xfId="10330"/>
    <cellStyle name="1_total_총괄내역0518_일신건영설계예산서(0211)_진해자은수량산출서(단지내)_진해자은수량산출서(도시기반)0621" xfId="10331"/>
    <cellStyle name="1_total_총괄내역0518_일신건영설계예산서(0211)_진해자은수량산출서(단지내)_취합" xfId="21917"/>
    <cellStyle name="1_total_총괄내역0518_일신건영설계예산서(0211)_철거 및 이설수량산출-학교숲" xfId="5027"/>
    <cellStyle name="1_total_총괄내역0518_일신건영설계예산서(0211)_하도급관리계획서(갑지원주동화)" xfId="21918"/>
    <cellStyle name="1_total_총괄내역0518_일신건영설계예산서(0211)_하도급관리계획서(갑지원주동화)_bc포대내역서" xfId="21919"/>
    <cellStyle name="1_total_총괄내역0518_일위대가" xfId="5028"/>
    <cellStyle name="1_total_총괄내역0518_일위대가_00-설계서양식" xfId="21920"/>
    <cellStyle name="1_total_총괄내역0518_일위대가_00-설계서양식_00-수량산출서양식" xfId="21921"/>
    <cellStyle name="1_total_총괄내역0518_일위대가_00-설계서양식_0702 성북구북악산-수량산출서" xfId="21922"/>
    <cellStyle name="1_total_총괄내역0518_일위대가_00-설계서양식_강남구시설녹지대-수량산출서" xfId="21923"/>
    <cellStyle name="1_total_총괄내역0518_일위대가_00-설계서양식_나래-수량산출서" xfId="21924"/>
    <cellStyle name="1_total_총괄내역0518_일위대가_00-설계서양식_단양희망의탑-설계서" xfId="21925"/>
    <cellStyle name="1_total_총괄내역0518_일위대가_00-설계서양식_복사본 비둘기-수량산출서" xfId="21926"/>
    <cellStyle name="1_total_총괄내역0518_일위대가_00-설계서양식_북악산-수량산출서" xfId="21927"/>
    <cellStyle name="1_total_총괄내역0518_일위대가_00-설계서양식_지울것" xfId="21928"/>
    <cellStyle name="1_total_총괄내역0518_일위대가_00-수량산출서양식" xfId="21929"/>
    <cellStyle name="1_total_총괄내역0518_일위대가_0702 성북구북악산-수량산출서" xfId="21930"/>
    <cellStyle name="1_total_총괄내역0518_일위대가_bc포대내역서" xfId="21931"/>
    <cellStyle name="1_total_총괄내역0518_일위대가_강남구시설녹지대-수량산출서" xfId="21932"/>
    <cellStyle name="1_total_총괄내역0518_일위대가_나래-수량산출서" xfId="21933"/>
    <cellStyle name="1_total_총괄내역0518_일위대가_단양-수량산출서" xfId="21934"/>
    <cellStyle name="1_total_총괄내역0518_일위대가_단양희망의탑-설계서" xfId="21935"/>
    <cellStyle name="1_total_총괄내역0518_일위대가_동의변경" xfId="5029"/>
    <cellStyle name="1_total_총괄내역0518_일위대가_복사본 비둘기-수량산출서" xfId="21936"/>
    <cellStyle name="1_total_총괄내역0518_일위대가_북악산-수량산출서" xfId="21937"/>
    <cellStyle name="1_total_총괄내역0518_일위대가_예정공정표및설계설명서" xfId="5030"/>
    <cellStyle name="1_total_총괄내역0518_일위대가_예정공정표및설계설명서_(마전)예정공정표및설계설명서" xfId="5031"/>
    <cellStyle name="1_total_총괄내역0518_일위대가_예정공정표및설계설명서_(명덕)예정공정표및설계설명서" xfId="5032"/>
    <cellStyle name="1_total_총괄내역0518_일위대가_예정공정표및설계설명서_0305-불당마을내역" xfId="5033"/>
    <cellStyle name="1_total_총괄내역0518_일위대가_예정공정표및설계설명서_1.설계 예산서" xfId="5034"/>
    <cellStyle name="1_total_총괄내역0518_일위대가_예정공정표및설계설명서_설계서-1" xfId="5035"/>
    <cellStyle name="1_total_총괄내역0518_일위대가_용마도시자연공원 총괄내역서0618" xfId="5036"/>
    <cellStyle name="1_total_총괄내역0518_일위대가_용마도시자연공원 총괄내역서0618_동의변경" xfId="5037"/>
    <cellStyle name="1_total_총괄내역0518_일위대가_지울것" xfId="21938"/>
    <cellStyle name="1_total_총괄내역0518_일위대가_지주목" xfId="21939"/>
    <cellStyle name="1_total_총괄내역0518_일위대가_지주목_00-수량산출서양식" xfId="21940"/>
    <cellStyle name="1_total_총괄내역0518_일위대가_지주목_0702 성북구북악산-수량산출서" xfId="21941"/>
    <cellStyle name="1_total_총괄내역0518_일위대가_지주목_강남구시설녹지대-수량산출서" xfId="21942"/>
    <cellStyle name="1_total_총괄내역0518_일위대가_지주목_나래-수량산출서" xfId="21943"/>
    <cellStyle name="1_total_총괄내역0518_일위대가_지주목_단양희망의탑-설계서" xfId="21944"/>
    <cellStyle name="1_total_총괄내역0518_일위대가_지주목_복사본 비둘기-수량산출서" xfId="21945"/>
    <cellStyle name="1_total_총괄내역0518_일위대가_지주목_북악산-수량산출서" xfId="21946"/>
    <cellStyle name="1_total_총괄내역0518_일위대가_지주목_지울것" xfId="21947"/>
    <cellStyle name="1_total_총괄내역0518_일위대가_진해자은수량산출서(단지내)" xfId="10332"/>
    <cellStyle name="1_total_총괄내역0518_일위대가_진해자은수량산출서(단지내)_진해자은수량산출서(도시기반)0621" xfId="10333"/>
    <cellStyle name="1_total_총괄내역0518_일위대가_진해자은수량산출서(단지내)_취합" xfId="21948"/>
    <cellStyle name="1_total_총괄내역0518_일위대가_철거 및 이설수량산출-학교숲" xfId="5038"/>
    <cellStyle name="1_total_총괄내역0518_일위대가_하도급관리계획서(갑지원주동화)" xfId="21949"/>
    <cellStyle name="1_total_총괄내역0518_일위대가_하도급관리계획서(갑지원주동화)_bc포대내역서" xfId="21950"/>
    <cellStyle name="1_total_총괄내역0518_자재단가표" xfId="5039"/>
    <cellStyle name="1_total_총괄내역0518_자재단가표_00-설계서양식" xfId="21951"/>
    <cellStyle name="1_total_총괄내역0518_자재단가표_00-설계서양식_00-수량산출서양식" xfId="21952"/>
    <cellStyle name="1_total_총괄내역0518_자재단가표_00-설계서양식_0702 성북구북악산-수량산출서" xfId="21953"/>
    <cellStyle name="1_total_총괄내역0518_자재단가표_00-설계서양식_강남구시설녹지대-수량산출서" xfId="21954"/>
    <cellStyle name="1_total_총괄내역0518_자재단가표_00-설계서양식_나래-수량산출서" xfId="21955"/>
    <cellStyle name="1_total_총괄내역0518_자재단가표_00-설계서양식_단양희망의탑-설계서" xfId="21956"/>
    <cellStyle name="1_total_총괄내역0518_자재단가표_00-설계서양식_복사본 비둘기-수량산출서" xfId="21957"/>
    <cellStyle name="1_total_총괄내역0518_자재단가표_00-설계서양식_북악산-수량산출서" xfId="21958"/>
    <cellStyle name="1_total_총괄내역0518_자재단가표_00-설계서양식_지울것" xfId="21959"/>
    <cellStyle name="1_total_총괄내역0518_자재단가표_00-수량산출서양식" xfId="21960"/>
    <cellStyle name="1_total_총괄내역0518_자재단가표_0702 성북구북악산-수량산출서" xfId="21961"/>
    <cellStyle name="1_total_총괄내역0518_자재단가표_bc포대내역서" xfId="21962"/>
    <cellStyle name="1_total_총괄내역0518_자재단가표_강남구시설녹지대-수량산출서" xfId="21963"/>
    <cellStyle name="1_total_총괄내역0518_자재단가표_나래-수량산출서" xfId="21964"/>
    <cellStyle name="1_total_총괄내역0518_자재단가표_단양-수량산출서" xfId="21965"/>
    <cellStyle name="1_total_총괄내역0518_자재단가표_단양희망의탑-설계서" xfId="21966"/>
    <cellStyle name="1_total_총괄내역0518_자재단가표_동의변경" xfId="5040"/>
    <cellStyle name="1_total_총괄내역0518_자재단가표_복사본 비둘기-수량산출서" xfId="21967"/>
    <cellStyle name="1_total_총괄내역0518_자재단가표_북악산-수량산출서" xfId="21968"/>
    <cellStyle name="1_total_총괄내역0518_자재단가표_예정공정표및설계설명서" xfId="5041"/>
    <cellStyle name="1_total_총괄내역0518_자재단가표_예정공정표및설계설명서_(마전)예정공정표및설계설명서" xfId="5042"/>
    <cellStyle name="1_total_총괄내역0518_자재단가표_예정공정표및설계설명서_(명덕)예정공정표및설계설명서" xfId="5043"/>
    <cellStyle name="1_total_총괄내역0518_자재단가표_예정공정표및설계설명서_0305-불당마을내역" xfId="5044"/>
    <cellStyle name="1_total_총괄내역0518_자재단가표_예정공정표및설계설명서_1.설계 예산서" xfId="5045"/>
    <cellStyle name="1_total_총괄내역0518_자재단가표_예정공정표및설계설명서_설계서-1" xfId="5046"/>
    <cellStyle name="1_total_총괄내역0518_자재단가표_용마도시자연공원 총괄내역서0618" xfId="5047"/>
    <cellStyle name="1_total_총괄내역0518_자재단가표_용마도시자연공원 총괄내역서0618_동의변경" xfId="5048"/>
    <cellStyle name="1_total_총괄내역0518_자재단가표_지울것" xfId="21969"/>
    <cellStyle name="1_total_총괄내역0518_자재단가표_지주목" xfId="21970"/>
    <cellStyle name="1_total_총괄내역0518_자재단가표_지주목_00-수량산출서양식" xfId="21971"/>
    <cellStyle name="1_total_총괄내역0518_자재단가표_지주목_0702 성북구북악산-수량산출서" xfId="21972"/>
    <cellStyle name="1_total_총괄내역0518_자재단가표_지주목_강남구시설녹지대-수량산출서" xfId="21973"/>
    <cellStyle name="1_total_총괄내역0518_자재단가표_지주목_나래-수량산출서" xfId="21974"/>
    <cellStyle name="1_total_총괄내역0518_자재단가표_지주목_단양희망의탑-설계서" xfId="21975"/>
    <cellStyle name="1_total_총괄내역0518_자재단가표_지주목_복사본 비둘기-수량산출서" xfId="21976"/>
    <cellStyle name="1_total_총괄내역0518_자재단가표_지주목_북악산-수량산출서" xfId="21977"/>
    <cellStyle name="1_total_총괄내역0518_자재단가표_지주목_지울것" xfId="21978"/>
    <cellStyle name="1_total_총괄내역0518_자재단가표_진해자은수량산출서(단지내)" xfId="10334"/>
    <cellStyle name="1_total_총괄내역0518_자재단가표_진해자은수량산출서(단지내)_진해자은수량산출서(도시기반)0621" xfId="10335"/>
    <cellStyle name="1_total_총괄내역0518_자재단가표_진해자은수량산출서(단지내)_취합" xfId="21979"/>
    <cellStyle name="1_total_총괄내역0518_자재단가표_철거 및 이설수량산출-학교숲" xfId="5049"/>
    <cellStyle name="1_total_총괄내역0518_자재단가표_하도급관리계획서(갑지원주동화)" xfId="21980"/>
    <cellStyle name="1_total_총괄내역0518_자재단가표_하도급관리계획서(갑지원주동화)_bc포대내역서" xfId="21981"/>
    <cellStyle name="1_total_총괄내역0518_장안초등학교내역0814" xfId="5050"/>
    <cellStyle name="1_total_총괄내역0518_장안초등학교내역0814_00-설계서양식" xfId="21982"/>
    <cellStyle name="1_total_총괄내역0518_장안초등학교내역0814_00-설계서양식_00-수량산출서양식" xfId="21983"/>
    <cellStyle name="1_total_총괄내역0518_장안초등학교내역0814_00-설계서양식_0702 성북구북악산-수량산출서" xfId="21984"/>
    <cellStyle name="1_total_총괄내역0518_장안초등학교내역0814_00-설계서양식_강남구시설녹지대-수량산출서" xfId="21985"/>
    <cellStyle name="1_total_총괄내역0518_장안초등학교내역0814_00-설계서양식_나래-수량산출서" xfId="21986"/>
    <cellStyle name="1_total_총괄내역0518_장안초등학교내역0814_00-설계서양식_단양희망의탑-설계서" xfId="21987"/>
    <cellStyle name="1_total_총괄내역0518_장안초등학교내역0814_00-설계서양식_복사본 비둘기-수량산출서" xfId="21988"/>
    <cellStyle name="1_total_총괄내역0518_장안초등학교내역0814_00-설계서양식_북악산-수량산출서" xfId="21989"/>
    <cellStyle name="1_total_총괄내역0518_장안초등학교내역0814_00-설계서양식_지울것" xfId="21990"/>
    <cellStyle name="1_total_총괄내역0518_장안초등학교내역0814_00-수량산출서양식" xfId="21991"/>
    <cellStyle name="1_total_총괄내역0518_장안초등학교내역0814_0702 성북구북악산-수량산출서" xfId="21992"/>
    <cellStyle name="1_total_총괄내역0518_장안초등학교내역0814_bc포대내역서" xfId="21993"/>
    <cellStyle name="1_total_총괄내역0518_장안초등학교내역0814_강남구시설녹지대-수량산출서" xfId="21994"/>
    <cellStyle name="1_total_총괄내역0518_장안초등학교내역0814_나래-수량산출서" xfId="21995"/>
    <cellStyle name="1_total_총괄내역0518_장안초등학교내역0814_단양-수량산출서" xfId="21996"/>
    <cellStyle name="1_total_총괄내역0518_장안초등학교내역0814_단양희망의탑-설계서" xfId="21997"/>
    <cellStyle name="1_total_총괄내역0518_장안초등학교내역0814_동의변경" xfId="5051"/>
    <cellStyle name="1_total_총괄내역0518_장안초등학교내역0814_복사본 비둘기-수량산출서" xfId="21998"/>
    <cellStyle name="1_total_총괄내역0518_장안초등학교내역0814_북악산-수량산출서" xfId="21999"/>
    <cellStyle name="1_total_총괄내역0518_장안초등학교내역0814_예정공정표및설계설명서" xfId="5052"/>
    <cellStyle name="1_total_총괄내역0518_장안초등학교내역0814_예정공정표및설계설명서_(마전)예정공정표및설계설명서" xfId="5053"/>
    <cellStyle name="1_total_총괄내역0518_장안초등학교내역0814_예정공정표및설계설명서_(명덕)예정공정표및설계설명서" xfId="5054"/>
    <cellStyle name="1_total_총괄내역0518_장안초등학교내역0814_예정공정표및설계설명서_0305-불당마을내역" xfId="5055"/>
    <cellStyle name="1_total_총괄내역0518_장안초등학교내역0814_예정공정표및설계설명서_1.설계 예산서" xfId="5056"/>
    <cellStyle name="1_total_총괄내역0518_장안초등학교내역0814_예정공정표및설계설명서_설계서-1" xfId="5057"/>
    <cellStyle name="1_total_총괄내역0518_장안초등학교내역0814_용마도시자연공원 총괄내역서0618" xfId="5058"/>
    <cellStyle name="1_total_총괄내역0518_장안초등학교내역0814_용마도시자연공원 총괄내역서0618_동의변경" xfId="5059"/>
    <cellStyle name="1_total_총괄내역0518_장안초등학교내역0814_지울것" xfId="22000"/>
    <cellStyle name="1_total_총괄내역0518_장안초등학교내역0814_지주목" xfId="22001"/>
    <cellStyle name="1_total_총괄내역0518_장안초등학교내역0814_지주목_00-수량산출서양식" xfId="22002"/>
    <cellStyle name="1_total_총괄내역0518_장안초등학교내역0814_지주목_0702 성북구북악산-수량산출서" xfId="22003"/>
    <cellStyle name="1_total_총괄내역0518_장안초등학교내역0814_지주목_강남구시설녹지대-수량산출서" xfId="22004"/>
    <cellStyle name="1_total_총괄내역0518_장안초등학교내역0814_지주목_나래-수량산출서" xfId="22005"/>
    <cellStyle name="1_total_총괄내역0518_장안초등학교내역0814_지주목_단양희망의탑-설계서" xfId="22006"/>
    <cellStyle name="1_total_총괄내역0518_장안초등학교내역0814_지주목_복사본 비둘기-수량산출서" xfId="22007"/>
    <cellStyle name="1_total_총괄내역0518_장안초등학교내역0814_지주목_북악산-수량산출서" xfId="22008"/>
    <cellStyle name="1_total_총괄내역0518_장안초등학교내역0814_지주목_지울것" xfId="22009"/>
    <cellStyle name="1_total_총괄내역0518_장안초등학교내역0814_진해자은수량산출서(단지내)" xfId="10336"/>
    <cellStyle name="1_total_총괄내역0518_장안초등학교내역0814_진해자은수량산출서(단지내)_진해자은수량산출서(도시기반)0621" xfId="10337"/>
    <cellStyle name="1_total_총괄내역0518_장안초등학교내역0814_진해자은수량산출서(단지내)_취합" xfId="22010"/>
    <cellStyle name="1_total_총괄내역0518_장안초등학교내역0814_철거 및 이설수량산출-학교숲" xfId="5060"/>
    <cellStyle name="1_total_총괄내역0518_장안초등학교내역0814_하도급관리계획서(갑지원주동화)" xfId="22011"/>
    <cellStyle name="1_total_총괄내역0518_장안초등학교내역0814_하도급관리계획서(갑지원주동화)_bc포대내역서" xfId="22012"/>
    <cellStyle name="1_total_총괄내역0518_지울것" xfId="22013"/>
    <cellStyle name="1_total_총괄내역0518_지주목" xfId="22014"/>
    <cellStyle name="1_total_총괄내역0518_지주목_00-수량산출서양식" xfId="22015"/>
    <cellStyle name="1_total_총괄내역0518_지주목_0702 성북구북악산-수량산출서" xfId="22016"/>
    <cellStyle name="1_total_총괄내역0518_지주목_강남구시설녹지대-수량산출서" xfId="22017"/>
    <cellStyle name="1_total_총괄내역0518_지주목_나래-수량산출서" xfId="22018"/>
    <cellStyle name="1_total_총괄내역0518_지주목_단양희망의탑-설계서" xfId="22019"/>
    <cellStyle name="1_total_총괄내역0518_지주목_복사본 비둘기-수량산출서" xfId="22020"/>
    <cellStyle name="1_total_총괄내역0518_지주목_북악산-수량산출서" xfId="22021"/>
    <cellStyle name="1_total_총괄내역0518_지주목_지울것" xfId="22022"/>
    <cellStyle name="1_total_총괄내역0518_진해자은수량산출서(단지내)" xfId="10338"/>
    <cellStyle name="1_total_총괄내역0518_진해자은수량산출서(단지내)_진해자은수량산출서(도시기반)0621" xfId="10339"/>
    <cellStyle name="1_total_총괄내역0518_진해자은수량산출서(단지내)_취합" xfId="22023"/>
    <cellStyle name="1_total_총괄내역0518_철거 및 이설수량산출-학교숲" xfId="5061"/>
    <cellStyle name="1_total_총괄내역0518_하도급관리계획서(갑지원주동화)" xfId="22024"/>
    <cellStyle name="1_total_총괄내역0518_하도급관리계획서(갑지원주동화)_bc포대내역서" xfId="22025"/>
    <cellStyle name="1_total_총괄내역서-건축" xfId="15905"/>
    <cellStyle name="1_total_총괄내역서-건축_총괄내역서-토목" xfId="15906"/>
    <cellStyle name="1_total_총괄내역서-토목" xfId="15907"/>
    <cellStyle name="1_total_총괄내역서-토목_총괄내역서-토목" xfId="15908"/>
    <cellStyle name="1_total_최종-남대천1단계" xfId="5062"/>
    <cellStyle name="1_total_최종집계표" xfId="5063"/>
    <cellStyle name="1_total_충남대단위수량" xfId="1538"/>
    <cellStyle name="1_total_터미널1" xfId="1539"/>
    <cellStyle name="1_total_터미널1_도곡동롯데아파트 신축공사 중 조경식재 및 시설물공사" xfId="27361"/>
    <cellStyle name="1_total_터미널1_사당동2차 롯데아파트 신축공사 중 조경식재 및 시설물공사" xfId="27362"/>
    <cellStyle name="1_total_터미널1_서대신동 금호아파트 조경공사" xfId="27363"/>
    <cellStyle name="1_total_터미널1_성수동롯데아파트 조경공사" xfId="27364"/>
    <cellStyle name="1_total_터미널1_숭인동 주거복합빌딩신축공사 중 조경식재 및 시설물공사" xfId="27365"/>
    <cellStyle name="1_total_터미널1_오산외인주택놀이터주변조경공사" xfId="27366"/>
    <cellStyle name="1_total_터미널1_요진이매역사수목이식공사(2003)" xfId="27367"/>
    <cellStyle name="1_total_터미널1_조경시설물공내역" xfId="27368"/>
    <cellStyle name="1_total_터미널1_청담동 송목연립 조경식재 및 시설물공사" xfId="27369"/>
    <cellStyle name="1_total_터미널1_해운대 중동 조경공사 공내역서" xfId="27370"/>
    <cellStyle name="1_total_터미널1_해운대중동낙천대 조경공사" xfId="27371"/>
    <cellStyle name="1_total_포장단위수량" xfId="22026"/>
    <cellStyle name="1_total_포장단위수량_단위수량산출서" xfId="22027"/>
    <cellStyle name="1_total_하도급관리계획서(갑지원주동화)" xfId="22028"/>
    <cellStyle name="1_total_하도급관리계획서(갑지원주동화)_bc포대내역서" xfId="22029"/>
    <cellStyle name="1_total_한수단위수량" xfId="1540"/>
    <cellStyle name="1_total_한수단위수량_단위수량산출서" xfId="22030"/>
    <cellStyle name="1_total_해운대 중동 조경공사 공내역서" xfId="27372"/>
    <cellStyle name="1_total_해운대중동낙천대 조경공사" xfId="27373"/>
    <cellStyle name="1_total_현충묘지-예산서(조경)" xfId="1541"/>
    <cellStyle name="1_total_현충묘지-예산서(조경) 2" xfId="16287"/>
    <cellStyle name="1_total_현충묘지-예산서(조경) 3" xfId="16676"/>
    <cellStyle name="1_total_현충묘지-예산서(조경)_00-수량산출서양식" xfId="22031"/>
    <cellStyle name="1_total_현충묘지-예산서(조경)_041206 목동내역" xfId="22032"/>
    <cellStyle name="1_total_현충묘지-예산서(조경)_041206 목동내역_설계서(갑지)0223" xfId="22033"/>
    <cellStyle name="1_total_현충묘지-예산서(조경)_041206 목동내역_설계예산서및단가산출서" xfId="22034"/>
    <cellStyle name="1_total_현충묘지-예산서(조경)_041206 목동내역_진입램프최종" xfId="22035"/>
    <cellStyle name="1_total_현충묘지-예산서(조경)_041206 목동내역_진입램프최종엑셀" xfId="22036"/>
    <cellStyle name="1_total_현충묘지-예산서(조경)_0702 성북구북악산-수량산출서" xfId="22037"/>
    <cellStyle name="1_total_현충묘지-예산서(조경)_강남구시설녹지대-수량산출서" xfId="22038"/>
    <cellStyle name="1_total_현충묘지-예산서(조경)_까르프-표지예정공정표" xfId="22039"/>
    <cellStyle name="1_total_현충묘지-예산서(조경)_까르프-표지예정공정표_00-표지" xfId="22040"/>
    <cellStyle name="1_total_현충묘지-예산서(조경)_까르프-표지예정공정표_00-표지_서부지방검찰청-표지" xfId="22041"/>
    <cellStyle name="1_total_현충묘지-예산서(조경)_까르프-표지예정공정표_00-표지_서부지방법원-표지" xfId="22042"/>
    <cellStyle name="1_total_현충묘지-예산서(조경)_까르프-표지예정공정표_수량산출서(지방검찰청외1개소)0823" xfId="22043"/>
    <cellStyle name="1_total_현충묘지-예산서(조경)_나래-수량산출서" xfId="22044"/>
    <cellStyle name="1_total_현충묘지-예산서(조경)_단양희망의탑-설계서" xfId="22045"/>
    <cellStyle name="1_total_현충묘지-예산서(조경)_대전가오-설계서" xfId="22046"/>
    <cellStyle name="1_total_현충묘지-예산서(조경)_대전가오-설계서(관리)" xfId="22047"/>
    <cellStyle name="1_total_현충묘지-예산서(조경)_대전가오-설계서(관리)_00-설계서양식" xfId="22048"/>
    <cellStyle name="1_total_현충묘지-예산서(조경)_대전가오-설계서(관리)_00-설계서양식_00-수량산출서양식" xfId="22049"/>
    <cellStyle name="1_total_현충묘지-예산서(조경)_대전가오-설계서(관리)_00-설계서양식_0702 성북구북악산-수량산출서" xfId="22050"/>
    <cellStyle name="1_total_현충묘지-예산서(조경)_대전가오-설계서(관리)_00-설계서양식_강남구시설녹지대-수량산출서" xfId="22051"/>
    <cellStyle name="1_total_현충묘지-예산서(조경)_대전가오-설계서(관리)_00-설계서양식_나래-수량산출서" xfId="22052"/>
    <cellStyle name="1_total_현충묘지-예산서(조경)_대전가오-설계서(관리)_00-설계서양식_단양희망의탑-설계서" xfId="22053"/>
    <cellStyle name="1_total_현충묘지-예산서(조경)_대전가오-설계서(관리)_00-설계서양식_복사본 비둘기-수량산출서" xfId="22054"/>
    <cellStyle name="1_total_현충묘지-예산서(조경)_대전가오-설계서(관리)_00-설계서양식_북악산-수량산출서" xfId="22055"/>
    <cellStyle name="1_total_현충묘지-예산서(조경)_대전가오-설계서(관리)_00-설계서양식_지울것" xfId="22056"/>
    <cellStyle name="1_total_현충묘지-예산서(조경)_대전가오-설계서(관리)_00-수량산출서양식" xfId="22057"/>
    <cellStyle name="1_total_현충묘지-예산서(조경)_대전가오-설계서(관리)_0702 성북구북악산-수량산출서" xfId="22058"/>
    <cellStyle name="1_total_현충묘지-예산서(조경)_대전가오-설계서(관리)_강남구시설녹지대-수량산출서" xfId="22059"/>
    <cellStyle name="1_total_현충묘지-예산서(조경)_대전가오-설계서(관리)_나래-수량산출서" xfId="22060"/>
    <cellStyle name="1_total_현충묘지-예산서(조경)_대전가오-설계서(관리)_단양-수량산출서" xfId="22061"/>
    <cellStyle name="1_total_현충묘지-예산서(조경)_대전가오-설계서(관리)_단양희망의탑-설계서" xfId="22062"/>
    <cellStyle name="1_total_현충묘지-예산서(조경)_대전가오-설계서(관리)_복사본 비둘기-수량산출서" xfId="22063"/>
    <cellStyle name="1_total_현충묘지-예산서(조경)_대전가오-설계서(관리)_북악산-수량산출서" xfId="22064"/>
    <cellStyle name="1_total_현충묘지-예산서(조경)_대전가오-설계서(관리)_지울것" xfId="22065"/>
    <cellStyle name="1_total_현충묘지-예산서(조경)_대전가오-설계서_00-설계서양식" xfId="22066"/>
    <cellStyle name="1_total_현충묘지-예산서(조경)_대전가오-설계서_00-설계서양식_00-수량산출서양식" xfId="22067"/>
    <cellStyle name="1_total_현충묘지-예산서(조경)_대전가오-설계서_00-설계서양식_0702 성북구북악산-수량산출서" xfId="22068"/>
    <cellStyle name="1_total_현충묘지-예산서(조경)_대전가오-설계서_00-설계서양식_강남구시설녹지대-수량산출서" xfId="22069"/>
    <cellStyle name="1_total_현충묘지-예산서(조경)_대전가오-설계서_00-설계서양식_나래-수량산출서" xfId="22070"/>
    <cellStyle name="1_total_현충묘지-예산서(조경)_대전가오-설계서_00-설계서양식_단양희망의탑-설계서" xfId="22071"/>
    <cellStyle name="1_total_현충묘지-예산서(조경)_대전가오-설계서_00-설계서양식_복사본 비둘기-수량산출서" xfId="22072"/>
    <cellStyle name="1_total_현충묘지-예산서(조경)_대전가오-설계서_00-설계서양식_북악산-수량산출서" xfId="22073"/>
    <cellStyle name="1_total_현충묘지-예산서(조경)_대전가오-설계서_00-설계서양식_지울것" xfId="22074"/>
    <cellStyle name="1_total_현충묘지-예산서(조경)_대전가오-설계서_00-수량산출서양식" xfId="22075"/>
    <cellStyle name="1_total_현충묘지-예산서(조경)_대전가오-설계서_0702 성북구북악산-수량산출서" xfId="22076"/>
    <cellStyle name="1_total_현충묘지-예산서(조경)_대전가오-설계서_강남구시설녹지대-수량산출서" xfId="22077"/>
    <cellStyle name="1_total_현충묘지-예산서(조경)_대전가오-설계서_나래-수량산출서" xfId="22078"/>
    <cellStyle name="1_total_현충묘지-예산서(조경)_대전가오-설계서_단양-수량산출서" xfId="22079"/>
    <cellStyle name="1_total_현충묘지-예산서(조경)_대전가오-설계서_단양희망의탑-설계서" xfId="22080"/>
    <cellStyle name="1_total_현충묘지-예산서(조경)_대전가오-설계서_복사본 비둘기-수량산출서" xfId="22081"/>
    <cellStyle name="1_total_현충묘지-예산서(조경)_대전가오-설계서_북악산-수량산출서" xfId="22082"/>
    <cellStyle name="1_total_현충묘지-예산서(조경)_대전가오-설계서_지울것" xfId="22083"/>
    <cellStyle name="1_total_현충묘지-예산서(조경)_대전가오-설계서1" xfId="22084"/>
    <cellStyle name="1_total_현충묘지-예산서(조경)_대전가오-설계서1_00-설계서양식" xfId="22085"/>
    <cellStyle name="1_total_현충묘지-예산서(조경)_대전가오-설계서1_00-설계서양식_00-수량산출서양식" xfId="22086"/>
    <cellStyle name="1_total_현충묘지-예산서(조경)_대전가오-설계서1_00-설계서양식_0702 성북구북악산-수량산출서" xfId="22087"/>
    <cellStyle name="1_total_현충묘지-예산서(조경)_대전가오-설계서1_00-설계서양식_강남구시설녹지대-수량산출서" xfId="22088"/>
    <cellStyle name="1_total_현충묘지-예산서(조경)_대전가오-설계서1_00-설계서양식_나래-수량산출서" xfId="22089"/>
    <cellStyle name="1_total_현충묘지-예산서(조경)_대전가오-설계서1_00-설계서양식_단양희망의탑-설계서" xfId="22090"/>
    <cellStyle name="1_total_현충묘지-예산서(조경)_대전가오-설계서1_00-설계서양식_복사본 비둘기-수량산출서" xfId="22091"/>
    <cellStyle name="1_total_현충묘지-예산서(조경)_대전가오-설계서1_00-설계서양식_북악산-수량산출서" xfId="22092"/>
    <cellStyle name="1_total_현충묘지-예산서(조경)_대전가오-설계서1_00-설계서양식_지울것" xfId="22093"/>
    <cellStyle name="1_total_현충묘지-예산서(조경)_대전가오-설계서1_00-수량산출서양식" xfId="22094"/>
    <cellStyle name="1_total_현충묘지-예산서(조경)_대전가오-설계서1_0702 성북구북악산-수량산출서" xfId="22095"/>
    <cellStyle name="1_total_현충묘지-예산서(조경)_대전가오-설계서1_강남구시설녹지대-수량산출서" xfId="22096"/>
    <cellStyle name="1_total_현충묘지-예산서(조경)_대전가오-설계서1_나래-수량산출서" xfId="22097"/>
    <cellStyle name="1_total_현충묘지-예산서(조경)_대전가오-설계서1_단양-수량산출서" xfId="22098"/>
    <cellStyle name="1_total_현충묘지-예산서(조경)_대전가오-설계서1_단양희망의탑-설계서" xfId="22099"/>
    <cellStyle name="1_total_현충묘지-예산서(조경)_대전가오-설계서1_복사본 비둘기-수량산출서" xfId="22100"/>
    <cellStyle name="1_total_현충묘지-예산서(조경)_대전가오-설계서1_북악산-수량산출서" xfId="22101"/>
    <cellStyle name="1_total_현충묘지-예산서(조경)_대전가오-설계서1_지울것" xfId="22102"/>
    <cellStyle name="1_total_현충묘지-예산서(조경)_목동내역" xfId="1542"/>
    <cellStyle name="1_total_현충묘지-예산서(조경)_목동내역_폐기물집계" xfId="1543"/>
    <cellStyle name="1_total_현충묘지-예산서(조경)_복사본 비둘기-수량산출서" xfId="22103"/>
    <cellStyle name="1_total_현충묘지-예산서(조경)_북악산-수량산출서" xfId="22104"/>
    <cellStyle name="1_total_현충묘지-예산서(조경)_서부지방검찰청-표지" xfId="22105"/>
    <cellStyle name="1_total_현충묘지-예산서(조경)_서부지방법원-표지" xfId="22106"/>
    <cellStyle name="1_total_현충묘지-예산서(조경)_설계서(갑지)0223" xfId="22107"/>
    <cellStyle name="1_total_현충묘지-예산서(조경)_설계예산서및단가산출서" xfId="22108"/>
    <cellStyle name="1_total_현충묘지-예산서(조경)_수량산출서(지방검찰청외1개소)0823" xfId="22109"/>
    <cellStyle name="1_total_현충묘지-예산서(조경)_예산서-엑셀변환양식100" xfId="1544"/>
    <cellStyle name="1_total_현충묘지-예산서(조경)_예산서-엑셀변환양식100 2" xfId="16286"/>
    <cellStyle name="1_total_현충묘지-예산서(조경)_예산서-엑셀변환양식100 3" xfId="16257"/>
    <cellStyle name="1_total_현충묘지-예산서(조경)_예산서-엑셀변환양식100_00-설계서양식" xfId="22110"/>
    <cellStyle name="1_total_현충묘지-예산서(조경)_예산서-엑셀변환양식100_00-설계서양식_00-수량산출서양식" xfId="22111"/>
    <cellStyle name="1_total_현충묘지-예산서(조경)_예산서-엑셀변환양식100_00-설계서양식_0702 성북구북악산-수량산출서" xfId="22112"/>
    <cellStyle name="1_total_현충묘지-예산서(조경)_예산서-엑셀변환양식100_00-설계서양식_강남구시설녹지대-수량산출서" xfId="22113"/>
    <cellStyle name="1_total_현충묘지-예산서(조경)_예산서-엑셀변환양식100_00-설계서양식_나래-수량산출서" xfId="22114"/>
    <cellStyle name="1_total_현충묘지-예산서(조경)_예산서-엑셀변환양식100_00-설계서양식_단양희망의탑-설계서" xfId="22115"/>
    <cellStyle name="1_total_현충묘지-예산서(조경)_예산서-엑셀변환양식100_00-설계서양식_복사본 비둘기-수량산출서" xfId="22116"/>
    <cellStyle name="1_total_현충묘지-예산서(조경)_예산서-엑셀변환양식100_00-설계서양식_북악산-수량산출서" xfId="22117"/>
    <cellStyle name="1_total_현충묘지-예산서(조경)_예산서-엑셀변환양식100_00-설계서양식_지울것" xfId="22118"/>
    <cellStyle name="1_total_현충묘지-예산서(조경)_예산서-엑셀변환양식100_00-수량산출서양식" xfId="22119"/>
    <cellStyle name="1_total_현충묘지-예산서(조경)_예산서-엑셀변환양식100_00-예산서양식100" xfId="6816"/>
    <cellStyle name="1_total_현충묘지-예산서(조경)_예산서-엑셀변환양식100_00-예산서양식100_00-수량산출서양식" xfId="22120"/>
    <cellStyle name="1_total_현충묘지-예산서(조경)_예산서-엑셀변환양식100_00-예산서양식100_0702 성북구북악산-수량산출서" xfId="22121"/>
    <cellStyle name="1_total_현충묘지-예산서(조경)_예산서-엑셀변환양식100_00-예산서양식100_강남구시설녹지대-수량산출서" xfId="22122"/>
    <cellStyle name="1_total_현충묘지-예산서(조경)_예산서-엑셀변환양식100_00-예산서양식100_나래-수량산출서" xfId="22123"/>
    <cellStyle name="1_total_현충묘지-예산서(조경)_예산서-엑셀변환양식100_00-예산서양식100_단양희망의탑-설계서" xfId="22124"/>
    <cellStyle name="1_total_현충묘지-예산서(조경)_예산서-엑셀변환양식100_00-예산서양식100_대전가오-설계서" xfId="22125"/>
    <cellStyle name="1_total_현충묘지-예산서(조경)_예산서-엑셀변환양식100_00-예산서양식100_대전가오-설계서(관리)" xfId="22126"/>
    <cellStyle name="1_total_현충묘지-예산서(조경)_예산서-엑셀변환양식100_00-예산서양식100_대전가오-설계서(관리)_00-설계서양식" xfId="22127"/>
    <cellStyle name="1_total_현충묘지-예산서(조경)_예산서-엑셀변환양식100_00-예산서양식100_대전가오-설계서(관리)_00-설계서양식_00-수량산출서양식" xfId="22128"/>
    <cellStyle name="1_total_현충묘지-예산서(조경)_예산서-엑셀변환양식100_00-예산서양식100_대전가오-설계서(관리)_00-설계서양식_0702 성북구북악산-수량산출서" xfId="22129"/>
    <cellStyle name="1_total_현충묘지-예산서(조경)_예산서-엑셀변환양식100_00-예산서양식100_대전가오-설계서(관리)_00-설계서양식_강남구시설녹지대-수량산출서" xfId="22130"/>
    <cellStyle name="1_total_현충묘지-예산서(조경)_예산서-엑셀변환양식100_00-예산서양식100_대전가오-설계서(관리)_00-설계서양식_나래-수량산출서" xfId="22131"/>
    <cellStyle name="1_total_현충묘지-예산서(조경)_예산서-엑셀변환양식100_00-예산서양식100_대전가오-설계서(관리)_00-설계서양식_단양희망의탑-설계서" xfId="22132"/>
    <cellStyle name="1_total_현충묘지-예산서(조경)_예산서-엑셀변환양식100_00-예산서양식100_대전가오-설계서(관리)_00-설계서양식_복사본 비둘기-수량산출서" xfId="22133"/>
    <cellStyle name="1_total_현충묘지-예산서(조경)_예산서-엑셀변환양식100_00-예산서양식100_대전가오-설계서(관리)_00-설계서양식_북악산-수량산출서" xfId="22134"/>
    <cellStyle name="1_total_현충묘지-예산서(조경)_예산서-엑셀변환양식100_00-예산서양식100_대전가오-설계서(관리)_00-설계서양식_지울것" xfId="22135"/>
    <cellStyle name="1_total_현충묘지-예산서(조경)_예산서-엑셀변환양식100_00-예산서양식100_대전가오-설계서(관리)_00-수량산출서양식" xfId="22136"/>
    <cellStyle name="1_total_현충묘지-예산서(조경)_예산서-엑셀변환양식100_00-예산서양식100_대전가오-설계서(관리)_0702 성북구북악산-수량산출서" xfId="22137"/>
    <cellStyle name="1_total_현충묘지-예산서(조경)_예산서-엑셀변환양식100_00-예산서양식100_대전가오-설계서(관리)_강남구시설녹지대-수량산출서" xfId="22138"/>
    <cellStyle name="1_total_현충묘지-예산서(조경)_예산서-엑셀변환양식100_00-예산서양식100_대전가오-설계서(관리)_나래-수량산출서" xfId="22139"/>
    <cellStyle name="1_total_현충묘지-예산서(조경)_예산서-엑셀변환양식100_00-예산서양식100_대전가오-설계서(관리)_단양-수량산출서" xfId="22140"/>
    <cellStyle name="1_total_현충묘지-예산서(조경)_예산서-엑셀변환양식100_00-예산서양식100_대전가오-설계서(관리)_단양희망의탑-설계서" xfId="22141"/>
    <cellStyle name="1_total_현충묘지-예산서(조경)_예산서-엑셀변환양식100_00-예산서양식100_대전가오-설계서(관리)_복사본 비둘기-수량산출서" xfId="22142"/>
    <cellStyle name="1_total_현충묘지-예산서(조경)_예산서-엑셀변환양식100_00-예산서양식100_대전가오-설계서(관리)_북악산-수량산출서" xfId="22143"/>
    <cellStyle name="1_total_현충묘지-예산서(조경)_예산서-엑셀변환양식100_00-예산서양식100_대전가오-설계서(관리)_지울것" xfId="22144"/>
    <cellStyle name="1_total_현충묘지-예산서(조경)_예산서-엑셀변환양식100_00-예산서양식100_대전가오-설계서_00-설계서양식" xfId="22145"/>
    <cellStyle name="1_total_현충묘지-예산서(조경)_예산서-엑셀변환양식100_00-예산서양식100_대전가오-설계서_00-설계서양식_00-수량산출서양식" xfId="22146"/>
    <cellStyle name="1_total_현충묘지-예산서(조경)_예산서-엑셀변환양식100_00-예산서양식100_대전가오-설계서_00-설계서양식_0702 성북구북악산-수량산출서" xfId="22147"/>
    <cellStyle name="1_total_현충묘지-예산서(조경)_예산서-엑셀변환양식100_00-예산서양식100_대전가오-설계서_00-설계서양식_강남구시설녹지대-수량산출서" xfId="22148"/>
    <cellStyle name="1_total_현충묘지-예산서(조경)_예산서-엑셀변환양식100_00-예산서양식100_대전가오-설계서_00-설계서양식_나래-수량산출서" xfId="22149"/>
    <cellStyle name="1_total_현충묘지-예산서(조경)_예산서-엑셀변환양식100_00-예산서양식100_대전가오-설계서_00-설계서양식_단양희망의탑-설계서" xfId="22150"/>
    <cellStyle name="1_total_현충묘지-예산서(조경)_예산서-엑셀변환양식100_00-예산서양식100_대전가오-설계서_00-설계서양식_복사본 비둘기-수량산출서" xfId="22151"/>
    <cellStyle name="1_total_현충묘지-예산서(조경)_예산서-엑셀변환양식100_00-예산서양식100_대전가오-설계서_00-설계서양식_북악산-수량산출서" xfId="22152"/>
    <cellStyle name="1_total_현충묘지-예산서(조경)_예산서-엑셀변환양식100_00-예산서양식100_대전가오-설계서_00-설계서양식_지울것" xfId="22153"/>
    <cellStyle name="1_total_현충묘지-예산서(조경)_예산서-엑셀변환양식100_00-예산서양식100_대전가오-설계서_00-수량산출서양식" xfId="22154"/>
    <cellStyle name="1_total_현충묘지-예산서(조경)_예산서-엑셀변환양식100_00-예산서양식100_대전가오-설계서_0702 성북구북악산-수량산출서" xfId="22155"/>
    <cellStyle name="1_total_현충묘지-예산서(조경)_예산서-엑셀변환양식100_00-예산서양식100_대전가오-설계서_강남구시설녹지대-수량산출서" xfId="22156"/>
    <cellStyle name="1_total_현충묘지-예산서(조경)_예산서-엑셀변환양식100_00-예산서양식100_대전가오-설계서_나래-수량산출서" xfId="22157"/>
    <cellStyle name="1_total_현충묘지-예산서(조경)_예산서-엑셀변환양식100_00-예산서양식100_대전가오-설계서_단양-수량산출서" xfId="22158"/>
    <cellStyle name="1_total_현충묘지-예산서(조경)_예산서-엑셀변환양식100_00-예산서양식100_대전가오-설계서_단양희망의탑-설계서" xfId="22159"/>
    <cellStyle name="1_total_현충묘지-예산서(조경)_예산서-엑셀변환양식100_00-예산서양식100_대전가오-설계서_복사본 비둘기-수량산출서" xfId="22160"/>
    <cellStyle name="1_total_현충묘지-예산서(조경)_예산서-엑셀변환양식100_00-예산서양식100_대전가오-설계서_북악산-수량산출서" xfId="22161"/>
    <cellStyle name="1_total_현충묘지-예산서(조경)_예산서-엑셀변환양식100_00-예산서양식100_대전가오-설계서_지울것" xfId="22162"/>
    <cellStyle name="1_total_현충묘지-예산서(조경)_예산서-엑셀변환양식100_00-예산서양식100_대전가오-설계서1" xfId="22163"/>
    <cellStyle name="1_total_현충묘지-예산서(조경)_예산서-엑셀변환양식100_00-예산서양식100_대전가오-설계서1_00-설계서양식" xfId="22164"/>
    <cellStyle name="1_total_현충묘지-예산서(조경)_예산서-엑셀변환양식100_00-예산서양식100_대전가오-설계서1_00-설계서양식_00-수량산출서양식" xfId="22165"/>
    <cellStyle name="1_total_현충묘지-예산서(조경)_예산서-엑셀변환양식100_00-예산서양식100_대전가오-설계서1_00-설계서양식_0702 성북구북악산-수량산출서" xfId="22166"/>
    <cellStyle name="1_total_현충묘지-예산서(조경)_예산서-엑셀변환양식100_00-예산서양식100_대전가오-설계서1_00-설계서양식_강남구시설녹지대-수량산출서" xfId="22167"/>
    <cellStyle name="1_total_현충묘지-예산서(조경)_예산서-엑셀변환양식100_00-예산서양식100_대전가오-설계서1_00-설계서양식_나래-수량산출서" xfId="22168"/>
    <cellStyle name="1_total_현충묘지-예산서(조경)_예산서-엑셀변환양식100_00-예산서양식100_대전가오-설계서1_00-설계서양식_단양희망의탑-설계서" xfId="22169"/>
    <cellStyle name="1_total_현충묘지-예산서(조경)_예산서-엑셀변환양식100_00-예산서양식100_대전가오-설계서1_00-설계서양식_복사본 비둘기-수량산출서" xfId="22170"/>
    <cellStyle name="1_total_현충묘지-예산서(조경)_예산서-엑셀변환양식100_00-예산서양식100_대전가오-설계서1_00-설계서양식_북악산-수량산출서" xfId="22171"/>
    <cellStyle name="1_total_현충묘지-예산서(조경)_예산서-엑셀변환양식100_00-예산서양식100_대전가오-설계서1_00-설계서양식_지울것" xfId="22172"/>
    <cellStyle name="1_total_현충묘지-예산서(조경)_예산서-엑셀변환양식100_00-예산서양식100_대전가오-설계서1_00-수량산출서양식" xfId="22173"/>
    <cellStyle name="1_total_현충묘지-예산서(조경)_예산서-엑셀변환양식100_00-예산서양식100_대전가오-설계서1_0702 성북구북악산-수량산출서" xfId="22174"/>
    <cellStyle name="1_total_현충묘지-예산서(조경)_예산서-엑셀변환양식100_00-예산서양식100_대전가오-설계서1_강남구시설녹지대-수량산출서" xfId="22175"/>
    <cellStyle name="1_total_현충묘지-예산서(조경)_예산서-엑셀변환양식100_00-예산서양식100_대전가오-설계서1_나래-수량산출서" xfId="22176"/>
    <cellStyle name="1_total_현충묘지-예산서(조경)_예산서-엑셀변환양식100_00-예산서양식100_대전가오-설계서1_단양-수량산출서" xfId="22177"/>
    <cellStyle name="1_total_현충묘지-예산서(조경)_예산서-엑셀변환양식100_00-예산서양식100_대전가오-설계서1_단양희망의탑-설계서" xfId="22178"/>
    <cellStyle name="1_total_현충묘지-예산서(조경)_예산서-엑셀변환양식100_00-예산서양식100_대전가오-설계서1_복사본 비둘기-수량산출서" xfId="22179"/>
    <cellStyle name="1_total_현충묘지-예산서(조경)_예산서-엑셀변환양식100_00-예산서양식100_대전가오-설계서1_북악산-수량산출서" xfId="22180"/>
    <cellStyle name="1_total_현충묘지-예산서(조경)_예산서-엑셀변환양식100_00-예산서양식100_대전가오-설계서1_지울것" xfId="22181"/>
    <cellStyle name="1_total_현충묘지-예산서(조경)_예산서-엑셀변환양식100_00-예산서양식100_복사본 비둘기-수량산출서" xfId="22182"/>
    <cellStyle name="1_total_현충묘지-예산서(조경)_예산서-엑셀변환양식100_00-예산서양식100_북악산-수량산출서" xfId="22183"/>
    <cellStyle name="1_total_현충묘지-예산서(조경)_예산서-엑셀변환양식100_00-예산서양식100_수량산출서(지방검찰청외1개소)0823" xfId="22184"/>
    <cellStyle name="1_total_현충묘지-예산서(조경)_예산서-엑셀변환양식100_00-예산서양식100_지울것" xfId="22185"/>
    <cellStyle name="1_total_현충묘지-예산서(조경)_예산서-엑셀변환양식100_00-표지" xfId="22186"/>
    <cellStyle name="1_total_현충묘지-예산서(조경)_예산서-엑셀변환양식100_00-표지_서부지방검찰청-표지" xfId="22187"/>
    <cellStyle name="1_total_현충묘지-예산서(조경)_예산서-엑셀변환양식100_00-표지_서부지방법원-표지" xfId="22188"/>
    <cellStyle name="1_total_현충묘지-예산서(조경)_예산서-엑셀변환양식100_00-표지예정공정표" xfId="22189"/>
    <cellStyle name="1_total_현충묘지-예산서(조경)_예산서-엑셀변환양식100_00-표지예정공정표_수량산출서(지방검찰청외1개소)0823" xfId="22190"/>
    <cellStyle name="1_total_현충묘지-예산서(조경)_예산서-엑셀변환양식100_041206 목동내역" xfId="22191"/>
    <cellStyle name="1_total_현충묘지-예산서(조경)_예산서-엑셀변환양식100_041206 목동내역_설계서(갑지)0223" xfId="22192"/>
    <cellStyle name="1_total_현충묘지-예산서(조경)_예산서-엑셀변환양식100_041206 목동내역_설계예산서및단가산출서" xfId="22193"/>
    <cellStyle name="1_total_현충묘지-예산서(조경)_예산서-엑셀변환양식100_041206 목동내역_진입램프최종" xfId="22194"/>
    <cellStyle name="1_total_현충묘지-예산서(조경)_예산서-엑셀변환양식100_041206 목동내역_진입램프최종엑셀" xfId="22195"/>
    <cellStyle name="1_total_현충묘지-예산서(조경)_예산서-엑셀변환양식100_0702 성북구북악산-수량산출서" xfId="22196"/>
    <cellStyle name="1_total_현충묘지-예산서(조경)_예산서-엑셀변환양식100_강남구시설녹지대-수량산출서" xfId="22197"/>
    <cellStyle name="1_total_현충묘지-예산서(조경)_예산서-엑셀변환양식100_나래-수량산출서" xfId="22198"/>
    <cellStyle name="1_total_현충묘지-예산서(조경)_예산서-엑셀변환양식100_단양-수량산출서" xfId="22199"/>
    <cellStyle name="1_total_현충묘지-예산서(조경)_예산서-엑셀변환양식100_단양희망의탑-설계서" xfId="22200"/>
    <cellStyle name="1_total_현충묘지-예산서(조경)_예산서-엑셀변환양식100_단양희망의탑-표지" xfId="22201"/>
    <cellStyle name="1_total_현충묘지-예산서(조경)_예산서-엑셀변환양식100_목동내역" xfId="1545"/>
    <cellStyle name="1_total_현충묘지-예산서(조경)_예산서-엑셀변환양식100_목동내역_폐기물집계" xfId="1546"/>
    <cellStyle name="1_total_현충묘지-예산서(조경)_예산서-엑셀변환양식100_복사본 비둘기-수량산출서" xfId="22202"/>
    <cellStyle name="1_total_현충묘지-예산서(조경)_예산서-엑셀변환양식100_북악산-수량산출서" xfId="22203"/>
    <cellStyle name="1_total_현충묘지-예산서(조경)_예산서-엑셀변환양식100_설계서(갑지)0223" xfId="22204"/>
    <cellStyle name="1_total_현충묘지-예산서(조경)_예산서-엑셀변환양식100_설계예산서및단가산출서" xfId="22205"/>
    <cellStyle name="1_total_현충묘지-예산서(조경)_예산서-엑셀변환양식100_지울것" xfId="22206"/>
    <cellStyle name="1_total_현충묘지-예산서(조경)_예산서-엑셀변환양식100_진입램프최종" xfId="22207"/>
    <cellStyle name="1_total_현충묘지-예산서(조경)_예산서-엑셀변환양식100_진입램프최종엑셀" xfId="22208"/>
    <cellStyle name="1_total_현충묘지-예산서(조경)_지울것" xfId="22209"/>
    <cellStyle name="1_total_현충묘지-예산서(조경)_진입램프최종" xfId="22210"/>
    <cellStyle name="1_total_현충묘지-예산서(조경)_진입램프최종엑셀" xfId="22211"/>
    <cellStyle name="1_total_현충묘지-예산서(조경)_표지예정공정표" xfId="22212"/>
    <cellStyle name="1_total_현충묘지-예산서(조경)_-표지예정공정표" xfId="22213"/>
    <cellStyle name="1_total_현충묘지-예산서(조경)_표지예정공정표_00-표지" xfId="22214"/>
    <cellStyle name="1_total_현충묘지-예산서(조경)_-표지예정공정표_00-표지" xfId="22215"/>
    <cellStyle name="1_total_현충묘지-예산서(조경)_표지예정공정표_00-표지_서부지방검찰청-표지" xfId="22216"/>
    <cellStyle name="1_total_현충묘지-예산서(조경)_-표지예정공정표_00-표지_서부지방검찰청-표지" xfId="22217"/>
    <cellStyle name="1_total_현충묘지-예산서(조경)_표지예정공정표_00-표지_서부지방법원-표지" xfId="22218"/>
    <cellStyle name="1_total_현충묘지-예산서(조경)_-표지예정공정표_00-표지_서부지방법원-표지" xfId="22219"/>
    <cellStyle name="1_total_현충묘지-예산서(조경)_표지예정공정표_수량산출서(지방검찰청외1개소)0823" xfId="22220"/>
    <cellStyle name="1_total_현충묘지-예산서(조경)_-표지예정공정표_수량산출서(지방검찰청외1개소)0823" xfId="22221"/>
    <cellStyle name="1_total_화명공사비" xfId="27374"/>
    <cellStyle name="1_total_화명공사비_도곡동롯데아파트 신축공사 중 조경식재 및 시설물공사" xfId="27375"/>
    <cellStyle name="1_total_화명공사비_사당동2차 롯데아파트 신축공사 중 조경식재 및 시설물공사" xfId="27376"/>
    <cellStyle name="1_total_화명공사비_서대신동 금호아파트 조경공사" xfId="27377"/>
    <cellStyle name="1_total_화명공사비_성수동롯데아파트 조경공사" xfId="27378"/>
    <cellStyle name="1_total_화명공사비_숭인동 주거복합빌딩신축공사 중 조경식재 및 시설물공사" xfId="27379"/>
    <cellStyle name="1_total_화명공사비_오산외인주택놀이터주변조경공사" xfId="27380"/>
    <cellStyle name="1_total_화명공사비_요진이매역사수목이식공사(2003)" xfId="27381"/>
    <cellStyle name="1_total_화명공사비_조경시설물공내역" xfId="27382"/>
    <cellStyle name="1_total_화명공사비_청담동 송목연립 조경식재 및 시설물공사" xfId="27383"/>
    <cellStyle name="1_total_화명공사비_해운대 중동 조경공사 공내역서" xfId="27384"/>
    <cellStyle name="1_total_화명공사비_해운대중동낙천대 조경공사" xfId="27385"/>
    <cellStyle name="1_total_휴게시설" xfId="1547"/>
    <cellStyle name="1_total_휴게시설_NEW단위수량-주산" xfId="1548"/>
    <cellStyle name="1_total_휴게시설_남대천단위수량" xfId="1549"/>
    <cellStyle name="1_total_휴게시설_단위수량" xfId="1550"/>
    <cellStyle name="1_total_휴게시설_단위수량_단위수량산출서" xfId="22222"/>
    <cellStyle name="1_total_휴게시설_단위수량1" xfId="1551"/>
    <cellStyle name="1_total_휴게시설_단위수량1_단위수량산출서" xfId="22223"/>
    <cellStyle name="1_total_휴게시설_단위수량15" xfId="1552"/>
    <cellStyle name="1_total_휴게시설_단위수량산출" xfId="5065"/>
    <cellStyle name="1_total_휴게시설_단위수량산출서" xfId="22224"/>
    <cellStyle name="1_total_휴게시설_도곡단위수량" xfId="1553"/>
    <cellStyle name="1_total_휴게시설_도곡단위수량_단위수량산출서" xfId="22225"/>
    <cellStyle name="1_total_휴게시설_수량산출서-11.25" xfId="1554"/>
    <cellStyle name="1_total_휴게시설_수량산출서-11.25_NEW단위수량-주산" xfId="1555"/>
    <cellStyle name="1_total_휴게시설_수량산출서-11.25_남대천단위수량" xfId="1556"/>
    <cellStyle name="1_total_휴게시설_수량산출서-11.25_단위수량" xfId="1557"/>
    <cellStyle name="1_total_휴게시설_수량산출서-11.25_단위수량_단위수량산출서" xfId="22226"/>
    <cellStyle name="1_total_휴게시설_수량산출서-11.25_단위수량1" xfId="1558"/>
    <cellStyle name="1_total_휴게시설_수량산출서-11.25_단위수량1_단위수량산출서" xfId="22227"/>
    <cellStyle name="1_total_휴게시설_수량산출서-11.25_단위수량15" xfId="1559"/>
    <cellStyle name="1_total_휴게시설_수량산출서-11.25_단위수량산출" xfId="5066"/>
    <cellStyle name="1_total_휴게시설_수량산출서-11.25_단위수량산출서" xfId="22228"/>
    <cellStyle name="1_total_휴게시설_수량산출서-11.25_도곡단위수량" xfId="1560"/>
    <cellStyle name="1_total_휴게시설_수량산출서-11.25_도곡단위수량_단위수량산출서" xfId="22229"/>
    <cellStyle name="1_total_휴게시설_수량산출서-11.25_철거단위수량" xfId="1561"/>
    <cellStyle name="1_total_휴게시설_수량산출서-11.25_철거단위수량_단위수량산출서" xfId="22230"/>
    <cellStyle name="1_total_휴게시설_수량산출서-11.25_철거수량" xfId="1562"/>
    <cellStyle name="1_total_휴게시설_수량산출서-11.25_한수단위수량" xfId="1563"/>
    <cellStyle name="1_total_휴게시설_수량산출서-11.25_한수단위수량_단위수량산출서" xfId="22231"/>
    <cellStyle name="1_total_휴게시설_수량산출서-1201" xfId="1564"/>
    <cellStyle name="1_total_휴게시설_수량산출서-1201_NEW단위수량-주산" xfId="1565"/>
    <cellStyle name="1_total_휴게시설_수량산출서-1201_남대천단위수량" xfId="1566"/>
    <cellStyle name="1_total_휴게시설_수량산출서-1201_단위수량" xfId="1567"/>
    <cellStyle name="1_total_휴게시설_수량산출서-1201_단위수량_단위수량산출서" xfId="22232"/>
    <cellStyle name="1_total_휴게시설_수량산출서-1201_단위수량1" xfId="1568"/>
    <cellStyle name="1_total_휴게시설_수량산출서-1201_단위수량1_단위수량산출서" xfId="22233"/>
    <cellStyle name="1_total_휴게시설_수량산출서-1201_단위수량15" xfId="1569"/>
    <cellStyle name="1_total_휴게시설_수량산출서-1201_단위수량산출" xfId="5067"/>
    <cellStyle name="1_total_휴게시설_수량산출서-1201_단위수량산출서" xfId="22234"/>
    <cellStyle name="1_total_휴게시설_수량산출서-1201_도곡단위수량" xfId="1570"/>
    <cellStyle name="1_total_휴게시설_수량산출서-1201_도곡단위수량_단위수량산출서" xfId="22235"/>
    <cellStyle name="1_total_휴게시설_수량산출서-1201_철거단위수량" xfId="1571"/>
    <cellStyle name="1_total_휴게시설_수량산출서-1201_철거단위수량_단위수량산출서" xfId="22236"/>
    <cellStyle name="1_total_휴게시설_수량산출서-1201_철거수량" xfId="1572"/>
    <cellStyle name="1_total_휴게시설_수량산출서-1201_한수단위수량" xfId="1573"/>
    <cellStyle name="1_total_휴게시설_수량산출서-1201_한수단위수량_단위수량산출서" xfId="22237"/>
    <cellStyle name="1_total_휴게시설_시설물단위수량" xfId="1574"/>
    <cellStyle name="1_total_휴게시설_시설물단위수량_단위수량산출서" xfId="22238"/>
    <cellStyle name="1_total_휴게시설_시설물단위수량1" xfId="1575"/>
    <cellStyle name="1_total_휴게시설_시설물단위수량1_단위수량산출서" xfId="22239"/>
    <cellStyle name="1_total_휴게시설_시설물단위수량1_시설물단위수량" xfId="1576"/>
    <cellStyle name="1_total_휴게시설_시설물단위수량1_시설물단위수량_단위수량산출서" xfId="22240"/>
    <cellStyle name="1_total_휴게시설_오창수량산출서" xfId="1577"/>
    <cellStyle name="1_total_휴게시설_오창수량산출서_NEW단위수량-주산" xfId="1578"/>
    <cellStyle name="1_total_휴게시설_오창수량산출서_남대천단위수량" xfId="1579"/>
    <cellStyle name="1_total_휴게시설_오창수량산출서_단위수량" xfId="1580"/>
    <cellStyle name="1_total_휴게시설_오창수량산출서_단위수량_단위수량산출서" xfId="22241"/>
    <cellStyle name="1_total_휴게시설_오창수량산출서_단위수량1" xfId="1581"/>
    <cellStyle name="1_total_휴게시설_오창수량산출서_단위수량1_단위수량산출서" xfId="22242"/>
    <cellStyle name="1_total_휴게시설_오창수량산출서_단위수량15" xfId="1582"/>
    <cellStyle name="1_total_휴게시설_오창수량산출서_단위수량산출" xfId="5068"/>
    <cellStyle name="1_total_휴게시설_오창수량산출서_단위수량산출서" xfId="22243"/>
    <cellStyle name="1_total_휴게시설_오창수량산출서_도곡단위수량" xfId="1583"/>
    <cellStyle name="1_total_휴게시설_오창수량산출서_도곡단위수량_단위수량산출서" xfId="22244"/>
    <cellStyle name="1_total_휴게시설_오창수량산출서_수량산출서-11.25" xfId="1584"/>
    <cellStyle name="1_total_휴게시설_오창수량산출서_수량산출서-11.25_NEW단위수량-주산" xfId="1585"/>
    <cellStyle name="1_total_휴게시설_오창수량산출서_수량산출서-11.25_남대천단위수량" xfId="1586"/>
    <cellStyle name="1_total_휴게시설_오창수량산출서_수량산출서-11.25_단위수량" xfId="1587"/>
    <cellStyle name="1_total_휴게시설_오창수량산출서_수량산출서-11.25_단위수량_단위수량산출서" xfId="22245"/>
    <cellStyle name="1_total_휴게시설_오창수량산출서_수량산출서-11.25_단위수량1" xfId="1588"/>
    <cellStyle name="1_total_휴게시설_오창수량산출서_수량산출서-11.25_단위수량1_단위수량산출서" xfId="22246"/>
    <cellStyle name="1_total_휴게시설_오창수량산출서_수량산출서-11.25_단위수량15" xfId="1589"/>
    <cellStyle name="1_total_휴게시설_오창수량산출서_수량산출서-11.25_단위수량산출" xfId="5069"/>
    <cellStyle name="1_total_휴게시설_오창수량산출서_수량산출서-11.25_단위수량산출서" xfId="22247"/>
    <cellStyle name="1_total_휴게시설_오창수량산출서_수량산출서-11.25_도곡단위수량" xfId="1590"/>
    <cellStyle name="1_total_휴게시설_오창수량산출서_수량산출서-11.25_도곡단위수량_단위수량산출서" xfId="22248"/>
    <cellStyle name="1_total_휴게시설_오창수량산출서_수량산출서-11.25_철거단위수량" xfId="1591"/>
    <cellStyle name="1_total_휴게시설_오창수량산출서_수량산출서-11.25_철거단위수량_단위수량산출서" xfId="22249"/>
    <cellStyle name="1_total_휴게시설_오창수량산출서_수량산출서-11.25_철거수량" xfId="1592"/>
    <cellStyle name="1_total_휴게시설_오창수량산출서_수량산출서-11.25_한수단위수량" xfId="1593"/>
    <cellStyle name="1_total_휴게시설_오창수량산출서_수량산출서-11.25_한수단위수량_단위수량산출서" xfId="22250"/>
    <cellStyle name="1_total_휴게시설_오창수량산출서_수량산출서-1201" xfId="1594"/>
    <cellStyle name="1_total_휴게시설_오창수량산출서_수량산출서-1201_NEW단위수량-주산" xfId="1595"/>
    <cellStyle name="1_total_휴게시설_오창수량산출서_수량산출서-1201_남대천단위수량" xfId="1596"/>
    <cellStyle name="1_total_휴게시설_오창수량산출서_수량산출서-1201_단위수량" xfId="1597"/>
    <cellStyle name="1_total_휴게시설_오창수량산출서_수량산출서-1201_단위수량_단위수량산출서" xfId="22251"/>
    <cellStyle name="1_total_휴게시설_오창수량산출서_수량산출서-1201_단위수량1" xfId="1598"/>
    <cellStyle name="1_total_휴게시설_오창수량산출서_수량산출서-1201_단위수량1_단위수량산출서" xfId="22252"/>
    <cellStyle name="1_total_휴게시설_오창수량산출서_수량산출서-1201_단위수량15" xfId="1599"/>
    <cellStyle name="1_total_휴게시설_오창수량산출서_수량산출서-1201_단위수량산출" xfId="5070"/>
    <cellStyle name="1_total_휴게시설_오창수량산출서_수량산출서-1201_단위수량산출서" xfId="22253"/>
    <cellStyle name="1_total_휴게시설_오창수량산출서_수량산출서-1201_도곡단위수량" xfId="1600"/>
    <cellStyle name="1_total_휴게시설_오창수량산출서_수량산출서-1201_도곡단위수량_단위수량산출서" xfId="22254"/>
    <cellStyle name="1_total_휴게시설_오창수량산출서_수량산출서-1201_철거단위수량" xfId="1601"/>
    <cellStyle name="1_total_휴게시설_오창수량산출서_수량산출서-1201_철거단위수량_단위수량산출서" xfId="22255"/>
    <cellStyle name="1_total_휴게시설_오창수량산출서_수량산출서-1201_철거수량" xfId="1602"/>
    <cellStyle name="1_total_휴게시설_오창수량산출서_수량산출서-1201_한수단위수량" xfId="1603"/>
    <cellStyle name="1_total_휴게시설_오창수량산출서_수량산출서-1201_한수단위수량_단위수량산출서" xfId="22256"/>
    <cellStyle name="1_total_휴게시설_오창수량산출서_시설물단위수량" xfId="1604"/>
    <cellStyle name="1_total_휴게시설_오창수량산출서_시설물단위수량_단위수량산출서" xfId="22257"/>
    <cellStyle name="1_total_휴게시설_오창수량산출서_시설물단위수량1" xfId="1605"/>
    <cellStyle name="1_total_휴게시설_오창수량산출서_시설물단위수량1_단위수량산출서" xfId="22258"/>
    <cellStyle name="1_total_휴게시설_오창수량산출서_시설물단위수량1_시설물단위수량" xfId="1606"/>
    <cellStyle name="1_total_휴게시설_오창수량산출서_시설물단위수량1_시설물단위수량_단위수량산출서" xfId="22259"/>
    <cellStyle name="1_total_휴게시설_오창수량산출서_철거단위수량" xfId="1607"/>
    <cellStyle name="1_total_휴게시설_오창수량산출서_철거단위수량_단위수량산출서" xfId="22260"/>
    <cellStyle name="1_total_휴게시설_오창수량산출서_철거수량" xfId="1608"/>
    <cellStyle name="1_total_휴게시설_오창수량산출서_한수단위수량" xfId="1609"/>
    <cellStyle name="1_total_휴게시설_오창수량산출서_한수단위수량_단위수량산출서" xfId="22261"/>
    <cellStyle name="1_total_휴게시설_철거단위수량" xfId="1610"/>
    <cellStyle name="1_total_휴게시설_철거단위수량_단위수량산출서" xfId="22262"/>
    <cellStyle name="1_total_휴게시설_철거수량" xfId="1611"/>
    <cellStyle name="1_total_휴게시설_한수단위수량" xfId="1612"/>
    <cellStyle name="1_total_휴게시설_한수단위수량_단위수량산출서" xfId="22263"/>
    <cellStyle name="1_tree" xfId="1613"/>
    <cellStyle name="1_tree 2" xfId="5080"/>
    <cellStyle name="1_tree 3" xfId="16577"/>
    <cellStyle name="1_tree_00-설계서양식" xfId="22264"/>
    <cellStyle name="1_tree_00-설계서양식_00-수량산출서양식" xfId="22265"/>
    <cellStyle name="1_tree_00-설계서양식_0702 성북구북악산-수량산출서" xfId="22266"/>
    <cellStyle name="1_tree_00-설계서양식_강남구시설녹지대-수량산출서" xfId="22267"/>
    <cellStyle name="1_tree_00-설계서양식_나래-수량산출서" xfId="22268"/>
    <cellStyle name="1_tree_00-설계서양식_단양희망의탑-설계서" xfId="22269"/>
    <cellStyle name="1_tree_00-설계서양식_복사본 비둘기-수량산출서" xfId="22270"/>
    <cellStyle name="1_tree_00-설계서양식_북악산-수량산출서" xfId="22271"/>
    <cellStyle name="1_tree_00-설계서양식_지울것" xfId="22272"/>
    <cellStyle name="1_tree_00-수량산출서양식" xfId="22273"/>
    <cellStyle name="1_tree_00-예산서양식100" xfId="6815"/>
    <cellStyle name="1_tree_00-예산서양식100_00-수량산출서양식" xfId="22274"/>
    <cellStyle name="1_tree_00-예산서양식100_0702 성북구북악산-수량산출서" xfId="22275"/>
    <cellStyle name="1_tree_00-예산서양식100_강남구시설녹지대-수량산출서" xfId="22276"/>
    <cellStyle name="1_tree_00-예산서양식100_나래-수량산출서" xfId="22277"/>
    <cellStyle name="1_tree_00-예산서양식100_단양희망의탑-설계서" xfId="22278"/>
    <cellStyle name="1_tree_00-예산서양식100_대전가오-설계서" xfId="22279"/>
    <cellStyle name="1_tree_00-예산서양식100_대전가오-설계서(관리)" xfId="22280"/>
    <cellStyle name="1_tree_00-예산서양식100_대전가오-설계서(관리)_00-설계서양식" xfId="22281"/>
    <cellStyle name="1_tree_00-예산서양식100_대전가오-설계서(관리)_00-설계서양식_00-수량산출서양식" xfId="22282"/>
    <cellStyle name="1_tree_00-예산서양식100_대전가오-설계서(관리)_00-설계서양식_0702 성북구북악산-수량산출서" xfId="22283"/>
    <cellStyle name="1_tree_00-예산서양식100_대전가오-설계서(관리)_00-설계서양식_강남구시설녹지대-수량산출서" xfId="22284"/>
    <cellStyle name="1_tree_00-예산서양식100_대전가오-설계서(관리)_00-설계서양식_나래-수량산출서" xfId="22285"/>
    <cellStyle name="1_tree_00-예산서양식100_대전가오-설계서(관리)_00-설계서양식_단양희망의탑-설계서" xfId="22286"/>
    <cellStyle name="1_tree_00-예산서양식100_대전가오-설계서(관리)_00-설계서양식_복사본 비둘기-수량산출서" xfId="22287"/>
    <cellStyle name="1_tree_00-예산서양식100_대전가오-설계서(관리)_00-설계서양식_북악산-수량산출서" xfId="22288"/>
    <cellStyle name="1_tree_00-예산서양식100_대전가오-설계서(관리)_00-설계서양식_지울것" xfId="22289"/>
    <cellStyle name="1_tree_00-예산서양식100_대전가오-설계서(관리)_00-수량산출서양식" xfId="22290"/>
    <cellStyle name="1_tree_00-예산서양식100_대전가오-설계서(관리)_0702 성북구북악산-수량산출서" xfId="22291"/>
    <cellStyle name="1_tree_00-예산서양식100_대전가오-설계서(관리)_강남구시설녹지대-수량산출서" xfId="22292"/>
    <cellStyle name="1_tree_00-예산서양식100_대전가오-설계서(관리)_나래-수량산출서" xfId="22293"/>
    <cellStyle name="1_tree_00-예산서양식100_대전가오-설계서(관리)_단양-수량산출서" xfId="22294"/>
    <cellStyle name="1_tree_00-예산서양식100_대전가오-설계서(관리)_단양희망의탑-설계서" xfId="22295"/>
    <cellStyle name="1_tree_00-예산서양식100_대전가오-설계서(관리)_복사본 비둘기-수량산출서" xfId="22296"/>
    <cellStyle name="1_tree_00-예산서양식100_대전가오-설계서(관리)_북악산-수량산출서" xfId="22297"/>
    <cellStyle name="1_tree_00-예산서양식100_대전가오-설계서(관리)_지울것" xfId="22298"/>
    <cellStyle name="1_tree_00-예산서양식100_대전가오-설계서_00-설계서양식" xfId="22299"/>
    <cellStyle name="1_tree_00-예산서양식100_대전가오-설계서_00-설계서양식_00-수량산출서양식" xfId="22300"/>
    <cellStyle name="1_tree_00-예산서양식100_대전가오-설계서_00-설계서양식_0702 성북구북악산-수량산출서" xfId="22301"/>
    <cellStyle name="1_tree_00-예산서양식100_대전가오-설계서_00-설계서양식_강남구시설녹지대-수량산출서" xfId="22302"/>
    <cellStyle name="1_tree_00-예산서양식100_대전가오-설계서_00-설계서양식_나래-수량산출서" xfId="22303"/>
    <cellStyle name="1_tree_00-예산서양식100_대전가오-설계서_00-설계서양식_단양희망의탑-설계서" xfId="22304"/>
    <cellStyle name="1_tree_00-예산서양식100_대전가오-설계서_00-설계서양식_복사본 비둘기-수량산출서" xfId="22305"/>
    <cellStyle name="1_tree_00-예산서양식100_대전가오-설계서_00-설계서양식_북악산-수량산출서" xfId="22306"/>
    <cellStyle name="1_tree_00-예산서양식100_대전가오-설계서_00-설계서양식_지울것" xfId="22307"/>
    <cellStyle name="1_tree_00-예산서양식100_대전가오-설계서_00-수량산출서양식" xfId="22308"/>
    <cellStyle name="1_tree_00-예산서양식100_대전가오-설계서_0702 성북구북악산-수량산출서" xfId="22309"/>
    <cellStyle name="1_tree_00-예산서양식100_대전가오-설계서_강남구시설녹지대-수량산출서" xfId="22310"/>
    <cellStyle name="1_tree_00-예산서양식100_대전가오-설계서_나래-수량산출서" xfId="22311"/>
    <cellStyle name="1_tree_00-예산서양식100_대전가오-설계서_단양-수량산출서" xfId="22312"/>
    <cellStyle name="1_tree_00-예산서양식100_대전가오-설계서_단양희망의탑-설계서" xfId="22313"/>
    <cellStyle name="1_tree_00-예산서양식100_대전가오-설계서_복사본 비둘기-수량산출서" xfId="22314"/>
    <cellStyle name="1_tree_00-예산서양식100_대전가오-설계서_북악산-수량산출서" xfId="22315"/>
    <cellStyle name="1_tree_00-예산서양식100_대전가오-설계서_지울것" xfId="22316"/>
    <cellStyle name="1_tree_00-예산서양식100_대전가오-설계서1" xfId="22317"/>
    <cellStyle name="1_tree_00-예산서양식100_대전가오-설계서1_00-설계서양식" xfId="22318"/>
    <cellStyle name="1_tree_00-예산서양식100_대전가오-설계서1_00-설계서양식_00-수량산출서양식" xfId="22319"/>
    <cellStyle name="1_tree_00-예산서양식100_대전가오-설계서1_00-설계서양식_0702 성북구북악산-수량산출서" xfId="22320"/>
    <cellStyle name="1_tree_00-예산서양식100_대전가오-설계서1_00-설계서양식_강남구시설녹지대-수량산출서" xfId="22321"/>
    <cellStyle name="1_tree_00-예산서양식100_대전가오-설계서1_00-설계서양식_나래-수량산출서" xfId="22322"/>
    <cellStyle name="1_tree_00-예산서양식100_대전가오-설계서1_00-설계서양식_단양희망의탑-설계서" xfId="22323"/>
    <cellStyle name="1_tree_00-예산서양식100_대전가오-설계서1_00-설계서양식_복사본 비둘기-수량산출서" xfId="22324"/>
    <cellStyle name="1_tree_00-예산서양식100_대전가오-설계서1_00-설계서양식_북악산-수량산출서" xfId="22325"/>
    <cellStyle name="1_tree_00-예산서양식100_대전가오-설계서1_00-설계서양식_지울것" xfId="22326"/>
    <cellStyle name="1_tree_00-예산서양식100_대전가오-설계서1_00-수량산출서양식" xfId="22327"/>
    <cellStyle name="1_tree_00-예산서양식100_대전가오-설계서1_0702 성북구북악산-수량산출서" xfId="22328"/>
    <cellStyle name="1_tree_00-예산서양식100_대전가오-설계서1_강남구시설녹지대-수량산출서" xfId="22329"/>
    <cellStyle name="1_tree_00-예산서양식100_대전가오-설계서1_나래-수량산출서" xfId="22330"/>
    <cellStyle name="1_tree_00-예산서양식100_대전가오-설계서1_단양-수량산출서" xfId="22331"/>
    <cellStyle name="1_tree_00-예산서양식100_대전가오-설계서1_단양희망의탑-설계서" xfId="22332"/>
    <cellStyle name="1_tree_00-예산서양식100_대전가오-설계서1_복사본 비둘기-수량산출서" xfId="22333"/>
    <cellStyle name="1_tree_00-예산서양식100_대전가오-설계서1_북악산-수량산출서" xfId="22334"/>
    <cellStyle name="1_tree_00-예산서양식100_대전가오-설계서1_지울것" xfId="22335"/>
    <cellStyle name="1_tree_00-예산서양식100_복사본 비둘기-수량산출서" xfId="22336"/>
    <cellStyle name="1_tree_00-예산서양식100_북악산-수량산출서" xfId="22337"/>
    <cellStyle name="1_tree_00-예산서양식100_수량산출서(지방검찰청외1개소)0823" xfId="22338"/>
    <cellStyle name="1_tree_00-예산서양식100_지울것" xfId="22339"/>
    <cellStyle name="1_tree_00-표지" xfId="22340"/>
    <cellStyle name="1_tree_00-표지_서부지방검찰청-표지" xfId="22341"/>
    <cellStyle name="1_tree_00-표지_서부지방법원-표지" xfId="22342"/>
    <cellStyle name="1_tree_00-표지예정공정표" xfId="22343"/>
    <cellStyle name="1_tree_00-표지예정공정표_수량산출서(지방검찰청외1개소)0823" xfId="22344"/>
    <cellStyle name="1_tree_041206 목동내역" xfId="22345"/>
    <cellStyle name="1_tree_041206 목동내역_설계서(갑지)0223" xfId="22346"/>
    <cellStyle name="1_tree_041206 목동내역_설계예산서및단가산출서" xfId="22347"/>
    <cellStyle name="1_tree_041206 목동내역_진입램프최종" xfId="22348"/>
    <cellStyle name="1_tree_041206 목동내역_진입램프최종엑셀" xfId="22349"/>
    <cellStyle name="1_tree_0702 성북구북악산-수량산출서" xfId="22350"/>
    <cellStyle name="1_tree_10.24종합" xfId="1614"/>
    <cellStyle name="1_tree_10.24종합_NEW단위수량-주산" xfId="1615"/>
    <cellStyle name="1_tree_10.24종합_남대천단위수량" xfId="1616"/>
    <cellStyle name="1_tree_10.24종합_단위수량" xfId="1617"/>
    <cellStyle name="1_tree_10.24종합_단위수량_단위수량산출서" xfId="22351"/>
    <cellStyle name="1_tree_10.24종합_단위수량1" xfId="1618"/>
    <cellStyle name="1_tree_10.24종합_단위수량1_단위수량산출서" xfId="22352"/>
    <cellStyle name="1_tree_10.24종합_단위수량15" xfId="1619"/>
    <cellStyle name="1_tree_10.24종합_단위수량산출" xfId="5081"/>
    <cellStyle name="1_tree_10.24종합_단위수량산출서" xfId="22353"/>
    <cellStyle name="1_tree_10.24종합_도곡단위수량" xfId="1620"/>
    <cellStyle name="1_tree_10.24종합_도곡단위수량_단위수량산출서" xfId="22354"/>
    <cellStyle name="1_tree_10.24종합_수량산출서-11.25" xfId="1621"/>
    <cellStyle name="1_tree_10.24종합_수량산출서-11.25_NEW단위수량-주산" xfId="1622"/>
    <cellStyle name="1_tree_10.24종합_수량산출서-11.25_남대천단위수량" xfId="1623"/>
    <cellStyle name="1_tree_10.24종합_수량산출서-11.25_단위수량" xfId="1624"/>
    <cellStyle name="1_tree_10.24종합_수량산출서-11.25_단위수량_단위수량산출서" xfId="22355"/>
    <cellStyle name="1_tree_10.24종합_수량산출서-11.25_단위수량1" xfId="1625"/>
    <cellStyle name="1_tree_10.24종합_수량산출서-11.25_단위수량1_단위수량산출서" xfId="22356"/>
    <cellStyle name="1_tree_10.24종합_수량산출서-11.25_단위수량15" xfId="1626"/>
    <cellStyle name="1_tree_10.24종합_수량산출서-11.25_단위수량산출" xfId="5082"/>
    <cellStyle name="1_tree_10.24종합_수량산출서-11.25_단위수량산출서" xfId="22357"/>
    <cellStyle name="1_tree_10.24종합_수량산출서-11.25_도곡단위수량" xfId="1627"/>
    <cellStyle name="1_tree_10.24종합_수량산출서-11.25_도곡단위수량_단위수량산출서" xfId="22358"/>
    <cellStyle name="1_tree_10.24종합_수량산출서-11.25_철거단위수량" xfId="1628"/>
    <cellStyle name="1_tree_10.24종합_수량산출서-11.25_철거단위수량_단위수량산출서" xfId="22359"/>
    <cellStyle name="1_tree_10.24종합_수량산출서-11.25_철거수량" xfId="1629"/>
    <cellStyle name="1_tree_10.24종합_수량산출서-11.25_한수단위수량" xfId="1630"/>
    <cellStyle name="1_tree_10.24종합_수량산출서-11.25_한수단위수량_단위수량산출서" xfId="22360"/>
    <cellStyle name="1_tree_10.24종합_수량산출서-1201" xfId="1631"/>
    <cellStyle name="1_tree_10.24종합_수량산출서-1201_NEW단위수량-주산" xfId="1632"/>
    <cellStyle name="1_tree_10.24종합_수량산출서-1201_남대천단위수량" xfId="1633"/>
    <cellStyle name="1_tree_10.24종합_수량산출서-1201_단위수량" xfId="1634"/>
    <cellStyle name="1_tree_10.24종합_수량산출서-1201_단위수량_단위수량산출서" xfId="22361"/>
    <cellStyle name="1_tree_10.24종합_수량산출서-1201_단위수량1" xfId="1635"/>
    <cellStyle name="1_tree_10.24종합_수량산출서-1201_단위수량1_단위수량산출서" xfId="22362"/>
    <cellStyle name="1_tree_10.24종합_수량산출서-1201_단위수량15" xfId="1636"/>
    <cellStyle name="1_tree_10.24종합_수량산출서-1201_단위수량산출" xfId="5083"/>
    <cellStyle name="1_tree_10.24종합_수량산출서-1201_단위수량산출서" xfId="22363"/>
    <cellStyle name="1_tree_10.24종합_수량산출서-1201_도곡단위수량" xfId="1637"/>
    <cellStyle name="1_tree_10.24종합_수량산출서-1201_도곡단위수량_단위수량산출서" xfId="22364"/>
    <cellStyle name="1_tree_10.24종합_수량산출서-1201_철거단위수량" xfId="1638"/>
    <cellStyle name="1_tree_10.24종합_수량산출서-1201_철거단위수량_단위수량산출서" xfId="22365"/>
    <cellStyle name="1_tree_10.24종합_수량산출서-1201_철거수량" xfId="1639"/>
    <cellStyle name="1_tree_10.24종합_수량산출서-1201_한수단위수량" xfId="1640"/>
    <cellStyle name="1_tree_10.24종합_수량산출서-1201_한수단위수량_단위수량산출서" xfId="22366"/>
    <cellStyle name="1_tree_10.24종합_시설물단위수량" xfId="1641"/>
    <cellStyle name="1_tree_10.24종합_시설물단위수량_단위수량산출서" xfId="22367"/>
    <cellStyle name="1_tree_10.24종합_시설물단위수량1" xfId="1642"/>
    <cellStyle name="1_tree_10.24종합_시설물단위수량1_단위수량산출서" xfId="22368"/>
    <cellStyle name="1_tree_10.24종합_시설물단위수량1_시설물단위수량" xfId="1643"/>
    <cellStyle name="1_tree_10.24종합_시설물단위수량1_시설물단위수량_단위수량산출서" xfId="22369"/>
    <cellStyle name="1_tree_10.24종합_오창수량산출서" xfId="1644"/>
    <cellStyle name="1_tree_10.24종합_오창수량산출서_NEW단위수량-주산" xfId="1645"/>
    <cellStyle name="1_tree_10.24종합_오창수량산출서_남대천단위수량" xfId="1646"/>
    <cellStyle name="1_tree_10.24종합_오창수량산출서_단위수량" xfId="1647"/>
    <cellStyle name="1_tree_10.24종합_오창수량산출서_단위수량_단위수량산출서" xfId="22370"/>
    <cellStyle name="1_tree_10.24종합_오창수량산출서_단위수량1" xfId="1648"/>
    <cellStyle name="1_tree_10.24종합_오창수량산출서_단위수량1_단위수량산출서" xfId="22371"/>
    <cellStyle name="1_tree_10.24종합_오창수량산출서_단위수량15" xfId="1649"/>
    <cellStyle name="1_tree_10.24종합_오창수량산출서_단위수량산출" xfId="5084"/>
    <cellStyle name="1_tree_10.24종합_오창수량산출서_단위수량산출서" xfId="22372"/>
    <cellStyle name="1_tree_10.24종합_오창수량산출서_도곡단위수량" xfId="1650"/>
    <cellStyle name="1_tree_10.24종합_오창수량산출서_도곡단위수량_단위수량산출서" xfId="22373"/>
    <cellStyle name="1_tree_10.24종합_오창수량산출서_수량산출서-11.25" xfId="1651"/>
    <cellStyle name="1_tree_10.24종합_오창수량산출서_수량산출서-11.25_NEW단위수량-주산" xfId="1652"/>
    <cellStyle name="1_tree_10.24종합_오창수량산출서_수량산출서-11.25_남대천단위수량" xfId="1653"/>
    <cellStyle name="1_tree_10.24종합_오창수량산출서_수량산출서-11.25_단위수량" xfId="1654"/>
    <cellStyle name="1_tree_10.24종합_오창수량산출서_수량산출서-11.25_단위수량_단위수량산출서" xfId="22374"/>
    <cellStyle name="1_tree_10.24종합_오창수량산출서_수량산출서-11.25_단위수량1" xfId="1655"/>
    <cellStyle name="1_tree_10.24종합_오창수량산출서_수량산출서-11.25_단위수량1_단위수량산출서" xfId="22375"/>
    <cellStyle name="1_tree_10.24종합_오창수량산출서_수량산출서-11.25_단위수량15" xfId="1656"/>
    <cellStyle name="1_tree_10.24종합_오창수량산출서_수량산출서-11.25_단위수량산출" xfId="5085"/>
    <cellStyle name="1_tree_10.24종합_오창수량산출서_수량산출서-11.25_단위수량산출서" xfId="22376"/>
    <cellStyle name="1_tree_10.24종합_오창수량산출서_수량산출서-11.25_도곡단위수량" xfId="1657"/>
    <cellStyle name="1_tree_10.24종합_오창수량산출서_수량산출서-11.25_도곡단위수량_단위수량산출서" xfId="22377"/>
    <cellStyle name="1_tree_10.24종합_오창수량산출서_수량산출서-11.25_철거단위수량" xfId="1658"/>
    <cellStyle name="1_tree_10.24종합_오창수량산출서_수량산출서-11.25_철거단위수량_단위수량산출서" xfId="22378"/>
    <cellStyle name="1_tree_10.24종합_오창수량산출서_수량산출서-11.25_철거수량" xfId="1659"/>
    <cellStyle name="1_tree_10.24종합_오창수량산출서_수량산출서-11.25_한수단위수량" xfId="1660"/>
    <cellStyle name="1_tree_10.24종합_오창수량산출서_수량산출서-11.25_한수단위수량_단위수량산출서" xfId="22379"/>
    <cellStyle name="1_tree_10.24종합_오창수량산출서_수량산출서-1201" xfId="1661"/>
    <cellStyle name="1_tree_10.24종합_오창수량산출서_수량산출서-1201_NEW단위수량-주산" xfId="1662"/>
    <cellStyle name="1_tree_10.24종합_오창수량산출서_수량산출서-1201_남대천단위수량" xfId="1663"/>
    <cellStyle name="1_tree_10.24종합_오창수량산출서_수량산출서-1201_단위수량" xfId="1664"/>
    <cellStyle name="1_tree_10.24종합_오창수량산출서_수량산출서-1201_단위수량_단위수량산출서" xfId="22380"/>
    <cellStyle name="1_tree_10.24종합_오창수량산출서_수량산출서-1201_단위수량1" xfId="1665"/>
    <cellStyle name="1_tree_10.24종합_오창수량산출서_수량산출서-1201_단위수량1_단위수량산출서" xfId="22381"/>
    <cellStyle name="1_tree_10.24종합_오창수량산출서_수량산출서-1201_단위수량15" xfId="1666"/>
    <cellStyle name="1_tree_10.24종합_오창수량산출서_수량산출서-1201_단위수량산출" xfId="5086"/>
    <cellStyle name="1_tree_10.24종합_오창수량산출서_수량산출서-1201_단위수량산출서" xfId="22382"/>
    <cellStyle name="1_tree_10.24종합_오창수량산출서_수량산출서-1201_도곡단위수량" xfId="1667"/>
    <cellStyle name="1_tree_10.24종합_오창수량산출서_수량산출서-1201_도곡단위수량_단위수량산출서" xfId="22383"/>
    <cellStyle name="1_tree_10.24종합_오창수량산출서_수량산출서-1201_철거단위수량" xfId="1668"/>
    <cellStyle name="1_tree_10.24종합_오창수량산출서_수량산출서-1201_철거단위수량_단위수량산출서" xfId="22384"/>
    <cellStyle name="1_tree_10.24종합_오창수량산출서_수량산출서-1201_철거수량" xfId="1669"/>
    <cellStyle name="1_tree_10.24종합_오창수량산출서_수량산출서-1201_한수단위수량" xfId="1670"/>
    <cellStyle name="1_tree_10.24종합_오창수량산출서_수량산출서-1201_한수단위수량_단위수량산출서" xfId="22385"/>
    <cellStyle name="1_tree_10.24종합_오창수량산출서_시설물단위수량" xfId="1671"/>
    <cellStyle name="1_tree_10.24종합_오창수량산출서_시설물단위수량_단위수량산출서" xfId="22386"/>
    <cellStyle name="1_tree_10.24종합_오창수량산출서_시설물단위수량1" xfId="1672"/>
    <cellStyle name="1_tree_10.24종합_오창수량산출서_시설물단위수량1_단위수량산출서" xfId="22387"/>
    <cellStyle name="1_tree_10.24종합_오창수량산출서_시설물단위수량1_시설물단위수량" xfId="1673"/>
    <cellStyle name="1_tree_10.24종합_오창수량산출서_시설물단위수량1_시설물단위수량_단위수량산출서" xfId="22388"/>
    <cellStyle name="1_tree_10.24종합_오창수량산출서_철거단위수량" xfId="1674"/>
    <cellStyle name="1_tree_10.24종합_오창수량산출서_철거단위수량_단위수량산출서" xfId="22389"/>
    <cellStyle name="1_tree_10.24종합_오창수량산출서_철거수량" xfId="1675"/>
    <cellStyle name="1_tree_10.24종합_오창수량산출서_한수단위수량" xfId="1676"/>
    <cellStyle name="1_tree_10.24종합_오창수량산출서_한수단위수량_단위수량산출서" xfId="22390"/>
    <cellStyle name="1_tree_10.24종합_철거단위수량" xfId="1677"/>
    <cellStyle name="1_tree_10.24종합_철거단위수량_단위수량산출서" xfId="22391"/>
    <cellStyle name="1_tree_10.24종합_철거수량" xfId="1678"/>
    <cellStyle name="1_tree_10.24종합_한수단위수량" xfId="1679"/>
    <cellStyle name="1_tree_10.24종합_한수단위수량_단위수량산출서" xfId="22392"/>
    <cellStyle name="1_tree_2004가로환경 개선사업(10-13)" xfId="15909"/>
    <cellStyle name="1_tree_2004가로환경 개선사업(10-18)" xfId="15910"/>
    <cellStyle name="1_tree_2005 가로수아래 수목식재공사" xfId="15911"/>
    <cellStyle name="1_tree_2005가로환경 개선사업" xfId="15912"/>
    <cellStyle name="1_tree_2005가로환경 개선사업(1018)" xfId="15913"/>
    <cellStyle name="1_tree_2005봉제산 생태림 조성공사(직영)" xfId="15914"/>
    <cellStyle name="1_tree_2005봉제산 생태림 조성공사(직영)10-17" xfId="15915"/>
    <cellStyle name="1_tree_2005봉제산 생태림 조성공사(직영)10-20" xfId="15916"/>
    <cellStyle name="1_tree_2005봉제산철쭉동산조성공사" xfId="15917"/>
    <cellStyle name="1_tree_2006년 상반기 적용노임" xfId="15918"/>
    <cellStyle name="1_tree_bc포대내역서" xfId="22393"/>
    <cellStyle name="1_tree_Book1" xfId="15919"/>
    <cellStyle name="1_tree_Book2" xfId="22394"/>
    <cellStyle name="1_tree_Book2_단위수량산출서" xfId="22395"/>
    <cellStyle name="1_tree_NEW단위수량" xfId="1680"/>
    <cellStyle name="1_tree_NEW단위수량-백석" xfId="5900"/>
    <cellStyle name="1_tree_NEW단위수량-수원" xfId="5901"/>
    <cellStyle name="1_tree_NEW단위수량-영동" xfId="1681"/>
    <cellStyle name="1_tree_NEW단위수량-전남" xfId="5902"/>
    <cellStyle name="1_tree_NEW단위수량-주산" xfId="1682"/>
    <cellStyle name="1_tree_NEW단위수량-진안" xfId="5903"/>
    <cellStyle name="1_tree_NEW단위수량-행당" xfId="5904"/>
    <cellStyle name="1_tree_Sheet1" xfId="5905"/>
    <cellStyle name="1_tree_Sheet1_2-총괄내역서-토목" xfId="15920"/>
    <cellStyle name="1_tree_Sheet1_과천놀이터설계서" xfId="5906"/>
    <cellStyle name="1_tree_Sheet1_안양설계서갑지(총괄)" xfId="15921"/>
    <cellStyle name="1_tree_Sheet1_총괄갑지" xfId="5907"/>
    <cellStyle name="1_tree_Sheet1_총괄내역서" xfId="5908"/>
    <cellStyle name="1_tree_Sheet1_총괄내역서_총괄내역서-건축" xfId="15922"/>
    <cellStyle name="1_tree_Sheet1_총괄내역서_총괄내역서-건축_총괄내역서-토목" xfId="15923"/>
    <cellStyle name="1_tree_Sheet1_총괄내역서_총괄내역서-토목" xfId="15924"/>
    <cellStyle name="1_tree_Sheet1_총괄내역서_총괄내역서-토목_총괄내역서-토목" xfId="15925"/>
    <cellStyle name="1_tree_Sheet1_총괄내역서-건축" xfId="15926"/>
    <cellStyle name="1_tree_Sheet1_총괄내역서-토목" xfId="15927"/>
    <cellStyle name="1_tree_가로수수종교체사업" xfId="15928"/>
    <cellStyle name="1_tree_가로수수종교체사업7-11" xfId="15929"/>
    <cellStyle name="1_tree_가로수수종교체사업7-27" xfId="15930"/>
    <cellStyle name="1_tree_가로수아래휀스설치,관목식재 설계서" xfId="15931"/>
    <cellStyle name="1_tree_갈산1구역최종집계" xfId="5087"/>
    <cellStyle name="1_tree_갑지" xfId="27386"/>
    <cellStyle name="1_tree_갑지_도곡동롯데아파트 신축공사 중 조경식재 및 시설물공사" xfId="27387"/>
    <cellStyle name="1_tree_갑지_도곡동롯데아파트 신축공사 중 조경식재 및 시설물공사_도농변전소설계변경최종" xfId="27388"/>
    <cellStyle name="1_tree_갑지_도농변전소설계변경최종" xfId="27389"/>
    <cellStyle name="1_tree_갑지_사당동2차 롯데아파트 신축공사 중 조경식재 및 시설물공사" xfId="27390"/>
    <cellStyle name="1_tree_갑지_서대신동 금호아파트 조경공사" xfId="27391"/>
    <cellStyle name="1_tree_갑지_서대신동 금호아파트 조경공사_도농변전소설계변경최종" xfId="27392"/>
    <cellStyle name="1_tree_갑지_성수동롯데아파트 조경공사" xfId="27393"/>
    <cellStyle name="1_tree_갑지_성수동롯데아파트 조경공사_도농변전소설계변경최종" xfId="27394"/>
    <cellStyle name="1_tree_갑지_숭인동 주거복합빌딩신축공사 중 조경식재 및 시설물공사" xfId="27395"/>
    <cellStyle name="1_tree_갑지_오산외인주택놀이터주변조경공사" xfId="27396"/>
    <cellStyle name="1_tree_갑지_오산외인주택놀이터주변조경공사_도농변전소설계변경최종" xfId="27397"/>
    <cellStyle name="1_tree_갑지_요진이매역사수목이식공사(2003)" xfId="27398"/>
    <cellStyle name="1_tree_갑지_요진이매역사수목이식공사(2003)_도농변전소설계변경최종" xfId="27399"/>
    <cellStyle name="1_tree_갑지_조경시설물공내역" xfId="27400"/>
    <cellStyle name="1_tree_갑지_조경시설물공내역_도농변전소설계변경최종" xfId="27401"/>
    <cellStyle name="1_tree_갑지_청담동 송목연립 조경식재 및 시설물공사" xfId="27402"/>
    <cellStyle name="1_tree_갑지_청담동 송목연립 조경식재 및 시설물공사_도농변전소설계변경최종" xfId="27403"/>
    <cellStyle name="1_tree_갑지_해운대 중동 조경공사 공내역서" xfId="27404"/>
    <cellStyle name="1_tree_갑지_해운대중동낙천대 조경공사" xfId="27405"/>
    <cellStyle name="1_tree_갑지0601" xfId="5088"/>
    <cellStyle name="1_tree_갑지0601_2-총괄내역서-토목" xfId="15932"/>
    <cellStyle name="1_tree_갑지0601_과천놀이터설계서" xfId="5089"/>
    <cellStyle name="1_tree_갑지0601_안양설계서갑지(총괄)" xfId="15933"/>
    <cellStyle name="1_tree_갑지0601_총괄갑지" xfId="5090"/>
    <cellStyle name="1_tree_갑지0601_총괄내역서" xfId="5091"/>
    <cellStyle name="1_tree_갑지0601_총괄내역서_총괄내역서-건축" xfId="15934"/>
    <cellStyle name="1_tree_갑지0601_총괄내역서_총괄내역서-건축_총괄내역서-토목" xfId="15935"/>
    <cellStyle name="1_tree_갑지0601_총괄내역서_총괄내역서-토목" xfId="15936"/>
    <cellStyle name="1_tree_갑지0601_총괄내역서_총괄내역서-토목_총괄내역서-토목" xfId="15937"/>
    <cellStyle name="1_tree_갑지0601_총괄내역서-건축" xfId="15938"/>
    <cellStyle name="1_tree_갑지0601_총괄내역서-토목" xfId="15939"/>
    <cellStyle name="1_tree_강남구시설녹지대-수량산출서" xfId="22396"/>
    <cellStyle name="1_tree_개략공사비" xfId="27406"/>
    <cellStyle name="1_tree_개략공사비_도곡동롯데아파트 신축공사 중 조경식재 및 시설물공사" xfId="27407"/>
    <cellStyle name="1_tree_개략공사비_도곡동롯데아파트 신축공사 중 조경식재 및 시설물공사_도농변전소설계변경최종" xfId="27408"/>
    <cellStyle name="1_tree_개략공사비_도농변전소설계변경최종" xfId="27409"/>
    <cellStyle name="1_tree_개략공사비_사당동2차 롯데아파트 신축공사 중 조경식재 및 시설물공사" xfId="27410"/>
    <cellStyle name="1_tree_개략공사비_서대신동 금호아파트 조경공사" xfId="27411"/>
    <cellStyle name="1_tree_개략공사비_서대신동 금호아파트 조경공사_도농변전소설계변경최종" xfId="27412"/>
    <cellStyle name="1_tree_개략공사비_성수동롯데아파트 조경공사" xfId="27413"/>
    <cellStyle name="1_tree_개략공사비_성수동롯데아파트 조경공사_도농변전소설계변경최종" xfId="27414"/>
    <cellStyle name="1_tree_개략공사비_숭인동 주거복합빌딩신축공사 중 조경식재 및 시설물공사" xfId="27415"/>
    <cellStyle name="1_tree_개략공사비_오산외인주택놀이터주변조경공사" xfId="27416"/>
    <cellStyle name="1_tree_개략공사비_오산외인주택놀이터주변조경공사_도농변전소설계변경최종" xfId="27417"/>
    <cellStyle name="1_tree_개략공사비_요진이매역사수목이식공사(2003)" xfId="27418"/>
    <cellStyle name="1_tree_개략공사비_요진이매역사수목이식공사(2003)_도농변전소설계변경최종" xfId="27419"/>
    <cellStyle name="1_tree_개략공사비_조경시설물공내역" xfId="27420"/>
    <cellStyle name="1_tree_개략공사비_조경시설물공내역_도농변전소설계변경최종" xfId="27421"/>
    <cellStyle name="1_tree_개략공사비_청담동 송목연립 조경식재 및 시설물공사" xfId="27422"/>
    <cellStyle name="1_tree_개략공사비_청담동 송목연립 조경식재 및 시설물공사_도농변전소설계변경최종" xfId="27423"/>
    <cellStyle name="1_tree_개략공사비_해운대 중동 조경공사 공내역서" xfId="27424"/>
    <cellStyle name="1_tree_개략공사비_해운대중동낙천대 조경공사" xfId="27425"/>
    <cellStyle name="1_tree_개략예산" xfId="27426"/>
    <cellStyle name="1_tree_개략예산_도곡동롯데아파트 신축공사 중 조경식재 및 시설물공사" xfId="27427"/>
    <cellStyle name="1_tree_개략예산_도곡동롯데아파트 신축공사 중 조경식재 및 시설물공사_도농변전소설계변경최종" xfId="27428"/>
    <cellStyle name="1_tree_개략예산_도농변전소설계변경최종" xfId="27429"/>
    <cellStyle name="1_tree_개략예산_사당동2차 롯데아파트 신축공사 중 조경식재 및 시설물공사" xfId="27430"/>
    <cellStyle name="1_tree_개략예산_서대신동 금호아파트 조경공사" xfId="27431"/>
    <cellStyle name="1_tree_개략예산_서대신동 금호아파트 조경공사_도농변전소설계변경최종" xfId="27432"/>
    <cellStyle name="1_tree_개략예산_성수동롯데아파트 조경공사" xfId="27433"/>
    <cellStyle name="1_tree_개략예산_성수동롯데아파트 조경공사_도농변전소설계변경최종" xfId="27434"/>
    <cellStyle name="1_tree_개략예산_숭인동 주거복합빌딩신축공사 중 조경식재 및 시설물공사" xfId="27435"/>
    <cellStyle name="1_tree_개략예산_오산외인주택놀이터주변조경공사" xfId="27436"/>
    <cellStyle name="1_tree_개략예산_오산외인주택놀이터주변조경공사_도농변전소설계변경최종" xfId="27437"/>
    <cellStyle name="1_tree_개략예산_요진이매역사수목이식공사(2003)" xfId="27438"/>
    <cellStyle name="1_tree_개략예산_요진이매역사수목이식공사(2003)_도농변전소설계변경최종" xfId="27439"/>
    <cellStyle name="1_tree_개략예산_조경시설물공내역" xfId="27440"/>
    <cellStyle name="1_tree_개략예산_조경시설물공내역_도농변전소설계변경최종" xfId="27441"/>
    <cellStyle name="1_tree_개략예산_청담동 송목연립 조경식재 및 시설물공사" xfId="27442"/>
    <cellStyle name="1_tree_개략예산_청담동 송목연립 조경식재 및 시설물공사_도농변전소설계변경최종" xfId="27443"/>
    <cellStyle name="1_tree_개략예산_해운대 중동 조경공사 공내역서" xfId="27444"/>
    <cellStyle name="1_tree_개략예산_해운대중동낙천대 조경공사" xfId="27445"/>
    <cellStyle name="1_tree_견적대비및수량총괄표" xfId="22397"/>
    <cellStyle name="1_tree_견적대비표-수정" xfId="22398"/>
    <cellStyle name="1_tree_골프장수목" xfId="22399"/>
    <cellStyle name="1_tree_골프장수목_도곡동롯데아파트 신축공사 중 조경식재 및 시설물공사" xfId="27446"/>
    <cellStyle name="1_tree_골프장수목_사당동2차 롯데아파트 신축공사 중 조경식재 및 시설물공사" xfId="27447"/>
    <cellStyle name="1_tree_골프장수목_서대신동 금호아파트 조경공사" xfId="27448"/>
    <cellStyle name="1_tree_골프장수목_성수동롯데아파트 조경공사" xfId="27449"/>
    <cellStyle name="1_tree_골프장수목_숭인동 주거복합빌딩신축공사 중 조경식재 및 시설물공사" xfId="27450"/>
    <cellStyle name="1_tree_골프장수목_오산외인주택놀이터주변조경공사" xfId="27451"/>
    <cellStyle name="1_tree_골프장수목_요진이매역사수목이식공사(2003)" xfId="27452"/>
    <cellStyle name="1_tree_골프장수목_조경시설물공내역" xfId="27453"/>
    <cellStyle name="1_tree_골프장수목_청담동 송목연립 조경식재 및 시설물공사" xfId="27454"/>
    <cellStyle name="1_tree_골프장수목_해운대 중동 조경공사 공내역서" xfId="27455"/>
    <cellStyle name="1_tree_골프장수목_해운대중동낙천대 조경공사" xfId="27456"/>
    <cellStyle name="1_tree_공사비" xfId="27457"/>
    <cellStyle name="1_tree_공사비(1차조정1120)" xfId="27458"/>
    <cellStyle name="1_tree_공사비(1차조정1120)_도곡동롯데아파트 신축공사 중 조경식재 및 시설물공사" xfId="27459"/>
    <cellStyle name="1_tree_공사비(1차조정1120)_도곡동롯데아파트 신축공사 중 조경식재 및 시설물공사_도농변전소설계변경최종" xfId="27460"/>
    <cellStyle name="1_tree_공사비(1차조정1120)_도농변전소설계변경최종" xfId="27461"/>
    <cellStyle name="1_tree_공사비(1차조정1120)_사당동2차 롯데아파트 신축공사 중 조경식재 및 시설물공사" xfId="27462"/>
    <cellStyle name="1_tree_공사비(1차조정1120)_서대신동 금호아파트 조경공사" xfId="27463"/>
    <cellStyle name="1_tree_공사비(1차조정1120)_서대신동 금호아파트 조경공사_도농변전소설계변경최종" xfId="27464"/>
    <cellStyle name="1_tree_공사비(1차조정1120)_성수동롯데아파트 조경공사" xfId="27465"/>
    <cellStyle name="1_tree_공사비(1차조정1120)_성수동롯데아파트 조경공사_도농변전소설계변경최종" xfId="27466"/>
    <cellStyle name="1_tree_공사비(1차조정1120)_숭인동 주거복합빌딩신축공사 중 조경식재 및 시설물공사" xfId="27467"/>
    <cellStyle name="1_tree_공사비(1차조정1120)_오산외인주택놀이터주변조경공사" xfId="27468"/>
    <cellStyle name="1_tree_공사비(1차조정1120)_오산외인주택놀이터주변조경공사_도농변전소설계변경최종" xfId="27469"/>
    <cellStyle name="1_tree_공사비(1차조정1120)_요진이매역사수목이식공사(2003)" xfId="27470"/>
    <cellStyle name="1_tree_공사비(1차조정1120)_요진이매역사수목이식공사(2003)_도농변전소설계변경최종" xfId="27471"/>
    <cellStyle name="1_tree_공사비(1차조정1120)_조경시설물공내역" xfId="27472"/>
    <cellStyle name="1_tree_공사비(1차조정1120)_조경시설물공내역_도농변전소설계변경최종" xfId="27473"/>
    <cellStyle name="1_tree_공사비(1차조정1120)_청담동 송목연립 조경식재 및 시설물공사" xfId="27474"/>
    <cellStyle name="1_tree_공사비(1차조정1120)_청담동 송목연립 조경식재 및 시설물공사_도농변전소설계변경최종" xfId="27475"/>
    <cellStyle name="1_tree_공사비(1차조정1120)_해운대 중동 조경공사 공내역서" xfId="27476"/>
    <cellStyle name="1_tree_공사비(1차조정1120)_해운대중동낙천대 조경공사" xfId="27477"/>
    <cellStyle name="1_tree_공사비_도곡동롯데아파트 신축공사 중 조경식재 및 시설물공사" xfId="27478"/>
    <cellStyle name="1_tree_공사비_도곡동롯데아파트 신축공사 중 조경식재 및 시설물공사_도농변전소설계변경최종" xfId="27479"/>
    <cellStyle name="1_tree_공사비_도농변전소설계변경최종" xfId="27480"/>
    <cellStyle name="1_tree_공사비_사당동2차 롯데아파트 신축공사 중 조경식재 및 시설물공사" xfId="27481"/>
    <cellStyle name="1_tree_공사비_서대신동 금호아파트 조경공사" xfId="27482"/>
    <cellStyle name="1_tree_공사비_서대신동 금호아파트 조경공사_도농변전소설계변경최종" xfId="27483"/>
    <cellStyle name="1_tree_공사비_성수동롯데아파트 조경공사" xfId="27484"/>
    <cellStyle name="1_tree_공사비_성수동롯데아파트 조경공사_도농변전소설계변경최종" xfId="27485"/>
    <cellStyle name="1_tree_공사비_숭인동 주거복합빌딩신축공사 중 조경식재 및 시설물공사" xfId="27486"/>
    <cellStyle name="1_tree_공사비_오산외인주택놀이터주변조경공사" xfId="27487"/>
    <cellStyle name="1_tree_공사비_오산외인주택놀이터주변조경공사_도농변전소설계변경최종" xfId="27488"/>
    <cellStyle name="1_tree_공사비_요진이매역사수목이식공사(2003)" xfId="27489"/>
    <cellStyle name="1_tree_공사비_요진이매역사수목이식공사(2003)_도농변전소설계변경최종" xfId="27490"/>
    <cellStyle name="1_tree_공사비_조경시설물공내역" xfId="27491"/>
    <cellStyle name="1_tree_공사비_조경시설물공내역_도농변전소설계변경최종" xfId="27492"/>
    <cellStyle name="1_tree_공사비_청담동 송목연립 조경식재 및 시설물공사" xfId="27493"/>
    <cellStyle name="1_tree_공사비_청담동 송목연립 조경식재 및 시설물공사_도농변전소설계변경최종" xfId="27494"/>
    <cellStyle name="1_tree_공사비_해운대 중동 조경공사 공내역서" xfId="27495"/>
    <cellStyle name="1_tree_공사비_해운대중동낙천대 조경공사" xfId="27496"/>
    <cellStyle name="1_tree_공사비조정(1128)" xfId="27497"/>
    <cellStyle name="1_tree_공사비조정(1128)_도곡동롯데아파트 신축공사 중 조경식재 및 시설물공사" xfId="27498"/>
    <cellStyle name="1_tree_공사비조정(1128)_도곡동롯데아파트 신축공사 중 조경식재 및 시설물공사_도농변전소설계변경최종" xfId="27499"/>
    <cellStyle name="1_tree_공사비조정(1128)_도농변전소설계변경최종" xfId="27500"/>
    <cellStyle name="1_tree_공사비조정(1128)_사당동2차 롯데아파트 신축공사 중 조경식재 및 시설물공사" xfId="27501"/>
    <cellStyle name="1_tree_공사비조정(1128)_서대신동 금호아파트 조경공사" xfId="27502"/>
    <cellStyle name="1_tree_공사비조정(1128)_서대신동 금호아파트 조경공사_도농변전소설계변경최종" xfId="27503"/>
    <cellStyle name="1_tree_공사비조정(1128)_성수동롯데아파트 조경공사" xfId="27504"/>
    <cellStyle name="1_tree_공사비조정(1128)_성수동롯데아파트 조경공사_도농변전소설계변경최종" xfId="27505"/>
    <cellStyle name="1_tree_공사비조정(1128)_숭인동 주거복합빌딩신축공사 중 조경식재 및 시설물공사" xfId="27506"/>
    <cellStyle name="1_tree_공사비조정(1128)_오산외인주택놀이터주변조경공사" xfId="27507"/>
    <cellStyle name="1_tree_공사비조정(1128)_오산외인주택놀이터주변조경공사_도농변전소설계변경최종" xfId="27508"/>
    <cellStyle name="1_tree_공사비조정(1128)_요진이매역사수목이식공사(2003)" xfId="27509"/>
    <cellStyle name="1_tree_공사비조정(1128)_요진이매역사수목이식공사(2003)_도농변전소설계변경최종" xfId="27510"/>
    <cellStyle name="1_tree_공사비조정(1128)_조경시설물공내역" xfId="27511"/>
    <cellStyle name="1_tree_공사비조정(1128)_조경시설물공내역_도농변전소설계변경최종" xfId="27512"/>
    <cellStyle name="1_tree_공사비조정(1128)_청담동 송목연립 조경식재 및 시설물공사" xfId="27513"/>
    <cellStyle name="1_tree_공사비조정(1128)_청담동 송목연립 조경식재 및 시설물공사_도농변전소설계변경최종" xfId="27514"/>
    <cellStyle name="1_tree_공사비조정(1128)_해운대 중동 조경공사 공내역서" xfId="27515"/>
    <cellStyle name="1_tree_공사비조정(1128)_해운대중동낙천대 조경공사" xfId="27516"/>
    <cellStyle name="1_tree_공사예가(휘경동)-설계가" xfId="27517"/>
    <cellStyle name="1_tree_공사예가(휘경동)-설계가_도곡동롯데아파트 신축공사 중 조경식재 및 시설물공사" xfId="27518"/>
    <cellStyle name="1_tree_공사예가(휘경동)-설계가_도곡동롯데아파트 신축공사 중 조경식재 및 시설물공사_도농변전소설계변경최종" xfId="27519"/>
    <cellStyle name="1_tree_공사예가(휘경동)-설계가_도농변전소설계변경최종" xfId="27520"/>
    <cellStyle name="1_tree_공사예가(휘경동)-설계가_사당동2차 롯데아파트 신축공사 중 조경식재 및 시설물공사" xfId="27521"/>
    <cellStyle name="1_tree_공사예가(휘경동)-설계가_서대신동 금호아파트 조경공사" xfId="27522"/>
    <cellStyle name="1_tree_공사예가(휘경동)-설계가_서대신동 금호아파트 조경공사_도농변전소설계변경최종" xfId="27523"/>
    <cellStyle name="1_tree_공사예가(휘경동)-설계가_성수동롯데아파트 조경공사" xfId="27524"/>
    <cellStyle name="1_tree_공사예가(휘경동)-설계가_성수동롯데아파트 조경공사_도농변전소설계변경최종" xfId="27525"/>
    <cellStyle name="1_tree_공사예가(휘경동)-설계가_숭인동 주거복합빌딩신축공사 중 조경식재 및 시설물공사" xfId="27526"/>
    <cellStyle name="1_tree_공사예가(휘경동)-설계가_오산외인주택놀이터주변조경공사" xfId="27527"/>
    <cellStyle name="1_tree_공사예가(휘경동)-설계가_오산외인주택놀이터주변조경공사_도농변전소설계변경최종" xfId="27528"/>
    <cellStyle name="1_tree_공사예가(휘경동)-설계가_요진이매역사수목이식공사(2003)" xfId="27529"/>
    <cellStyle name="1_tree_공사예가(휘경동)-설계가_요진이매역사수목이식공사(2003)_도농변전소설계변경최종" xfId="27530"/>
    <cellStyle name="1_tree_공사예가(휘경동)-설계가_조경시설물공내역" xfId="27531"/>
    <cellStyle name="1_tree_공사예가(휘경동)-설계가_조경시설물공내역_도농변전소설계변경최종" xfId="27532"/>
    <cellStyle name="1_tree_공사예가(휘경동)-설계가_청담동 송목연립 조경식재 및 시설물공사" xfId="27533"/>
    <cellStyle name="1_tree_공사예가(휘경동)-설계가_청담동 송목연립 조경식재 및 시설물공사_도농변전소설계변경최종" xfId="27534"/>
    <cellStyle name="1_tree_공사예가(휘경동)-설계가_해운대 중동 조경공사 공내역서" xfId="27535"/>
    <cellStyle name="1_tree_공사예가(휘경동)-설계가_해운대중동낙천대 조경공사" xfId="27536"/>
    <cellStyle name="1_tree_과천수량집계" xfId="22400"/>
    <cellStyle name="1_tree_과천수량집계_단위수량산출서" xfId="22401"/>
    <cellStyle name="1_tree_과천수량집계_도곡동롯데아파트 신축공사 중 조경식재 및 시설물공사" xfId="27537"/>
    <cellStyle name="1_tree_과천수량집계_사당동2차 롯데아파트 신축공사 중 조경식재 및 시설물공사" xfId="27538"/>
    <cellStyle name="1_tree_과천수량집계_서대신동 금호아파트 조경공사" xfId="27539"/>
    <cellStyle name="1_tree_과천수량집계_성수동롯데아파트 조경공사" xfId="27540"/>
    <cellStyle name="1_tree_과천수량집계_숭인동 주거복합빌딩신축공사 중 조경식재 및 시설물공사" xfId="27541"/>
    <cellStyle name="1_tree_과천수량집계_오산외인주택놀이터주변조경공사" xfId="27542"/>
    <cellStyle name="1_tree_과천수량집계_요진이매역사수목이식공사(2003)" xfId="27543"/>
    <cellStyle name="1_tree_과천수량집계_조경시설물공내역" xfId="27544"/>
    <cellStyle name="1_tree_과천수량집계_청담동 송목연립 조경식재 및 시설물공사" xfId="27545"/>
    <cellStyle name="1_tree_과천수량집계_해운대 중동 조경공사 공내역서" xfId="27546"/>
    <cellStyle name="1_tree_과천수량집계_해운대중동낙천대 조경공사" xfId="27547"/>
    <cellStyle name="1_tree_관로시설물" xfId="1683"/>
    <cellStyle name="1_tree_관로시설물_NEW단위수량-주산" xfId="1684"/>
    <cellStyle name="1_tree_관로시설물_남대천단위수량" xfId="1685"/>
    <cellStyle name="1_tree_관로시설물_단위수량" xfId="1686"/>
    <cellStyle name="1_tree_관로시설물_단위수량_단위수량산출서" xfId="22402"/>
    <cellStyle name="1_tree_관로시설물_단위수량1" xfId="1687"/>
    <cellStyle name="1_tree_관로시설물_단위수량1_단위수량산출서" xfId="22403"/>
    <cellStyle name="1_tree_관로시설물_단위수량15" xfId="1688"/>
    <cellStyle name="1_tree_관로시설물_단위수량산출" xfId="5092"/>
    <cellStyle name="1_tree_관로시설물_단위수량산출서" xfId="22404"/>
    <cellStyle name="1_tree_관로시설물_도곡단위수량" xfId="1689"/>
    <cellStyle name="1_tree_관로시설물_도곡단위수량_단위수량산출서" xfId="22405"/>
    <cellStyle name="1_tree_관로시설물_수량산출서-11.25" xfId="1690"/>
    <cellStyle name="1_tree_관로시설물_수량산출서-11.25_NEW단위수량-주산" xfId="1691"/>
    <cellStyle name="1_tree_관로시설물_수량산출서-11.25_남대천단위수량" xfId="1692"/>
    <cellStyle name="1_tree_관로시설물_수량산출서-11.25_단위수량" xfId="1693"/>
    <cellStyle name="1_tree_관로시설물_수량산출서-11.25_단위수량_단위수량산출서" xfId="22406"/>
    <cellStyle name="1_tree_관로시설물_수량산출서-11.25_단위수량1" xfId="1694"/>
    <cellStyle name="1_tree_관로시설물_수량산출서-11.25_단위수량1_단위수량산출서" xfId="22407"/>
    <cellStyle name="1_tree_관로시설물_수량산출서-11.25_단위수량15" xfId="1695"/>
    <cellStyle name="1_tree_관로시설물_수량산출서-11.25_단위수량산출" xfId="5093"/>
    <cellStyle name="1_tree_관로시설물_수량산출서-11.25_단위수량산출서" xfId="22408"/>
    <cellStyle name="1_tree_관로시설물_수량산출서-11.25_도곡단위수량" xfId="1696"/>
    <cellStyle name="1_tree_관로시설물_수량산출서-11.25_도곡단위수량_단위수량산출서" xfId="22409"/>
    <cellStyle name="1_tree_관로시설물_수량산출서-11.25_철거단위수량" xfId="1697"/>
    <cellStyle name="1_tree_관로시설물_수량산출서-11.25_철거단위수량_단위수량산출서" xfId="22410"/>
    <cellStyle name="1_tree_관로시설물_수량산출서-11.25_철거수량" xfId="1698"/>
    <cellStyle name="1_tree_관로시설물_수량산출서-11.25_한수단위수량" xfId="1699"/>
    <cellStyle name="1_tree_관로시설물_수량산출서-11.25_한수단위수량_단위수량산출서" xfId="22411"/>
    <cellStyle name="1_tree_관로시설물_수량산출서-1201" xfId="1700"/>
    <cellStyle name="1_tree_관로시설물_수량산출서-1201_NEW단위수량-주산" xfId="1701"/>
    <cellStyle name="1_tree_관로시설물_수량산출서-1201_남대천단위수량" xfId="1702"/>
    <cellStyle name="1_tree_관로시설물_수량산출서-1201_단위수량" xfId="1703"/>
    <cellStyle name="1_tree_관로시설물_수량산출서-1201_단위수량_단위수량산출서" xfId="22412"/>
    <cellStyle name="1_tree_관로시설물_수량산출서-1201_단위수량1" xfId="1704"/>
    <cellStyle name="1_tree_관로시설물_수량산출서-1201_단위수량1_단위수량산출서" xfId="22413"/>
    <cellStyle name="1_tree_관로시설물_수량산출서-1201_단위수량15" xfId="1705"/>
    <cellStyle name="1_tree_관로시설물_수량산출서-1201_단위수량산출" xfId="5094"/>
    <cellStyle name="1_tree_관로시설물_수량산출서-1201_단위수량산출서" xfId="22414"/>
    <cellStyle name="1_tree_관로시설물_수량산출서-1201_도곡단위수량" xfId="1706"/>
    <cellStyle name="1_tree_관로시설물_수량산출서-1201_도곡단위수량_단위수량산출서" xfId="22415"/>
    <cellStyle name="1_tree_관로시설물_수량산출서-1201_철거단위수량" xfId="1707"/>
    <cellStyle name="1_tree_관로시설물_수량산출서-1201_철거단위수량_단위수량산출서" xfId="22416"/>
    <cellStyle name="1_tree_관로시설물_수량산출서-1201_철거수량" xfId="1708"/>
    <cellStyle name="1_tree_관로시설물_수량산출서-1201_한수단위수량" xfId="1709"/>
    <cellStyle name="1_tree_관로시설물_수량산출서-1201_한수단위수량_단위수량산출서" xfId="22417"/>
    <cellStyle name="1_tree_관로시설물_시설물단위수량" xfId="1710"/>
    <cellStyle name="1_tree_관로시설물_시설물단위수량_단위수량산출서" xfId="22418"/>
    <cellStyle name="1_tree_관로시설물_시설물단위수량1" xfId="1711"/>
    <cellStyle name="1_tree_관로시설물_시설물단위수량1_단위수량산출서" xfId="22419"/>
    <cellStyle name="1_tree_관로시설물_시설물단위수량1_시설물단위수량" xfId="1712"/>
    <cellStyle name="1_tree_관로시설물_시설물단위수량1_시설물단위수량_단위수량산출서" xfId="22420"/>
    <cellStyle name="1_tree_관로시설물_오창수량산출서" xfId="1713"/>
    <cellStyle name="1_tree_관로시설물_오창수량산출서_NEW단위수량-주산" xfId="1714"/>
    <cellStyle name="1_tree_관로시설물_오창수량산출서_남대천단위수량" xfId="1715"/>
    <cellStyle name="1_tree_관로시설물_오창수량산출서_단위수량" xfId="1716"/>
    <cellStyle name="1_tree_관로시설물_오창수량산출서_단위수량_단위수량산출서" xfId="22421"/>
    <cellStyle name="1_tree_관로시설물_오창수량산출서_단위수량1" xfId="1717"/>
    <cellStyle name="1_tree_관로시설물_오창수량산출서_단위수량1_단위수량산출서" xfId="22422"/>
    <cellStyle name="1_tree_관로시설물_오창수량산출서_단위수량15" xfId="1718"/>
    <cellStyle name="1_tree_관로시설물_오창수량산출서_단위수량산출" xfId="5095"/>
    <cellStyle name="1_tree_관로시설물_오창수량산출서_단위수량산출서" xfId="22423"/>
    <cellStyle name="1_tree_관로시설물_오창수량산출서_도곡단위수량" xfId="1719"/>
    <cellStyle name="1_tree_관로시설물_오창수량산출서_도곡단위수량_단위수량산출서" xfId="22424"/>
    <cellStyle name="1_tree_관로시설물_오창수량산출서_수량산출서-11.25" xfId="1720"/>
    <cellStyle name="1_tree_관로시설물_오창수량산출서_수량산출서-11.25_NEW단위수량-주산" xfId="1721"/>
    <cellStyle name="1_tree_관로시설물_오창수량산출서_수량산출서-11.25_남대천단위수량" xfId="1722"/>
    <cellStyle name="1_tree_관로시설물_오창수량산출서_수량산출서-11.25_단위수량" xfId="1723"/>
    <cellStyle name="1_tree_관로시설물_오창수량산출서_수량산출서-11.25_단위수량_단위수량산출서" xfId="22425"/>
    <cellStyle name="1_tree_관로시설물_오창수량산출서_수량산출서-11.25_단위수량1" xfId="1724"/>
    <cellStyle name="1_tree_관로시설물_오창수량산출서_수량산출서-11.25_단위수량1_단위수량산출서" xfId="22426"/>
    <cellStyle name="1_tree_관로시설물_오창수량산출서_수량산출서-11.25_단위수량15" xfId="1725"/>
    <cellStyle name="1_tree_관로시설물_오창수량산출서_수량산출서-11.25_단위수량산출" xfId="5096"/>
    <cellStyle name="1_tree_관로시설물_오창수량산출서_수량산출서-11.25_단위수량산출서" xfId="22427"/>
    <cellStyle name="1_tree_관로시설물_오창수량산출서_수량산출서-11.25_도곡단위수량" xfId="1726"/>
    <cellStyle name="1_tree_관로시설물_오창수량산출서_수량산출서-11.25_도곡단위수량_단위수량산출서" xfId="22428"/>
    <cellStyle name="1_tree_관로시설물_오창수량산출서_수량산출서-11.25_철거단위수량" xfId="1727"/>
    <cellStyle name="1_tree_관로시설물_오창수량산출서_수량산출서-11.25_철거단위수량_단위수량산출서" xfId="22429"/>
    <cellStyle name="1_tree_관로시설물_오창수량산출서_수량산출서-11.25_철거수량" xfId="1728"/>
    <cellStyle name="1_tree_관로시설물_오창수량산출서_수량산출서-11.25_한수단위수량" xfId="1729"/>
    <cellStyle name="1_tree_관로시설물_오창수량산출서_수량산출서-11.25_한수단위수량_단위수량산출서" xfId="22430"/>
    <cellStyle name="1_tree_관로시설물_오창수량산출서_수량산출서-1201" xfId="1730"/>
    <cellStyle name="1_tree_관로시설물_오창수량산출서_수량산출서-1201_NEW단위수량-주산" xfId="1731"/>
    <cellStyle name="1_tree_관로시설물_오창수량산출서_수량산출서-1201_남대천단위수량" xfId="1732"/>
    <cellStyle name="1_tree_관로시설물_오창수량산출서_수량산출서-1201_단위수량" xfId="1733"/>
    <cellStyle name="1_tree_관로시설물_오창수량산출서_수량산출서-1201_단위수량_단위수량산출서" xfId="22431"/>
    <cellStyle name="1_tree_관로시설물_오창수량산출서_수량산출서-1201_단위수량1" xfId="1734"/>
    <cellStyle name="1_tree_관로시설물_오창수량산출서_수량산출서-1201_단위수량1_단위수량산출서" xfId="22432"/>
    <cellStyle name="1_tree_관로시설물_오창수량산출서_수량산출서-1201_단위수량15" xfId="1735"/>
    <cellStyle name="1_tree_관로시설물_오창수량산출서_수량산출서-1201_단위수량산출" xfId="5097"/>
    <cellStyle name="1_tree_관로시설물_오창수량산출서_수량산출서-1201_단위수량산출서" xfId="22433"/>
    <cellStyle name="1_tree_관로시설물_오창수량산출서_수량산출서-1201_도곡단위수량" xfId="1736"/>
    <cellStyle name="1_tree_관로시설물_오창수량산출서_수량산출서-1201_도곡단위수량_단위수량산출서" xfId="22434"/>
    <cellStyle name="1_tree_관로시설물_오창수량산출서_수량산출서-1201_철거단위수량" xfId="1737"/>
    <cellStyle name="1_tree_관로시설물_오창수량산출서_수량산출서-1201_철거단위수량_단위수량산출서" xfId="22435"/>
    <cellStyle name="1_tree_관로시설물_오창수량산출서_수량산출서-1201_철거수량" xfId="1738"/>
    <cellStyle name="1_tree_관로시설물_오창수량산출서_수량산출서-1201_한수단위수량" xfId="1739"/>
    <cellStyle name="1_tree_관로시설물_오창수량산출서_수량산출서-1201_한수단위수량_단위수량산출서" xfId="22436"/>
    <cellStyle name="1_tree_관로시설물_오창수량산출서_시설물단위수량" xfId="1740"/>
    <cellStyle name="1_tree_관로시설물_오창수량산출서_시설물단위수량_단위수량산출서" xfId="22437"/>
    <cellStyle name="1_tree_관로시설물_오창수량산출서_시설물단위수량1" xfId="1741"/>
    <cellStyle name="1_tree_관로시설물_오창수량산출서_시설물단위수량1_단위수량산출서" xfId="22438"/>
    <cellStyle name="1_tree_관로시설물_오창수량산출서_시설물단위수량1_시설물단위수량" xfId="1742"/>
    <cellStyle name="1_tree_관로시설물_오창수량산출서_시설물단위수량1_시설물단위수량_단위수량산출서" xfId="22439"/>
    <cellStyle name="1_tree_관로시설물_오창수량산출서_철거단위수량" xfId="1743"/>
    <cellStyle name="1_tree_관로시설물_오창수량산출서_철거단위수량_단위수량산출서" xfId="22440"/>
    <cellStyle name="1_tree_관로시설물_오창수량산출서_철거수량" xfId="1744"/>
    <cellStyle name="1_tree_관로시설물_오창수량산출서_한수단위수량" xfId="1745"/>
    <cellStyle name="1_tree_관로시설물_오창수량산출서_한수단위수량_단위수량산출서" xfId="22441"/>
    <cellStyle name="1_tree_관로시설물_철거단위수량" xfId="1746"/>
    <cellStyle name="1_tree_관로시설물_철거단위수량_단위수량산출서" xfId="22442"/>
    <cellStyle name="1_tree_관로시설물_철거수량" xfId="1747"/>
    <cellStyle name="1_tree_관로시설물_한수단위수량" xfId="1748"/>
    <cellStyle name="1_tree_관로시설물_한수단위수량_단위수량산출서" xfId="22443"/>
    <cellStyle name="1_tree_구로리총괄내역" xfId="5098"/>
    <cellStyle name="1_tree_구로리총괄내역_00-설계서양식" xfId="22444"/>
    <cellStyle name="1_tree_구로리총괄내역_00-설계서양식_00-수량산출서양식" xfId="22445"/>
    <cellStyle name="1_tree_구로리총괄내역_00-설계서양식_0702 성북구북악산-수량산출서" xfId="22446"/>
    <cellStyle name="1_tree_구로리총괄내역_00-설계서양식_강남구시설녹지대-수량산출서" xfId="22447"/>
    <cellStyle name="1_tree_구로리총괄내역_00-설계서양식_나래-수량산출서" xfId="22448"/>
    <cellStyle name="1_tree_구로리총괄내역_00-설계서양식_단양희망의탑-설계서" xfId="22449"/>
    <cellStyle name="1_tree_구로리총괄내역_00-설계서양식_복사본 비둘기-수량산출서" xfId="22450"/>
    <cellStyle name="1_tree_구로리총괄내역_00-설계서양식_북악산-수량산출서" xfId="22451"/>
    <cellStyle name="1_tree_구로리총괄내역_00-설계서양식_지울것" xfId="22452"/>
    <cellStyle name="1_tree_구로리총괄내역_00-수량산출서양식" xfId="22453"/>
    <cellStyle name="1_tree_구로리총괄내역_0702 성북구북악산-수량산출서" xfId="22454"/>
    <cellStyle name="1_tree_구로리총괄내역_bc포대내역서" xfId="22455"/>
    <cellStyle name="1_tree_구로리총괄내역_강남구시설녹지대-수량산출서" xfId="22456"/>
    <cellStyle name="1_tree_구로리총괄내역_구로리설계예산서1029" xfId="5099"/>
    <cellStyle name="1_tree_구로리총괄내역_구로리설계예산서1029_00-설계서양식" xfId="22457"/>
    <cellStyle name="1_tree_구로리총괄내역_구로리설계예산서1029_00-설계서양식_00-수량산출서양식" xfId="22458"/>
    <cellStyle name="1_tree_구로리총괄내역_구로리설계예산서1029_00-설계서양식_0702 성북구북악산-수량산출서" xfId="22459"/>
    <cellStyle name="1_tree_구로리총괄내역_구로리설계예산서1029_00-설계서양식_강남구시설녹지대-수량산출서" xfId="22460"/>
    <cellStyle name="1_tree_구로리총괄내역_구로리설계예산서1029_00-설계서양식_나래-수량산출서" xfId="22461"/>
    <cellStyle name="1_tree_구로리총괄내역_구로리설계예산서1029_00-설계서양식_단양희망의탑-설계서" xfId="22462"/>
    <cellStyle name="1_tree_구로리총괄내역_구로리설계예산서1029_00-설계서양식_복사본 비둘기-수량산출서" xfId="22463"/>
    <cellStyle name="1_tree_구로리총괄내역_구로리설계예산서1029_00-설계서양식_북악산-수량산출서" xfId="22464"/>
    <cellStyle name="1_tree_구로리총괄내역_구로리설계예산서1029_00-설계서양식_지울것" xfId="22465"/>
    <cellStyle name="1_tree_구로리총괄내역_구로리설계예산서1029_00-수량산출서양식" xfId="22466"/>
    <cellStyle name="1_tree_구로리총괄내역_구로리설계예산서1029_0702 성북구북악산-수량산출서" xfId="22467"/>
    <cellStyle name="1_tree_구로리총괄내역_구로리설계예산서1029_bc포대내역서" xfId="22468"/>
    <cellStyle name="1_tree_구로리총괄내역_구로리설계예산서1029_강남구시설녹지대-수량산출서" xfId="22469"/>
    <cellStyle name="1_tree_구로리총괄내역_구로리설계예산서1029_나래-수량산출서" xfId="22470"/>
    <cellStyle name="1_tree_구로리총괄내역_구로리설계예산서1029_단양-수량산출서" xfId="22471"/>
    <cellStyle name="1_tree_구로리총괄내역_구로리설계예산서1029_단양희망의탑-설계서" xfId="22472"/>
    <cellStyle name="1_tree_구로리총괄내역_구로리설계예산서1029_동의변경" xfId="5100"/>
    <cellStyle name="1_tree_구로리총괄내역_구로리설계예산서1029_복사본 비둘기-수량산출서" xfId="22473"/>
    <cellStyle name="1_tree_구로리총괄내역_구로리설계예산서1029_북악산-수량산출서" xfId="22474"/>
    <cellStyle name="1_tree_구로리총괄내역_구로리설계예산서1029_예정공정표및설계설명서" xfId="5101"/>
    <cellStyle name="1_tree_구로리총괄내역_구로리설계예산서1029_예정공정표및설계설명서_(마전)예정공정표및설계설명서" xfId="5102"/>
    <cellStyle name="1_tree_구로리총괄내역_구로리설계예산서1029_예정공정표및설계설명서_(명덕)예정공정표및설계설명서" xfId="5103"/>
    <cellStyle name="1_tree_구로리총괄내역_구로리설계예산서1029_예정공정표및설계설명서_0305-불당마을내역" xfId="5104"/>
    <cellStyle name="1_tree_구로리총괄내역_구로리설계예산서1029_예정공정표및설계설명서_1.설계 예산서" xfId="5105"/>
    <cellStyle name="1_tree_구로리총괄내역_구로리설계예산서1029_예정공정표및설계설명서_설계서-1" xfId="5106"/>
    <cellStyle name="1_tree_구로리총괄내역_구로리설계예산서1029_용마도시자연공원 총괄내역서0618" xfId="5107"/>
    <cellStyle name="1_tree_구로리총괄내역_구로리설계예산서1029_용마도시자연공원 총괄내역서0618_동의변경" xfId="5108"/>
    <cellStyle name="1_tree_구로리총괄내역_구로리설계예산서1029_지울것" xfId="22475"/>
    <cellStyle name="1_tree_구로리총괄내역_구로리설계예산서1029_지주목" xfId="22476"/>
    <cellStyle name="1_tree_구로리총괄내역_구로리설계예산서1029_지주목_00-수량산출서양식" xfId="22477"/>
    <cellStyle name="1_tree_구로리총괄내역_구로리설계예산서1029_지주목_0702 성북구북악산-수량산출서" xfId="22478"/>
    <cellStyle name="1_tree_구로리총괄내역_구로리설계예산서1029_지주목_강남구시설녹지대-수량산출서" xfId="22479"/>
    <cellStyle name="1_tree_구로리총괄내역_구로리설계예산서1029_지주목_나래-수량산출서" xfId="22480"/>
    <cellStyle name="1_tree_구로리총괄내역_구로리설계예산서1029_지주목_단양희망의탑-설계서" xfId="22481"/>
    <cellStyle name="1_tree_구로리총괄내역_구로리설계예산서1029_지주목_복사본 비둘기-수량산출서" xfId="22482"/>
    <cellStyle name="1_tree_구로리총괄내역_구로리설계예산서1029_지주목_북악산-수량산출서" xfId="22483"/>
    <cellStyle name="1_tree_구로리총괄내역_구로리설계예산서1029_지주목_지울것" xfId="22484"/>
    <cellStyle name="1_tree_구로리총괄내역_구로리설계예산서1029_진해자은수량산출서(단지내)" xfId="10340"/>
    <cellStyle name="1_tree_구로리총괄내역_구로리설계예산서1029_진해자은수량산출서(단지내)_진해자은수량산출서(도시기반)0621" xfId="10341"/>
    <cellStyle name="1_tree_구로리총괄내역_구로리설계예산서1029_진해자은수량산출서(단지내)_취합" xfId="22485"/>
    <cellStyle name="1_tree_구로리총괄내역_구로리설계예산서1029_철거 및 이설수량산출-학교숲" xfId="5109"/>
    <cellStyle name="1_tree_구로리총괄내역_구로리설계예산서1029_하도급관리계획서(갑지원주동화)" xfId="22486"/>
    <cellStyle name="1_tree_구로리총괄내역_구로리설계예산서1029_하도급관리계획서(갑지원주동화)_bc포대내역서" xfId="22487"/>
    <cellStyle name="1_tree_구로리총괄내역_구로리설계예산서1118준공" xfId="5110"/>
    <cellStyle name="1_tree_구로리총괄내역_구로리설계예산서1118준공_00-설계서양식" xfId="22488"/>
    <cellStyle name="1_tree_구로리총괄내역_구로리설계예산서1118준공_00-설계서양식_00-수량산출서양식" xfId="22489"/>
    <cellStyle name="1_tree_구로리총괄내역_구로리설계예산서1118준공_00-설계서양식_0702 성북구북악산-수량산출서" xfId="22490"/>
    <cellStyle name="1_tree_구로리총괄내역_구로리설계예산서1118준공_00-설계서양식_강남구시설녹지대-수량산출서" xfId="22491"/>
    <cellStyle name="1_tree_구로리총괄내역_구로리설계예산서1118준공_00-설계서양식_나래-수량산출서" xfId="22492"/>
    <cellStyle name="1_tree_구로리총괄내역_구로리설계예산서1118준공_00-설계서양식_단양희망의탑-설계서" xfId="22493"/>
    <cellStyle name="1_tree_구로리총괄내역_구로리설계예산서1118준공_00-설계서양식_복사본 비둘기-수량산출서" xfId="22494"/>
    <cellStyle name="1_tree_구로리총괄내역_구로리설계예산서1118준공_00-설계서양식_북악산-수량산출서" xfId="22495"/>
    <cellStyle name="1_tree_구로리총괄내역_구로리설계예산서1118준공_00-설계서양식_지울것" xfId="22496"/>
    <cellStyle name="1_tree_구로리총괄내역_구로리설계예산서1118준공_00-수량산출서양식" xfId="22497"/>
    <cellStyle name="1_tree_구로리총괄내역_구로리설계예산서1118준공_0702 성북구북악산-수량산출서" xfId="22498"/>
    <cellStyle name="1_tree_구로리총괄내역_구로리설계예산서1118준공_bc포대내역서" xfId="22499"/>
    <cellStyle name="1_tree_구로리총괄내역_구로리설계예산서1118준공_강남구시설녹지대-수량산출서" xfId="22500"/>
    <cellStyle name="1_tree_구로리총괄내역_구로리설계예산서1118준공_나래-수량산출서" xfId="22501"/>
    <cellStyle name="1_tree_구로리총괄내역_구로리설계예산서1118준공_단양-수량산출서" xfId="22502"/>
    <cellStyle name="1_tree_구로리총괄내역_구로리설계예산서1118준공_단양희망의탑-설계서" xfId="22503"/>
    <cellStyle name="1_tree_구로리총괄내역_구로리설계예산서1118준공_동의변경" xfId="5111"/>
    <cellStyle name="1_tree_구로리총괄내역_구로리설계예산서1118준공_복사본 비둘기-수량산출서" xfId="22504"/>
    <cellStyle name="1_tree_구로리총괄내역_구로리설계예산서1118준공_북악산-수량산출서" xfId="22505"/>
    <cellStyle name="1_tree_구로리총괄내역_구로리설계예산서1118준공_예정공정표및설계설명서" xfId="5112"/>
    <cellStyle name="1_tree_구로리총괄내역_구로리설계예산서1118준공_예정공정표및설계설명서_(마전)예정공정표및설계설명서" xfId="5113"/>
    <cellStyle name="1_tree_구로리총괄내역_구로리설계예산서1118준공_예정공정표및설계설명서_(명덕)예정공정표및설계설명서" xfId="5114"/>
    <cellStyle name="1_tree_구로리총괄내역_구로리설계예산서1118준공_예정공정표및설계설명서_0305-불당마을내역" xfId="5115"/>
    <cellStyle name="1_tree_구로리총괄내역_구로리설계예산서1118준공_예정공정표및설계설명서_1.설계 예산서" xfId="5116"/>
    <cellStyle name="1_tree_구로리총괄내역_구로리설계예산서1118준공_예정공정표및설계설명서_설계서-1" xfId="5117"/>
    <cellStyle name="1_tree_구로리총괄내역_구로리설계예산서1118준공_용마도시자연공원 총괄내역서0618" xfId="5118"/>
    <cellStyle name="1_tree_구로리총괄내역_구로리설계예산서1118준공_용마도시자연공원 총괄내역서0618_동의변경" xfId="5119"/>
    <cellStyle name="1_tree_구로리총괄내역_구로리설계예산서1118준공_지울것" xfId="22506"/>
    <cellStyle name="1_tree_구로리총괄내역_구로리설계예산서1118준공_지주목" xfId="22507"/>
    <cellStyle name="1_tree_구로리총괄내역_구로리설계예산서1118준공_지주목_00-수량산출서양식" xfId="22508"/>
    <cellStyle name="1_tree_구로리총괄내역_구로리설계예산서1118준공_지주목_0702 성북구북악산-수량산출서" xfId="22509"/>
    <cellStyle name="1_tree_구로리총괄내역_구로리설계예산서1118준공_지주목_강남구시설녹지대-수량산출서" xfId="22510"/>
    <cellStyle name="1_tree_구로리총괄내역_구로리설계예산서1118준공_지주목_나래-수량산출서" xfId="22511"/>
    <cellStyle name="1_tree_구로리총괄내역_구로리설계예산서1118준공_지주목_단양희망의탑-설계서" xfId="22512"/>
    <cellStyle name="1_tree_구로리총괄내역_구로리설계예산서1118준공_지주목_복사본 비둘기-수량산출서" xfId="22513"/>
    <cellStyle name="1_tree_구로리총괄내역_구로리설계예산서1118준공_지주목_북악산-수량산출서" xfId="22514"/>
    <cellStyle name="1_tree_구로리총괄내역_구로리설계예산서1118준공_지주목_지울것" xfId="22515"/>
    <cellStyle name="1_tree_구로리총괄내역_구로리설계예산서1118준공_진해자은수량산출서(단지내)" xfId="10342"/>
    <cellStyle name="1_tree_구로리총괄내역_구로리설계예산서1118준공_진해자은수량산출서(단지내)_진해자은수량산출서(도시기반)0621" xfId="10343"/>
    <cellStyle name="1_tree_구로리총괄내역_구로리설계예산서1118준공_진해자은수량산출서(단지내)_취합" xfId="22516"/>
    <cellStyle name="1_tree_구로리총괄내역_구로리설계예산서1118준공_철거 및 이설수량산출-학교숲" xfId="5120"/>
    <cellStyle name="1_tree_구로리총괄내역_구로리설계예산서1118준공_하도급관리계획서(갑지원주동화)" xfId="22517"/>
    <cellStyle name="1_tree_구로리총괄내역_구로리설계예산서1118준공_하도급관리계획서(갑지원주동화)_bc포대내역서" xfId="22518"/>
    <cellStyle name="1_tree_구로리총괄내역_구로리설계예산서조경" xfId="5121"/>
    <cellStyle name="1_tree_구로리총괄내역_구로리설계예산서조경_00-설계서양식" xfId="22519"/>
    <cellStyle name="1_tree_구로리총괄내역_구로리설계예산서조경_00-설계서양식_00-수량산출서양식" xfId="22520"/>
    <cellStyle name="1_tree_구로리총괄내역_구로리설계예산서조경_00-설계서양식_0702 성북구북악산-수량산출서" xfId="22521"/>
    <cellStyle name="1_tree_구로리총괄내역_구로리설계예산서조경_00-설계서양식_강남구시설녹지대-수량산출서" xfId="22522"/>
    <cellStyle name="1_tree_구로리총괄내역_구로리설계예산서조경_00-설계서양식_나래-수량산출서" xfId="22523"/>
    <cellStyle name="1_tree_구로리총괄내역_구로리설계예산서조경_00-설계서양식_단양희망의탑-설계서" xfId="22524"/>
    <cellStyle name="1_tree_구로리총괄내역_구로리설계예산서조경_00-설계서양식_복사본 비둘기-수량산출서" xfId="22525"/>
    <cellStyle name="1_tree_구로리총괄내역_구로리설계예산서조경_00-설계서양식_북악산-수량산출서" xfId="22526"/>
    <cellStyle name="1_tree_구로리총괄내역_구로리설계예산서조경_00-설계서양식_지울것" xfId="22527"/>
    <cellStyle name="1_tree_구로리총괄내역_구로리설계예산서조경_00-수량산출서양식" xfId="22528"/>
    <cellStyle name="1_tree_구로리총괄내역_구로리설계예산서조경_0702 성북구북악산-수량산출서" xfId="22529"/>
    <cellStyle name="1_tree_구로리총괄내역_구로리설계예산서조경_bc포대내역서" xfId="22530"/>
    <cellStyle name="1_tree_구로리총괄내역_구로리설계예산서조경_강남구시설녹지대-수량산출서" xfId="22531"/>
    <cellStyle name="1_tree_구로리총괄내역_구로리설계예산서조경_나래-수량산출서" xfId="22532"/>
    <cellStyle name="1_tree_구로리총괄내역_구로리설계예산서조경_단양-수량산출서" xfId="22533"/>
    <cellStyle name="1_tree_구로리총괄내역_구로리설계예산서조경_단양희망의탑-설계서" xfId="22534"/>
    <cellStyle name="1_tree_구로리총괄내역_구로리설계예산서조경_동의변경" xfId="5122"/>
    <cellStyle name="1_tree_구로리총괄내역_구로리설계예산서조경_복사본 비둘기-수량산출서" xfId="22535"/>
    <cellStyle name="1_tree_구로리총괄내역_구로리설계예산서조경_북악산-수량산출서" xfId="22536"/>
    <cellStyle name="1_tree_구로리총괄내역_구로리설계예산서조경_예정공정표및설계설명서" xfId="5123"/>
    <cellStyle name="1_tree_구로리총괄내역_구로리설계예산서조경_예정공정표및설계설명서_(마전)예정공정표및설계설명서" xfId="5124"/>
    <cellStyle name="1_tree_구로리총괄내역_구로리설계예산서조경_예정공정표및설계설명서_(명덕)예정공정표및설계설명서" xfId="5125"/>
    <cellStyle name="1_tree_구로리총괄내역_구로리설계예산서조경_예정공정표및설계설명서_0305-불당마을내역" xfId="5126"/>
    <cellStyle name="1_tree_구로리총괄내역_구로리설계예산서조경_예정공정표및설계설명서_1.설계 예산서" xfId="5127"/>
    <cellStyle name="1_tree_구로리총괄내역_구로리설계예산서조경_예정공정표및설계설명서_설계서-1" xfId="5128"/>
    <cellStyle name="1_tree_구로리총괄내역_구로리설계예산서조경_용마도시자연공원 총괄내역서0618" xfId="5129"/>
    <cellStyle name="1_tree_구로리총괄내역_구로리설계예산서조경_용마도시자연공원 총괄내역서0618_동의변경" xfId="5130"/>
    <cellStyle name="1_tree_구로리총괄내역_구로리설계예산서조경_지울것" xfId="22537"/>
    <cellStyle name="1_tree_구로리총괄내역_구로리설계예산서조경_지주목" xfId="22538"/>
    <cellStyle name="1_tree_구로리총괄내역_구로리설계예산서조경_지주목_00-수량산출서양식" xfId="22539"/>
    <cellStyle name="1_tree_구로리총괄내역_구로리설계예산서조경_지주목_0702 성북구북악산-수량산출서" xfId="22540"/>
    <cellStyle name="1_tree_구로리총괄내역_구로리설계예산서조경_지주목_강남구시설녹지대-수량산출서" xfId="22541"/>
    <cellStyle name="1_tree_구로리총괄내역_구로리설계예산서조경_지주목_나래-수량산출서" xfId="22542"/>
    <cellStyle name="1_tree_구로리총괄내역_구로리설계예산서조경_지주목_단양희망의탑-설계서" xfId="22543"/>
    <cellStyle name="1_tree_구로리총괄내역_구로리설계예산서조경_지주목_복사본 비둘기-수량산출서" xfId="22544"/>
    <cellStyle name="1_tree_구로리총괄내역_구로리설계예산서조경_지주목_북악산-수량산출서" xfId="22545"/>
    <cellStyle name="1_tree_구로리총괄내역_구로리설계예산서조경_지주목_지울것" xfId="22546"/>
    <cellStyle name="1_tree_구로리총괄내역_구로리설계예산서조경_진해자은수량산출서(단지내)" xfId="10344"/>
    <cellStyle name="1_tree_구로리총괄내역_구로리설계예산서조경_진해자은수량산출서(단지내)_진해자은수량산출서(도시기반)0621" xfId="10345"/>
    <cellStyle name="1_tree_구로리총괄내역_구로리설계예산서조경_진해자은수량산출서(단지내)_취합" xfId="22547"/>
    <cellStyle name="1_tree_구로리총괄내역_구로리설계예산서조경_철거 및 이설수량산출-학교숲" xfId="5131"/>
    <cellStyle name="1_tree_구로리총괄내역_구로리설계예산서조경_하도급관리계획서(갑지원주동화)" xfId="22548"/>
    <cellStyle name="1_tree_구로리총괄내역_구로리설계예산서조경_하도급관리계획서(갑지원주동화)_bc포대내역서" xfId="22549"/>
    <cellStyle name="1_tree_구로리총괄내역_구로리어린이공원예산서(조경)1125" xfId="5132"/>
    <cellStyle name="1_tree_구로리총괄내역_구로리어린이공원예산서(조경)1125_00-설계서양식" xfId="22550"/>
    <cellStyle name="1_tree_구로리총괄내역_구로리어린이공원예산서(조경)1125_00-설계서양식_00-수량산출서양식" xfId="22551"/>
    <cellStyle name="1_tree_구로리총괄내역_구로리어린이공원예산서(조경)1125_00-설계서양식_0702 성북구북악산-수량산출서" xfId="22552"/>
    <cellStyle name="1_tree_구로리총괄내역_구로리어린이공원예산서(조경)1125_00-설계서양식_강남구시설녹지대-수량산출서" xfId="22553"/>
    <cellStyle name="1_tree_구로리총괄내역_구로리어린이공원예산서(조경)1125_00-설계서양식_나래-수량산출서" xfId="22554"/>
    <cellStyle name="1_tree_구로리총괄내역_구로리어린이공원예산서(조경)1125_00-설계서양식_단양희망의탑-설계서" xfId="22555"/>
    <cellStyle name="1_tree_구로리총괄내역_구로리어린이공원예산서(조경)1125_00-설계서양식_복사본 비둘기-수량산출서" xfId="22556"/>
    <cellStyle name="1_tree_구로리총괄내역_구로리어린이공원예산서(조경)1125_00-설계서양식_북악산-수량산출서" xfId="22557"/>
    <cellStyle name="1_tree_구로리총괄내역_구로리어린이공원예산서(조경)1125_00-설계서양식_지울것" xfId="22558"/>
    <cellStyle name="1_tree_구로리총괄내역_구로리어린이공원예산서(조경)1125_00-수량산출서양식" xfId="22559"/>
    <cellStyle name="1_tree_구로리총괄내역_구로리어린이공원예산서(조경)1125_0702 성북구북악산-수량산출서" xfId="22560"/>
    <cellStyle name="1_tree_구로리총괄내역_구로리어린이공원예산서(조경)1125_bc포대내역서" xfId="22561"/>
    <cellStyle name="1_tree_구로리총괄내역_구로리어린이공원예산서(조경)1125_강남구시설녹지대-수량산출서" xfId="22562"/>
    <cellStyle name="1_tree_구로리총괄내역_구로리어린이공원예산서(조경)1125_나래-수량산출서" xfId="22563"/>
    <cellStyle name="1_tree_구로리총괄내역_구로리어린이공원예산서(조경)1125_단양-수량산출서" xfId="22564"/>
    <cellStyle name="1_tree_구로리총괄내역_구로리어린이공원예산서(조경)1125_단양희망의탑-설계서" xfId="22565"/>
    <cellStyle name="1_tree_구로리총괄내역_구로리어린이공원예산서(조경)1125_동의변경" xfId="5133"/>
    <cellStyle name="1_tree_구로리총괄내역_구로리어린이공원예산서(조경)1125_복사본 비둘기-수량산출서" xfId="22566"/>
    <cellStyle name="1_tree_구로리총괄내역_구로리어린이공원예산서(조경)1125_북악산-수량산출서" xfId="22567"/>
    <cellStyle name="1_tree_구로리총괄내역_구로리어린이공원예산서(조경)1125_예정공정표및설계설명서" xfId="5134"/>
    <cellStyle name="1_tree_구로리총괄내역_구로리어린이공원예산서(조경)1125_예정공정표및설계설명서_(마전)예정공정표및설계설명서" xfId="5135"/>
    <cellStyle name="1_tree_구로리총괄내역_구로리어린이공원예산서(조경)1125_예정공정표및설계설명서_(명덕)예정공정표및설계설명서" xfId="5136"/>
    <cellStyle name="1_tree_구로리총괄내역_구로리어린이공원예산서(조경)1125_예정공정표및설계설명서_0305-불당마을내역" xfId="5137"/>
    <cellStyle name="1_tree_구로리총괄내역_구로리어린이공원예산서(조경)1125_예정공정표및설계설명서_1.설계 예산서" xfId="5138"/>
    <cellStyle name="1_tree_구로리총괄내역_구로리어린이공원예산서(조경)1125_예정공정표및설계설명서_설계서-1" xfId="5139"/>
    <cellStyle name="1_tree_구로리총괄내역_구로리어린이공원예산서(조경)1125_용마도시자연공원 총괄내역서0618" xfId="5140"/>
    <cellStyle name="1_tree_구로리총괄내역_구로리어린이공원예산서(조경)1125_용마도시자연공원 총괄내역서0618_동의변경" xfId="5141"/>
    <cellStyle name="1_tree_구로리총괄내역_구로리어린이공원예산서(조경)1125_지울것" xfId="22568"/>
    <cellStyle name="1_tree_구로리총괄내역_구로리어린이공원예산서(조경)1125_지주목" xfId="22569"/>
    <cellStyle name="1_tree_구로리총괄내역_구로리어린이공원예산서(조경)1125_지주목_00-수량산출서양식" xfId="22570"/>
    <cellStyle name="1_tree_구로리총괄내역_구로리어린이공원예산서(조경)1125_지주목_0702 성북구북악산-수량산출서" xfId="22571"/>
    <cellStyle name="1_tree_구로리총괄내역_구로리어린이공원예산서(조경)1125_지주목_강남구시설녹지대-수량산출서" xfId="22572"/>
    <cellStyle name="1_tree_구로리총괄내역_구로리어린이공원예산서(조경)1125_지주목_나래-수량산출서" xfId="22573"/>
    <cellStyle name="1_tree_구로리총괄내역_구로리어린이공원예산서(조경)1125_지주목_단양희망의탑-설계서" xfId="22574"/>
    <cellStyle name="1_tree_구로리총괄내역_구로리어린이공원예산서(조경)1125_지주목_복사본 비둘기-수량산출서" xfId="22575"/>
    <cellStyle name="1_tree_구로리총괄내역_구로리어린이공원예산서(조경)1125_지주목_북악산-수량산출서" xfId="22576"/>
    <cellStyle name="1_tree_구로리총괄내역_구로리어린이공원예산서(조경)1125_지주목_지울것" xfId="22577"/>
    <cellStyle name="1_tree_구로리총괄내역_구로리어린이공원예산서(조경)1125_진해자은수량산출서(단지내)" xfId="10346"/>
    <cellStyle name="1_tree_구로리총괄내역_구로리어린이공원예산서(조경)1125_진해자은수량산출서(단지내)_진해자은수량산출서(도시기반)0621" xfId="10347"/>
    <cellStyle name="1_tree_구로리총괄내역_구로리어린이공원예산서(조경)1125_진해자은수량산출서(단지내)_취합" xfId="22578"/>
    <cellStyle name="1_tree_구로리총괄내역_구로리어린이공원예산서(조경)1125_철거 및 이설수량산출-학교숲" xfId="5142"/>
    <cellStyle name="1_tree_구로리총괄내역_구로리어린이공원예산서(조경)1125_하도급관리계획서(갑지원주동화)" xfId="22579"/>
    <cellStyle name="1_tree_구로리총괄내역_구로리어린이공원예산서(조경)1125_하도급관리계획서(갑지원주동화)_bc포대내역서" xfId="22580"/>
    <cellStyle name="1_tree_구로리총괄내역_나래-수량산출서" xfId="22581"/>
    <cellStyle name="1_tree_구로리총괄내역_내역서" xfId="5143"/>
    <cellStyle name="1_tree_구로리총괄내역_내역서_00-설계서양식" xfId="22582"/>
    <cellStyle name="1_tree_구로리총괄내역_내역서_00-설계서양식_00-수량산출서양식" xfId="22583"/>
    <cellStyle name="1_tree_구로리총괄내역_내역서_00-설계서양식_0702 성북구북악산-수량산출서" xfId="22584"/>
    <cellStyle name="1_tree_구로리총괄내역_내역서_00-설계서양식_강남구시설녹지대-수량산출서" xfId="22585"/>
    <cellStyle name="1_tree_구로리총괄내역_내역서_00-설계서양식_나래-수량산출서" xfId="22586"/>
    <cellStyle name="1_tree_구로리총괄내역_내역서_00-설계서양식_단양희망의탑-설계서" xfId="22587"/>
    <cellStyle name="1_tree_구로리총괄내역_내역서_00-설계서양식_복사본 비둘기-수량산출서" xfId="22588"/>
    <cellStyle name="1_tree_구로리총괄내역_내역서_00-설계서양식_북악산-수량산출서" xfId="22589"/>
    <cellStyle name="1_tree_구로리총괄내역_내역서_00-설계서양식_지울것" xfId="22590"/>
    <cellStyle name="1_tree_구로리총괄내역_내역서_00-수량산출서양식" xfId="22591"/>
    <cellStyle name="1_tree_구로리총괄내역_내역서_0702 성북구북악산-수량산출서" xfId="22592"/>
    <cellStyle name="1_tree_구로리총괄내역_내역서_bc포대내역서" xfId="22593"/>
    <cellStyle name="1_tree_구로리총괄내역_내역서_강남구시설녹지대-수량산출서" xfId="22594"/>
    <cellStyle name="1_tree_구로리총괄내역_내역서_나래-수량산출서" xfId="22595"/>
    <cellStyle name="1_tree_구로리총괄내역_내역서_단양-수량산출서" xfId="22596"/>
    <cellStyle name="1_tree_구로리총괄내역_내역서_단양희망의탑-설계서" xfId="22597"/>
    <cellStyle name="1_tree_구로리총괄내역_내역서_동의변경" xfId="5144"/>
    <cellStyle name="1_tree_구로리총괄내역_내역서_복사본 비둘기-수량산출서" xfId="22598"/>
    <cellStyle name="1_tree_구로리총괄내역_내역서_북악산-수량산출서" xfId="22599"/>
    <cellStyle name="1_tree_구로리총괄내역_내역서_예정공정표및설계설명서" xfId="5145"/>
    <cellStyle name="1_tree_구로리총괄내역_내역서_예정공정표및설계설명서_(마전)예정공정표및설계설명서" xfId="5146"/>
    <cellStyle name="1_tree_구로리총괄내역_내역서_예정공정표및설계설명서_(명덕)예정공정표및설계설명서" xfId="5147"/>
    <cellStyle name="1_tree_구로리총괄내역_내역서_예정공정표및설계설명서_0305-불당마을내역" xfId="5148"/>
    <cellStyle name="1_tree_구로리총괄내역_내역서_예정공정표및설계설명서_1.설계 예산서" xfId="5149"/>
    <cellStyle name="1_tree_구로리총괄내역_내역서_예정공정표및설계설명서_설계서-1" xfId="5150"/>
    <cellStyle name="1_tree_구로리총괄내역_내역서_용마도시자연공원 총괄내역서0618" xfId="5151"/>
    <cellStyle name="1_tree_구로리총괄내역_내역서_용마도시자연공원 총괄내역서0618_동의변경" xfId="5152"/>
    <cellStyle name="1_tree_구로리총괄내역_내역서_지울것" xfId="22600"/>
    <cellStyle name="1_tree_구로리총괄내역_내역서_지주목" xfId="22601"/>
    <cellStyle name="1_tree_구로리총괄내역_내역서_지주목_00-수량산출서양식" xfId="22602"/>
    <cellStyle name="1_tree_구로리총괄내역_내역서_지주목_0702 성북구북악산-수량산출서" xfId="22603"/>
    <cellStyle name="1_tree_구로리총괄내역_내역서_지주목_강남구시설녹지대-수량산출서" xfId="22604"/>
    <cellStyle name="1_tree_구로리총괄내역_내역서_지주목_나래-수량산출서" xfId="22605"/>
    <cellStyle name="1_tree_구로리총괄내역_내역서_지주목_단양희망의탑-설계서" xfId="22606"/>
    <cellStyle name="1_tree_구로리총괄내역_내역서_지주목_복사본 비둘기-수량산출서" xfId="22607"/>
    <cellStyle name="1_tree_구로리총괄내역_내역서_지주목_북악산-수량산출서" xfId="22608"/>
    <cellStyle name="1_tree_구로리총괄내역_내역서_지주목_지울것" xfId="22609"/>
    <cellStyle name="1_tree_구로리총괄내역_내역서_진해자은수량산출서(단지내)" xfId="10348"/>
    <cellStyle name="1_tree_구로리총괄내역_내역서_진해자은수량산출서(단지내)_진해자은수량산출서(도시기반)0621" xfId="10349"/>
    <cellStyle name="1_tree_구로리총괄내역_내역서_진해자은수량산출서(단지내)_취합" xfId="22610"/>
    <cellStyle name="1_tree_구로리총괄내역_내역서_철거 및 이설수량산출-학교숲" xfId="5153"/>
    <cellStyle name="1_tree_구로리총괄내역_내역서_하도급관리계획서(갑지원주동화)" xfId="22611"/>
    <cellStyle name="1_tree_구로리총괄내역_내역서_하도급관리계획서(갑지원주동화)_bc포대내역서" xfId="22612"/>
    <cellStyle name="1_tree_구로리총괄내역_노임단가표" xfId="5154"/>
    <cellStyle name="1_tree_구로리총괄내역_노임단가표_00-설계서양식" xfId="22613"/>
    <cellStyle name="1_tree_구로리총괄내역_노임단가표_00-설계서양식_00-수량산출서양식" xfId="22614"/>
    <cellStyle name="1_tree_구로리총괄내역_노임단가표_00-설계서양식_0702 성북구북악산-수량산출서" xfId="22615"/>
    <cellStyle name="1_tree_구로리총괄내역_노임단가표_00-설계서양식_강남구시설녹지대-수량산출서" xfId="22616"/>
    <cellStyle name="1_tree_구로리총괄내역_노임단가표_00-설계서양식_나래-수량산출서" xfId="22617"/>
    <cellStyle name="1_tree_구로리총괄내역_노임단가표_00-설계서양식_단양희망의탑-설계서" xfId="22618"/>
    <cellStyle name="1_tree_구로리총괄내역_노임단가표_00-설계서양식_복사본 비둘기-수량산출서" xfId="22619"/>
    <cellStyle name="1_tree_구로리총괄내역_노임단가표_00-설계서양식_북악산-수량산출서" xfId="22620"/>
    <cellStyle name="1_tree_구로리총괄내역_노임단가표_00-설계서양식_지울것" xfId="22621"/>
    <cellStyle name="1_tree_구로리총괄내역_노임단가표_00-수량산출서양식" xfId="22622"/>
    <cellStyle name="1_tree_구로리총괄내역_노임단가표_0702 성북구북악산-수량산출서" xfId="22623"/>
    <cellStyle name="1_tree_구로리총괄내역_노임단가표_bc포대내역서" xfId="22624"/>
    <cellStyle name="1_tree_구로리총괄내역_노임단가표_강남구시설녹지대-수량산출서" xfId="22625"/>
    <cellStyle name="1_tree_구로리총괄내역_노임단가표_나래-수량산출서" xfId="22626"/>
    <cellStyle name="1_tree_구로리총괄내역_노임단가표_단양-수량산출서" xfId="22627"/>
    <cellStyle name="1_tree_구로리총괄내역_노임단가표_단양희망의탑-설계서" xfId="22628"/>
    <cellStyle name="1_tree_구로리총괄내역_노임단가표_동의변경" xfId="5155"/>
    <cellStyle name="1_tree_구로리총괄내역_노임단가표_복사본 비둘기-수량산출서" xfId="22629"/>
    <cellStyle name="1_tree_구로리총괄내역_노임단가표_북악산-수량산출서" xfId="22630"/>
    <cellStyle name="1_tree_구로리총괄내역_노임단가표_예정공정표및설계설명서" xfId="5156"/>
    <cellStyle name="1_tree_구로리총괄내역_노임단가표_예정공정표및설계설명서_(마전)예정공정표및설계설명서" xfId="5157"/>
    <cellStyle name="1_tree_구로리총괄내역_노임단가표_예정공정표및설계설명서_(명덕)예정공정표및설계설명서" xfId="5158"/>
    <cellStyle name="1_tree_구로리총괄내역_노임단가표_예정공정표및설계설명서_0305-불당마을내역" xfId="5159"/>
    <cellStyle name="1_tree_구로리총괄내역_노임단가표_예정공정표및설계설명서_1.설계 예산서" xfId="5160"/>
    <cellStyle name="1_tree_구로리총괄내역_노임단가표_예정공정표및설계설명서_설계서-1" xfId="5161"/>
    <cellStyle name="1_tree_구로리총괄내역_노임단가표_용마도시자연공원 총괄내역서0618" xfId="5162"/>
    <cellStyle name="1_tree_구로리총괄내역_노임단가표_용마도시자연공원 총괄내역서0618_동의변경" xfId="5163"/>
    <cellStyle name="1_tree_구로리총괄내역_노임단가표_지울것" xfId="22631"/>
    <cellStyle name="1_tree_구로리총괄내역_노임단가표_지주목" xfId="22632"/>
    <cellStyle name="1_tree_구로리총괄내역_노임단가표_지주목_00-수량산출서양식" xfId="22633"/>
    <cellStyle name="1_tree_구로리총괄내역_노임단가표_지주목_0702 성북구북악산-수량산출서" xfId="22634"/>
    <cellStyle name="1_tree_구로리총괄내역_노임단가표_지주목_강남구시설녹지대-수량산출서" xfId="22635"/>
    <cellStyle name="1_tree_구로리총괄내역_노임단가표_지주목_나래-수량산출서" xfId="22636"/>
    <cellStyle name="1_tree_구로리총괄내역_노임단가표_지주목_단양희망의탑-설계서" xfId="22637"/>
    <cellStyle name="1_tree_구로리총괄내역_노임단가표_지주목_복사본 비둘기-수량산출서" xfId="22638"/>
    <cellStyle name="1_tree_구로리총괄내역_노임단가표_지주목_북악산-수량산출서" xfId="22639"/>
    <cellStyle name="1_tree_구로리총괄내역_노임단가표_지주목_지울것" xfId="22640"/>
    <cellStyle name="1_tree_구로리총괄내역_노임단가표_진해자은수량산출서(단지내)" xfId="10350"/>
    <cellStyle name="1_tree_구로리총괄내역_노임단가표_진해자은수량산출서(단지내)_진해자은수량산출서(도시기반)0621" xfId="10351"/>
    <cellStyle name="1_tree_구로리총괄내역_노임단가표_진해자은수량산출서(단지내)_취합" xfId="22641"/>
    <cellStyle name="1_tree_구로리총괄내역_노임단가표_철거 및 이설수량산출-학교숲" xfId="5164"/>
    <cellStyle name="1_tree_구로리총괄내역_노임단가표_하도급관리계획서(갑지원주동화)" xfId="22642"/>
    <cellStyle name="1_tree_구로리총괄내역_노임단가표_하도급관리계획서(갑지원주동화)_bc포대내역서" xfId="22643"/>
    <cellStyle name="1_tree_구로리총괄내역_단양-수량산출서" xfId="22644"/>
    <cellStyle name="1_tree_구로리총괄내역_단양희망의탑-설계서" xfId="22645"/>
    <cellStyle name="1_tree_구로리총괄내역_동의변경" xfId="5165"/>
    <cellStyle name="1_tree_구로리총괄내역_복사본 비둘기-수량산출서" xfId="22646"/>
    <cellStyle name="1_tree_구로리총괄내역_북악산-수량산출서" xfId="22647"/>
    <cellStyle name="1_tree_구로리총괄내역_수도권매립지" xfId="5166"/>
    <cellStyle name="1_tree_구로리총괄내역_수도권매립지_00-설계서양식" xfId="22648"/>
    <cellStyle name="1_tree_구로리총괄내역_수도권매립지_00-설계서양식_00-수량산출서양식" xfId="22649"/>
    <cellStyle name="1_tree_구로리총괄내역_수도권매립지_00-설계서양식_0702 성북구북악산-수량산출서" xfId="22650"/>
    <cellStyle name="1_tree_구로리총괄내역_수도권매립지_00-설계서양식_강남구시설녹지대-수량산출서" xfId="22651"/>
    <cellStyle name="1_tree_구로리총괄내역_수도권매립지_00-설계서양식_나래-수량산출서" xfId="22652"/>
    <cellStyle name="1_tree_구로리총괄내역_수도권매립지_00-설계서양식_단양희망의탑-설계서" xfId="22653"/>
    <cellStyle name="1_tree_구로리총괄내역_수도권매립지_00-설계서양식_복사본 비둘기-수량산출서" xfId="22654"/>
    <cellStyle name="1_tree_구로리총괄내역_수도권매립지_00-설계서양식_북악산-수량산출서" xfId="22655"/>
    <cellStyle name="1_tree_구로리총괄내역_수도권매립지_00-설계서양식_지울것" xfId="22656"/>
    <cellStyle name="1_tree_구로리총괄내역_수도권매립지_00-수량산출서양식" xfId="22657"/>
    <cellStyle name="1_tree_구로리총괄내역_수도권매립지_0702 성북구북악산-수량산출서" xfId="22658"/>
    <cellStyle name="1_tree_구로리총괄내역_수도권매립지_bc포대내역서" xfId="22659"/>
    <cellStyle name="1_tree_구로리총괄내역_수도권매립지_강남구시설녹지대-수량산출서" xfId="22660"/>
    <cellStyle name="1_tree_구로리총괄내역_수도권매립지_나래-수량산출서" xfId="22661"/>
    <cellStyle name="1_tree_구로리총괄내역_수도권매립지_단양-수량산출서" xfId="22662"/>
    <cellStyle name="1_tree_구로리총괄내역_수도권매립지_단양희망의탑-설계서" xfId="22663"/>
    <cellStyle name="1_tree_구로리총괄내역_수도권매립지_동의변경" xfId="5167"/>
    <cellStyle name="1_tree_구로리총괄내역_수도권매립지_복사본 비둘기-수량산출서" xfId="22664"/>
    <cellStyle name="1_tree_구로리총괄내역_수도권매립지_북악산-수량산출서" xfId="22665"/>
    <cellStyle name="1_tree_구로리총괄내역_수도권매립지_예정공정표및설계설명서" xfId="5168"/>
    <cellStyle name="1_tree_구로리총괄내역_수도권매립지_예정공정표및설계설명서_(마전)예정공정표및설계설명서" xfId="5169"/>
    <cellStyle name="1_tree_구로리총괄내역_수도권매립지_예정공정표및설계설명서_(명덕)예정공정표및설계설명서" xfId="5170"/>
    <cellStyle name="1_tree_구로리총괄내역_수도권매립지_예정공정표및설계설명서_0305-불당마을내역" xfId="5171"/>
    <cellStyle name="1_tree_구로리총괄내역_수도권매립지_예정공정표및설계설명서_1.설계 예산서" xfId="5172"/>
    <cellStyle name="1_tree_구로리총괄내역_수도권매립지_예정공정표및설계설명서_설계서-1" xfId="5173"/>
    <cellStyle name="1_tree_구로리총괄내역_수도권매립지_용마도시자연공원 총괄내역서0618" xfId="5174"/>
    <cellStyle name="1_tree_구로리총괄내역_수도권매립지_용마도시자연공원 총괄내역서0618_동의변경" xfId="5175"/>
    <cellStyle name="1_tree_구로리총괄내역_수도권매립지_지울것" xfId="22666"/>
    <cellStyle name="1_tree_구로리총괄내역_수도권매립지_지주목" xfId="22667"/>
    <cellStyle name="1_tree_구로리총괄내역_수도권매립지_지주목_00-수량산출서양식" xfId="22668"/>
    <cellStyle name="1_tree_구로리총괄내역_수도권매립지_지주목_0702 성북구북악산-수량산출서" xfId="22669"/>
    <cellStyle name="1_tree_구로리총괄내역_수도권매립지_지주목_강남구시설녹지대-수량산출서" xfId="22670"/>
    <cellStyle name="1_tree_구로리총괄내역_수도권매립지_지주목_나래-수량산출서" xfId="22671"/>
    <cellStyle name="1_tree_구로리총괄내역_수도권매립지_지주목_단양희망의탑-설계서" xfId="22672"/>
    <cellStyle name="1_tree_구로리총괄내역_수도권매립지_지주목_복사본 비둘기-수량산출서" xfId="22673"/>
    <cellStyle name="1_tree_구로리총괄내역_수도권매립지_지주목_북악산-수량산출서" xfId="22674"/>
    <cellStyle name="1_tree_구로리총괄내역_수도권매립지_지주목_지울것" xfId="22675"/>
    <cellStyle name="1_tree_구로리총괄내역_수도권매립지_진해자은수량산출서(단지내)" xfId="10352"/>
    <cellStyle name="1_tree_구로리총괄내역_수도권매립지_진해자은수량산출서(단지내)_진해자은수량산출서(도시기반)0621" xfId="10353"/>
    <cellStyle name="1_tree_구로리총괄내역_수도권매립지_진해자은수량산출서(단지내)_취합" xfId="22676"/>
    <cellStyle name="1_tree_구로리총괄내역_수도권매립지_철거 및 이설수량산출-학교숲" xfId="5176"/>
    <cellStyle name="1_tree_구로리총괄내역_수도권매립지_하도급관리계획서(갑지원주동화)" xfId="22677"/>
    <cellStyle name="1_tree_구로리총괄내역_수도권매립지_하도급관리계획서(갑지원주동화)_bc포대내역서" xfId="22678"/>
    <cellStyle name="1_tree_구로리총괄내역_수도권매립지1004(발주용)" xfId="5177"/>
    <cellStyle name="1_tree_구로리총괄내역_수도권매립지1004(발주용)_00-설계서양식" xfId="22679"/>
    <cellStyle name="1_tree_구로리총괄내역_수도권매립지1004(발주용)_00-설계서양식_00-수량산출서양식" xfId="22680"/>
    <cellStyle name="1_tree_구로리총괄내역_수도권매립지1004(발주용)_00-설계서양식_0702 성북구북악산-수량산출서" xfId="22681"/>
    <cellStyle name="1_tree_구로리총괄내역_수도권매립지1004(발주용)_00-설계서양식_강남구시설녹지대-수량산출서" xfId="22682"/>
    <cellStyle name="1_tree_구로리총괄내역_수도권매립지1004(발주용)_00-설계서양식_나래-수량산출서" xfId="22683"/>
    <cellStyle name="1_tree_구로리총괄내역_수도권매립지1004(발주용)_00-설계서양식_단양희망의탑-설계서" xfId="22684"/>
    <cellStyle name="1_tree_구로리총괄내역_수도권매립지1004(발주용)_00-설계서양식_복사본 비둘기-수량산출서" xfId="22685"/>
    <cellStyle name="1_tree_구로리총괄내역_수도권매립지1004(발주용)_00-설계서양식_북악산-수량산출서" xfId="22686"/>
    <cellStyle name="1_tree_구로리총괄내역_수도권매립지1004(발주용)_00-설계서양식_지울것" xfId="22687"/>
    <cellStyle name="1_tree_구로리총괄내역_수도권매립지1004(발주용)_00-수량산출서양식" xfId="22688"/>
    <cellStyle name="1_tree_구로리총괄내역_수도권매립지1004(발주용)_0702 성북구북악산-수량산출서" xfId="22689"/>
    <cellStyle name="1_tree_구로리총괄내역_수도권매립지1004(발주용)_bc포대내역서" xfId="22690"/>
    <cellStyle name="1_tree_구로리총괄내역_수도권매립지1004(발주용)_강남구시설녹지대-수량산출서" xfId="22691"/>
    <cellStyle name="1_tree_구로리총괄내역_수도권매립지1004(발주용)_나래-수량산출서" xfId="22692"/>
    <cellStyle name="1_tree_구로리총괄내역_수도권매립지1004(발주용)_단양-수량산출서" xfId="22693"/>
    <cellStyle name="1_tree_구로리총괄내역_수도권매립지1004(발주용)_단양희망의탑-설계서" xfId="22694"/>
    <cellStyle name="1_tree_구로리총괄내역_수도권매립지1004(발주용)_동의변경" xfId="5178"/>
    <cellStyle name="1_tree_구로리총괄내역_수도권매립지1004(발주용)_복사본 비둘기-수량산출서" xfId="22695"/>
    <cellStyle name="1_tree_구로리총괄내역_수도권매립지1004(발주용)_북악산-수량산출서" xfId="22696"/>
    <cellStyle name="1_tree_구로리총괄내역_수도권매립지1004(발주용)_예정공정표및설계설명서" xfId="5179"/>
    <cellStyle name="1_tree_구로리총괄내역_수도권매립지1004(발주용)_예정공정표및설계설명서_(마전)예정공정표및설계설명서" xfId="5180"/>
    <cellStyle name="1_tree_구로리총괄내역_수도권매립지1004(발주용)_예정공정표및설계설명서_(명덕)예정공정표및설계설명서" xfId="5181"/>
    <cellStyle name="1_tree_구로리총괄내역_수도권매립지1004(발주용)_예정공정표및설계설명서_0305-불당마을내역" xfId="5182"/>
    <cellStyle name="1_tree_구로리총괄내역_수도권매립지1004(발주용)_예정공정표및설계설명서_1.설계 예산서" xfId="5183"/>
    <cellStyle name="1_tree_구로리총괄내역_수도권매립지1004(발주용)_예정공정표및설계설명서_설계서-1" xfId="5184"/>
    <cellStyle name="1_tree_구로리총괄내역_수도권매립지1004(발주용)_용마도시자연공원 총괄내역서0618" xfId="5185"/>
    <cellStyle name="1_tree_구로리총괄내역_수도권매립지1004(발주용)_용마도시자연공원 총괄내역서0618_동의변경" xfId="5186"/>
    <cellStyle name="1_tree_구로리총괄내역_수도권매립지1004(발주용)_지울것" xfId="22697"/>
    <cellStyle name="1_tree_구로리총괄내역_수도권매립지1004(발주용)_지주목" xfId="22698"/>
    <cellStyle name="1_tree_구로리총괄내역_수도권매립지1004(발주용)_지주목_00-수량산출서양식" xfId="22699"/>
    <cellStyle name="1_tree_구로리총괄내역_수도권매립지1004(발주용)_지주목_0702 성북구북악산-수량산출서" xfId="22700"/>
    <cellStyle name="1_tree_구로리총괄내역_수도권매립지1004(발주용)_지주목_강남구시설녹지대-수량산출서" xfId="22701"/>
    <cellStyle name="1_tree_구로리총괄내역_수도권매립지1004(발주용)_지주목_나래-수량산출서" xfId="22702"/>
    <cellStyle name="1_tree_구로리총괄내역_수도권매립지1004(발주용)_지주목_단양희망의탑-설계서" xfId="22703"/>
    <cellStyle name="1_tree_구로리총괄내역_수도권매립지1004(발주용)_지주목_복사본 비둘기-수량산출서" xfId="22704"/>
    <cellStyle name="1_tree_구로리총괄내역_수도권매립지1004(발주용)_지주목_북악산-수량산출서" xfId="22705"/>
    <cellStyle name="1_tree_구로리총괄내역_수도권매립지1004(발주용)_지주목_지울것" xfId="22706"/>
    <cellStyle name="1_tree_구로리총괄내역_수도권매립지1004(발주용)_진해자은수량산출서(단지내)" xfId="10354"/>
    <cellStyle name="1_tree_구로리총괄내역_수도권매립지1004(발주용)_진해자은수량산출서(단지내)_진해자은수량산출서(도시기반)0621" xfId="10355"/>
    <cellStyle name="1_tree_구로리총괄내역_수도권매립지1004(발주용)_진해자은수량산출서(단지내)_취합" xfId="22707"/>
    <cellStyle name="1_tree_구로리총괄내역_수도권매립지1004(발주용)_철거 및 이설수량산출-학교숲" xfId="5187"/>
    <cellStyle name="1_tree_구로리총괄내역_수도권매립지1004(발주용)_하도급관리계획서(갑지원주동화)" xfId="22708"/>
    <cellStyle name="1_tree_구로리총괄내역_수도권매립지1004(발주용)_하도급관리계획서(갑지원주동화)_bc포대내역서" xfId="22709"/>
    <cellStyle name="1_tree_구로리총괄내역_예정공정표및설계설명서" xfId="5188"/>
    <cellStyle name="1_tree_구로리총괄내역_예정공정표및설계설명서_(마전)예정공정표및설계설명서" xfId="5189"/>
    <cellStyle name="1_tree_구로리총괄내역_예정공정표및설계설명서_(명덕)예정공정표및설계설명서" xfId="5190"/>
    <cellStyle name="1_tree_구로리총괄내역_예정공정표및설계설명서_0305-불당마을내역" xfId="5191"/>
    <cellStyle name="1_tree_구로리총괄내역_예정공정표및설계설명서_1.설계 예산서" xfId="5192"/>
    <cellStyle name="1_tree_구로리총괄내역_예정공정표및설계설명서_설계서-1" xfId="5193"/>
    <cellStyle name="1_tree_구로리총괄내역_용마도시자연공원 총괄내역서0618" xfId="5194"/>
    <cellStyle name="1_tree_구로리총괄내역_용마도시자연공원 총괄내역서0618_동의변경" xfId="5195"/>
    <cellStyle name="1_tree_구로리총괄내역_일신건영설계예산서(0211)" xfId="5196"/>
    <cellStyle name="1_tree_구로리총괄내역_일신건영설계예산서(0211)_00-설계서양식" xfId="22710"/>
    <cellStyle name="1_tree_구로리총괄내역_일신건영설계예산서(0211)_00-설계서양식_00-수량산출서양식" xfId="22711"/>
    <cellStyle name="1_tree_구로리총괄내역_일신건영설계예산서(0211)_00-설계서양식_0702 성북구북악산-수량산출서" xfId="22712"/>
    <cellStyle name="1_tree_구로리총괄내역_일신건영설계예산서(0211)_00-설계서양식_강남구시설녹지대-수량산출서" xfId="22713"/>
    <cellStyle name="1_tree_구로리총괄내역_일신건영설계예산서(0211)_00-설계서양식_나래-수량산출서" xfId="22714"/>
    <cellStyle name="1_tree_구로리총괄내역_일신건영설계예산서(0211)_00-설계서양식_단양희망의탑-설계서" xfId="22715"/>
    <cellStyle name="1_tree_구로리총괄내역_일신건영설계예산서(0211)_00-설계서양식_복사본 비둘기-수량산출서" xfId="22716"/>
    <cellStyle name="1_tree_구로리총괄내역_일신건영설계예산서(0211)_00-설계서양식_북악산-수량산출서" xfId="22717"/>
    <cellStyle name="1_tree_구로리총괄내역_일신건영설계예산서(0211)_00-설계서양식_지울것" xfId="22718"/>
    <cellStyle name="1_tree_구로리총괄내역_일신건영설계예산서(0211)_00-수량산출서양식" xfId="22719"/>
    <cellStyle name="1_tree_구로리총괄내역_일신건영설계예산서(0211)_0702 성북구북악산-수량산출서" xfId="22720"/>
    <cellStyle name="1_tree_구로리총괄내역_일신건영설계예산서(0211)_bc포대내역서" xfId="22721"/>
    <cellStyle name="1_tree_구로리총괄내역_일신건영설계예산서(0211)_강남구시설녹지대-수량산출서" xfId="22722"/>
    <cellStyle name="1_tree_구로리총괄내역_일신건영설계예산서(0211)_나래-수량산출서" xfId="22723"/>
    <cellStyle name="1_tree_구로리총괄내역_일신건영설계예산서(0211)_단양-수량산출서" xfId="22724"/>
    <cellStyle name="1_tree_구로리총괄내역_일신건영설계예산서(0211)_단양희망의탑-설계서" xfId="22725"/>
    <cellStyle name="1_tree_구로리총괄내역_일신건영설계예산서(0211)_동의변경" xfId="5197"/>
    <cellStyle name="1_tree_구로리총괄내역_일신건영설계예산서(0211)_복사본 비둘기-수량산출서" xfId="22726"/>
    <cellStyle name="1_tree_구로리총괄내역_일신건영설계예산서(0211)_북악산-수량산출서" xfId="22727"/>
    <cellStyle name="1_tree_구로리총괄내역_일신건영설계예산서(0211)_예정공정표및설계설명서" xfId="5198"/>
    <cellStyle name="1_tree_구로리총괄내역_일신건영설계예산서(0211)_예정공정표및설계설명서_(마전)예정공정표및설계설명서" xfId="5199"/>
    <cellStyle name="1_tree_구로리총괄내역_일신건영설계예산서(0211)_예정공정표및설계설명서_(명덕)예정공정표및설계설명서" xfId="5200"/>
    <cellStyle name="1_tree_구로리총괄내역_일신건영설계예산서(0211)_예정공정표및설계설명서_0305-불당마을내역" xfId="5201"/>
    <cellStyle name="1_tree_구로리총괄내역_일신건영설계예산서(0211)_예정공정표및설계설명서_1.설계 예산서" xfId="5202"/>
    <cellStyle name="1_tree_구로리총괄내역_일신건영설계예산서(0211)_예정공정표및설계설명서_설계서-1" xfId="5203"/>
    <cellStyle name="1_tree_구로리총괄내역_일신건영설계예산서(0211)_용마도시자연공원 총괄내역서0618" xfId="5204"/>
    <cellStyle name="1_tree_구로리총괄내역_일신건영설계예산서(0211)_용마도시자연공원 총괄내역서0618_동의변경" xfId="5205"/>
    <cellStyle name="1_tree_구로리총괄내역_일신건영설계예산서(0211)_지울것" xfId="22728"/>
    <cellStyle name="1_tree_구로리총괄내역_일신건영설계예산서(0211)_지주목" xfId="22729"/>
    <cellStyle name="1_tree_구로리총괄내역_일신건영설계예산서(0211)_지주목_00-수량산출서양식" xfId="22730"/>
    <cellStyle name="1_tree_구로리총괄내역_일신건영설계예산서(0211)_지주목_0702 성북구북악산-수량산출서" xfId="22731"/>
    <cellStyle name="1_tree_구로리총괄내역_일신건영설계예산서(0211)_지주목_강남구시설녹지대-수량산출서" xfId="22732"/>
    <cellStyle name="1_tree_구로리총괄내역_일신건영설계예산서(0211)_지주목_나래-수량산출서" xfId="22733"/>
    <cellStyle name="1_tree_구로리총괄내역_일신건영설계예산서(0211)_지주목_단양희망의탑-설계서" xfId="22734"/>
    <cellStyle name="1_tree_구로리총괄내역_일신건영설계예산서(0211)_지주목_복사본 비둘기-수량산출서" xfId="22735"/>
    <cellStyle name="1_tree_구로리총괄내역_일신건영설계예산서(0211)_지주목_북악산-수량산출서" xfId="22736"/>
    <cellStyle name="1_tree_구로리총괄내역_일신건영설계예산서(0211)_지주목_지울것" xfId="22737"/>
    <cellStyle name="1_tree_구로리총괄내역_일신건영설계예산서(0211)_진해자은수량산출서(단지내)" xfId="10356"/>
    <cellStyle name="1_tree_구로리총괄내역_일신건영설계예산서(0211)_진해자은수량산출서(단지내)_진해자은수량산출서(도시기반)0621" xfId="10357"/>
    <cellStyle name="1_tree_구로리총괄내역_일신건영설계예산서(0211)_진해자은수량산출서(단지내)_취합" xfId="22738"/>
    <cellStyle name="1_tree_구로리총괄내역_일신건영설계예산서(0211)_철거 및 이설수량산출-학교숲" xfId="5206"/>
    <cellStyle name="1_tree_구로리총괄내역_일신건영설계예산서(0211)_하도급관리계획서(갑지원주동화)" xfId="22739"/>
    <cellStyle name="1_tree_구로리총괄내역_일신건영설계예산서(0211)_하도급관리계획서(갑지원주동화)_bc포대내역서" xfId="22740"/>
    <cellStyle name="1_tree_구로리총괄내역_일위대가" xfId="5207"/>
    <cellStyle name="1_tree_구로리총괄내역_일위대가_00-설계서양식" xfId="22741"/>
    <cellStyle name="1_tree_구로리총괄내역_일위대가_00-설계서양식_00-수량산출서양식" xfId="22742"/>
    <cellStyle name="1_tree_구로리총괄내역_일위대가_00-설계서양식_0702 성북구북악산-수량산출서" xfId="22743"/>
    <cellStyle name="1_tree_구로리총괄내역_일위대가_00-설계서양식_강남구시설녹지대-수량산출서" xfId="22744"/>
    <cellStyle name="1_tree_구로리총괄내역_일위대가_00-설계서양식_나래-수량산출서" xfId="22745"/>
    <cellStyle name="1_tree_구로리총괄내역_일위대가_00-설계서양식_단양희망의탑-설계서" xfId="22746"/>
    <cellStyle name="1_tree_구로리총괄내역_일위대가_00-설계서양식_복사본 비둘기-수량산출서" xfId="22747"/>
    <cellStyle name="1_tree_구로리총괄내역_일위대가_00-설계서양식_북악산-수량산출서" xfId="22748"/>
    <cellStyle name="1_tree_구로리총괄내역_일위대가_00-설계서양식_지울것" xfId="22749"/>
    <cellStyle name="1_tree_구로리총괄내역_일위대가_00-수량산출서양식" xfId="22750"/>
    <cellStyle name="1_tree_구로리총괄내역_일위대가_0702 성북구북악산-수량산출서" xfId="22751"/>
    <cellStyle name="1_tree_구로리총괄내역_일위대가_bc포대내역서" xfId="22752"/>
    <cellStyle name="1_tree_구로리총괄내역_일위대가_강남구시설녹지대-수량산출서" xfId="22753"/>
    <cellStyle name="1_tree_구로리총괄내역_일위대가_나래-수량산출서" xfId="22754"/>
    <cellStyle name="1_tree_구로리총괄내역_일위대가_단양-수량산출서" xfId="22755"/>
    <cellStyle name="1_tree_구로리총괄내역_일위대가_단양희망의탑-설계서" xfId="22756"/>
    <cellStyle name="1_tree_구로리총괄내역_일위대가_동의변경" xfId="5208"/>
    <cellStyle name="1_tree_구로리총괄내역_일위대가_복사본 비둘기-수량산출서" xfId="22757"/>
    <cellStyle name="1_tree_구로리총괄내역_일위대가_북악산-수량산출서" xfId="22758"/>
    <cellStyle name="1_tree_구로리총괄내역_일위대가_예정공정표및설계설명서" xfId="5209"/>
    <cellStyle name="1_tree_구로리총괄내역_일위대가_예정공정표및설계설명서_(마전)예정공정표및설계설명서" xfId="5210"/>
    <cellStyle name="1_tree_구로리총괄내역_일위대가_예정공정표및설계설명서_(명덕)예정공정표및설계설명서" xfId="5211"/>
    <cellStyle name="1_tree_구로리총괄내역_일위대가_예정공정표및설계설명서_0305-불당마을내역" xfId="5212"/>
    <cellStyle name="1_tree_구로리총괄내역_일위대가_예정공정표및설계설명서_1.설계 예산서" xfId="5213"/>
    <cellStyle name="1_tree_구로리총괄내역_일위대가_예정공정표및설계설명서_설계서-1" xfId="5214"/>
    <cellStyle name="1_tree_구로리총괄내역_일위대가_용마도시자연공원 총괄내역서0618" xfId="5215"/>
    <cellStyle name="1_tree_구로리총괄내역_일위대가_용마도시자연공원 총괄내역서0618_동의변경" xfId="5216"/>
    <cellStyle name="1_tree_구로리총괄내역_일위대가_지울것" xfId="22759"/>
    <cellStyle name="1_tree_구로리총괄내역_일위대가_지주목" xfId="22760"/>
    <cellStyle name="1_tree_구로리총괄내역_일위대가_지주목_00-수량산출서양식" xfId="22761"/>
    <cellStyle name="1_tree_구로리총괄내역_일위대가_지주목_0702 성북구북악산-수량산출서" xfId="22762"/>
    <cellStyle name="1_tree_구로리총괄내역_일위대가_지주목_강남구시설녹지대-수량산출서" xfId="22763"/>
    <cellStyle name="1_tree_구로리총괄내역_일위대가_지주목_나래-수량산출서" xfId="22764"/>
    <cellStyle name="1_tree_구로리총괄내역_일위대가_지주목_단양희망의탑-설계서" xfId="22765"/>
    <cellStyle name="1_tree_구로리총괄내역_일위대가_지주목_복사본 비둘기-수량산출서" xfId="22766"/>
    <cellStyle name="1_tree_구로리총괄내역_일위대가_지주목_북악산-수량산출서" xfId="22767"/>
    <cellStyle name="1_tree_구로리총괄내역_일위대가_지주목_지울것" xfId="22768"/>
    <cellStyle name="1_tree_구로리총괄내역_일위대가_진해자은수량산출서(단지내)" xfId="10358"/>
    <cellStyle name="1_tree_구로리총괄내역_일위대가_진해자은수량산출서(단지내)_진해자은수량산출서(도시기반)0621" xfId="10359"/>
    <cellStyle name="1_tree_구로리총괄내역_일위대가_진해자은수량산출서(단지내)_취합" xfId="22769"/>
    <cellStyle name="1_tree_구로리총괄내역_일위대가_철거 및 이설수량산출-학교숲" xfId="5217"/>
    <cellStyle name="1_tree_구로리총괄내역_일위대가_하도급관리계획서(갑지원주동화)" xfId="22770"/>
    <cellStyle name="1_tree_구로리총괄내역_일위대가_하도급관리계획서(갑지원주동화)_bc포대내역서" xfId="22771"/>
    <cellStyle name="1_tree_구로리총괄내역_자재단가표" xfId="5218"/>
    <cellStyle name="1_tree_구로리총괄내역_자재단가표_00-설계서양식" xfId="22772"/>
    <cellStyle name="1_tree_구로리총괄내역_자재단가표_00-설계서양식_00-수량산출서양식" xfId="22773"/>
    <cellStyle name="1_tree_구로리총괄내역_자재단가표_00-설계서양식_0702 성북구북악산-수량산출서" xfId="22774"/>
    <cellStyle name="1_tree_구로리총괄내역_자재단가표_00-설계서양식_강남구시설녹지대-수량산출서" xfId="22775"/>
    <cellStyle name="1_tree_구로리총괄내역_자재단가표_00-설계서양식_나래-수량산출서" xfId="22776"/>
    <cellStyle name="1_tree_구로리총괄내역_자재단가표_00-설계서양식_단양희망의탑-설계서" xfId="22777"/>
    <cellStyle name="1_tree_구로리총괄내역_자재단가표_00-설계서양식_복사본 비둘기-수량산출서" xfId="22778"/>
    <cellStyle name="1_tree_구로리총괄내역_자재단가표_00-설계서양식_북악산-수량산출서" xfId="22779"/>
    <cellStyle name="1_tree_구로리총괄내역_자재단가표_00-설계서양식_지울것" xfId="22780"/>
    <cellStyle name="1_tree_구로리총괄내역_자재단가표_00-수량산출서양식" xfId="22781"/>
    <cellStyle name="1_tree_구로리총괄내역_자재단가표_0702 성북구북악산-수량산출서" xfId="22782"/>
    <cellStyle name="1_tree_구로리총괄내역_자재단가표_bc포대내역서" xfId="22783"/>
    <cellStyle name="1_tree_구로리총괄내역_자재단가표_강남구시설녹지대-수량산출서" xfId="22784"/>
    <cellStyle name="1_tree_구로리총괄내역_자재단가표_나래-수량산출서" xfId="22785"/>
    <cellStyle name="1_tree_구로리총괄내역_자재단가표_단양-수량산출서" xfId="22786"/>
    <cellStyle name="1_tree_구로리총괄내역_자재단가표_단양희망의탑-설계서" xfId="22787"/>
    <cellStyle name="1_tree_구로리총괄내역_자재단가표_동의변경" xfId="5219"/>
    <cellStyle name="1_tree_구로리총괄내역_자재단가표_복사본 비둘기-수량산출서" xfId="22788"/>
    <cellStyle name="1_tree_구로리총괄내역_자재단가표_북악산-수량산출서" xfId="22789"/>
    <cellStyle name="1_tree_구로리총괄내역_자재단가표_예정공정표및설계설명서" xfId="5220"/>
    <cellStyle name="1_tree_구로리총괄내역_자재단가표_예정공정표및설계설명서_(마전)예정공정표및설계설명서" xfId="5221"/>
    <cellStyle name="1_tree_구로리총괄내역_자재단가표_예정공정표및설계설명서_(명덕)예정공정표및설계설명서" xfId="5222"/>
    <cellStyle name="1_tree_구로리총괄내역_자재단가표_예정공정표및설계설명서_0305-불당마을내역" xfId="5223"/>
    <cellStyle name="1_tree_구로리총괄내역_자재단가표_예정공정표및설계설명서_1.설계 예산서" xfId="5224"/>
    <cellStyle name="1_tree_구로리총괄내역_자재단가표_예정공정표및설계설명서_설계서-1" xfId="5225"/>
    <cellStyle name="1_tree_구로리총괄내역_자재단가표_용마도시자연공원 총괄내역서0618" xfId="5226"/>
    <cellStyle name="1_tree_구로리총괄내역_자재단가표_용마도시자연공원 총괄내역서0618_동의변경" xfId="5227"/>
    <cellStyle name="1_tree_구로리총괄내역_자재단가표_지울것" xfId="22790"/>
    <cellStyle name="1_tree_구로리총괄내역_자재단가표_지주목" xfId="22791"/>
    <cellStyle name="1_tree_구로리총괄내역_자재단가표_지주목_00-수량산출서양식" xfId="22792"/>
    <cellStyle name="1_tree_구로리총괄내역_자재단가표_지주목_0702 성북구북악산-수량산출서" xfId="22793"/>
    <cellStyle name="1_tree_구로리총괄내역_자재단가표_지주목_강남구시설녹지대-수량산출서" xfId="22794"/>
    <cellStyle name="1_tree_구로리총괄내역_자재단가표_지주목_나래-수량산출서" xfId="22795"/>
    <cellStyle name="1_tree_구로리총괄내역_자재단가표_지주목_단양희망의탑-설계서" xfId="22796"/>
    <cellStyle name="1_tree_구로리총괄내역_자재단가표_지주목_복사본 비둘기-수량산출서" xfId="22797"/>
    <cellStyle name="1_tree_구로리총괄내역_자재단가표_지주목_북악산-수량산출서" xfId="22798"/>
    <cellStyle name="1_tree_구로리총괄내역_자재단가표_지주목_지울것" xfId="22799"/>
    <cellStyle name="1_tree_구로리총괄내역_자재단가표_진해자은수량산출서(단지내)" xfId="10360"/>
    <cellStyle name="1_tree_구로리총괄내역_자재단가표_진해자은수량산출서(단지내)_진해자은수량산출서(도시기반)0621" xfId="10361"/>
    <cellStyle name="1_tree_구로리총괄내역_자재단가표_진해자은수량산출서(단지내)_취합" xfId="22800"/>
    <cellStyle name="1_tree_구로리총괄내역_자재단가표_철거 및 이설수량산출-학교숲" xfId="5228"/>
    <cellStyle name="1_tree_구로리총괄내역_자재단가표_하도급관리계획서(갑지원주동화)" xfId="22801"/>
    <cellStyle name="1_tree_구로리총괄내역_자재단가표_하도급관리계획서(갑지원주동화)_bc포대내역서" xfId="22802"/>
    <cellStyle name="1_tree_구로리총괄내역_장안초등학교내역0814" xfId="5229"/>
    <cellStyle name="1_tree_구로리총괄내역_장안초등학교내역0814_00-설계서양식" xfId="22803"/>
    <cellStyle name="1_tree_구로리총괄내역_장안초등학교내역0814_00-설계서양식_00-수량산출서양식" xfId="22804"/>
    <cellStyle name="1_tree_구로리총괄내역_장안초등학교내역0814_00-설계서양식_0702 성북구북악산-수량산출서" xfId="22805"/>
    <cellStyle name="1_tree_구로리총괄내역_장안초등학교내역0814_00-설계서양식_강남구시설녹지대-수량산출서" xfId="22806"/>
    <cellStyle name="1_tree_구로리총괄내역_장안초등학교내역0814_00-설계서양식_나래-수량산출서" xfId="22807"/>
    <cellStyle name="1_tree_구로리총괄내역_장안초등학교내역0814_00-설계서양식_단양희망의탑-설계서" xfId="22808"/>
    <cellStyle name="1_tree_구로리총괄내역_장안초등학교내역0814_00-설계서양식_복사본 비둘기-수량산출서" xfId="22809"/>
    <cellStyle name="1_tree_구로리총괄내역_장안초등학교내역0814_00-설계서양식_북악산-수량산출서" xfId="22810"/>
    <cellStyle name="1_tree_구로리총괄내역_장안초등학교내역0814_00-설계서양식_지울것" xfId="22811"/>
    <cellStyle name="1_tree_구로리총괄내역_장안초등학교내역0814_00-수량산출서양식" xfId="22812"/>
    <cellStyle name="1_tree_구로리총괄내역_장안초등학교내역0814_0702 성북구북악산-수량산출서" xfId="22813"/>
    <cellStyle name="1_tree_구로리총괄내역_장안초등학교내역0814_bc포대내역서" xfId="22814"/>
    <cellStyle name="1_tree_구로리총괄내역_장안초등학교내역0814_강남구시설녹지대-수량산출서" xfId="22815"/>
    <cellStyle name="1_tree_구로리총괄내역_장안초등학교내역0814_나래-수량산출서" xfId="22816"/>
    <cellStyle name="1_tree_구로리총괄내역_장안초등학교내역0814_단양-수량산출서" xfId="22817"/>
    <cellStyle name="1_tree_구로리총괄내역_장안초등학교내역0814_단양희망의탑-설계서" xfId="22818"/>
    <cellStyle name="1_tree_구로리총괄내역_장안초등학교내역0814_동의변경" xfId="5230"/>
    <cellStyle name="1_tree_구로리총괄내역_장안초등학교내역0814_복사본 비둘기-수량산출서" xfId="22819"/>
    <cellStyle name="1_tree_구로리총괄내역_장안초등학교내역0814_북악산-수량산출서" xfId="22820"/>
    <cellStyle name="1_tree_구로리총괄내역_장안초등학교내역0814_예정공정표및설계설명서" xfId="5231"/>
    <cellStyle name="1_tree_구로리총괄내역_장안초등학교내역0814_예정공정표및설계설명서_(마전)예정공정표및설계설명서" xfId="5232"/>
    <cellStyle name="1_tree_구로리총괄내역_장안초등학교내역0814_예정공정표및설계설명서_(명덕)예정공정표및설계설명서" xfId="5233"/>
    <cellStyle name="1_tree_구로리총괄내역_장안초등학교내역0814_예정공정표및설계설명서_0305-불당마을내역" xfId="5234"/>
    <cellStyle name="1_tree_구로리총괄내역_장안초등학교내역0814_예정공정표및설계설명서_1.설계 예산서" xfId="5235"/>
    <cellStyle name="1_tree_구로리총괄내역_장안초등학교내역0814_예정공정표및설계설명서_설계서-1" xfId="5236"/>
    <cellStyle name="1_tree_구로리총괄내역_장안초등학교내역0814_용마도시자연공원 총괄내역서0618" xfId="5237"/>
    <cellStyle name="1_tree_구로리총괄내역_장안초등학교내역0814_용마도시자연공원 총괄내역서0618_동의변경" xfId="5238"/>
    <cellStyle name="1_tree_구로리총괄내역_장안초등학교내역0814_지울것" xfId="22821"/>
    <cellStyle name="1_tree_구로리총괄내역_장안초등학교내역0814_지주목" xfId="22822"/>
    <cellStyle name="1_tree_구로리총괄내역_장안초등학교내역0814_지주목_00-수량산출서양식" xfId="22823"/>
    <cellStyle name="1_tree_구로리총괄내역_장안초등학교내역0814_지주목_0702 성북구북악산-수량산출서" xfId="22824"/>
    <cellStyle name="1_tree_구로리총괄내역_장안초등학교내역0814_지주목_강남구시설녹지대-수량산출서" xfId="22825"/>
    <cellStyle name="1_tree_구로리총괄내역_장안초등학교내역0814_지주목_나래-수량산출서" xfId="22826"/>
    <cellStyle name="1_tree_구로리총괄내역_장안초등학교내역0814_지주목_단양희망의탑-설계서" xfId="22827"/>
    <cellStyle name="1_tree_구로리총괄내역_장안초등학교내역0814_지주목_복사본 비둘기-수량산출서" xfId="22828"/>
    <cellStyle name="1_tree_구로리총괄내역_장안초등학교내역0814_지주목_북악산-수량산출서" xfId="22829"/>
    <cellStyle name="1_tree_구로리총괄내역_장안초등학교내역0814_지주목_지울것" xfId="22830"/>
    <cellStyle name="1_tree_구로리총괄내역_장안초등학교내역0814_진해자은수량산출서(단지내)" xfId="10362"/>
    <cellStyle name="1_tree_구로리총괄내역_장안초등학교내역0814_진해자은수량산출서(단지내)_진해자은수량산출서(도시기반)0621" xfId="10363"/>
    <cellStyle name="1_tree_구로리총괄내역_장안초등학교내역0814_진해자은수량산출서(단지내)_취합" xfId="22831"/>
    <cellStyle name="1_tree_구로리총괄내역_장안초등학교내역0814_철거 및 이설수량산출-학교숲" xfId="5239"/>
    <cellStyle name="1_tree_구로리총괄내역_장안초등학교내역0814_하도급관리계획서(갑지원주동화)" xfId="22832"/>
    <cellStyle name="1_tree_구로리총괄내역_장안초등학교내역0814_하도급관리계획서(갑지원주동화)_bc포대내역서" xfId="22833"/>
    <cellStyle name="1_tree_구로리총괄내역_지울것" xfId="22834"/>
    <cellStyle name="1_tree_구로리총괄내역_지주목" xfId="22835"/>
    <cellStyle name="1_tree_구로리총괄내역_지주목_00-수량산출서양식" xfId="22836"/>
    <cellStyle name="1_tree_구로리총괄내역_지주목_0702 성북구북악산-수량산출서" xfId="22837"/>
    <cellStyle name="1_tree_구로리총괄내역_지주목_강남구시설녹지대-수량산출서" xfId="22838"/>
    <cellStyle name="1_tree_구로리총괄내역_지주목_나래-수량산출서" xfId="22839"/>
    <cellStyle name="1_tree_구로리총괄내역_지주목_단양희망의탑-설계서" xfId="22840"/>
    <cellStyle name="1_tree_구로리총괄내역_지주목_복사본 비둘기-수량산출서" xfId="22841"/>
    <cellStyle name="1_tree_구로리총괄내역_지주목_북악산-수량산출서" xfId="22842"/>
    <cellStyle name="1_tree_구로리총괄내역_지주목_지울것" xfId="22843"/>
    <cellStyle name="1_tree_구로리총괄내역_진해자은수량산출서(단지내)" xfId="10364"/>
    <cellStyle name="1_tree_구로리총괄내역_진해자은수량산출서(단지내)_진해자은수량산출서(도시기반)0621" xfId="10365"/>
    <cellStyle name="1_tree_구로리총괄내역_진해자은수량산출서(단지내)_취합" xfId="22844"/>
    <cellStyle name="1_tree_구로리총괄내역_철거 및 이설수량산출-학교숲" xfId="5240"/>
    <cellStyle name="1_tree_구로리총괄내역_하도급관리계획서(갑지원주동화)" xfId="22845"/>
    <cellStyle name="1_tree_구로리총괄내역_하도급관리계획서(갑지원주동화)_bc포대내역서" xfId="22846"/>
    <cellStyle name="1_tree_구조물,조형물,수목보호" xfId="1749"/>
    <cellStyle name="1_tree_구조물,조형물,수목보호_NEW단위수량-주산" xfId="1750"/>
    <cellStyle name="1_tree_구조물,조형물,수목보호_남대천단위수량" xfId="1751"/>
    <cellStyle name="1_tree_구조물,조형물,수목보호_단위수량" xfId="1752"/>
    <cellStyle name="1_tree_구조물,조형물,수목보호_단위수량_단위수량산출서" xfId="22847"/>
    <cellStyle name="1_tree_구조물,조형물,수목보호_단위수량1" xfId="1753"/>
    <cellStyle name="1_tree_구조물,조형물,수목보호_단위수량1_단위수량산출서" xfId="22848"/>
    <cellStyle name="1_tree_구조물,조형물,수목보호_단위수량15" xfId="1754"/>
    <cellStyle name="1_tree_구조물,조형물,수목보호_단위수량산출" xfId="5241"/>
    <cellStyle name="1_tree_구조물,조형물,수목보호_단위수량산출서" xfId="22849"/>
    <cellStyle name="1_tree_구조물,조형물,수목보호_도곡단위수량" xfId="1755"/>
    <cellStyle name="1_tree_구조물,조형물,수목보호_도곡단위수량_단위수량산출서" xfId="22850"/>
    <cellStyle name="1_tree_구조물,조형물,수목보호_수량산출서-11.25" xfId="1756"/>
    <cellStyle name="1_tree_구조물,조형물,수목보호_수량산출서-11.25_NEW단위수량-주산" xfId="1757"/>
    <cellStyle name="1_tree_구조물,조형물,수목보호_수량산출서-11.25_남대천단위수량" xfId="1758"/>
    <cellStyle name="1_tree_구조물,조형물,수목보호_수량산출서-11.25_단위수량" xfId="1759"/>
    <cellStyle name="1_tree_구조물,조형물,수목보호_수량산출서-11.25_단위수량_단위수량산출서" xfId="22851"/>
    <cellStyle name="1_tree_구조물,조형물,수목보호_수량산출서-11.25_단위수량1" xfId="1760"/>
    <cellStyle name="1_tree_구조물,조형물,수목보호_수량산출서-11.25_단위수량1_단위수량산출서" xfId="22852"/>
    <cellStyle name="1_tree_구조물,조형물,수목보호_수량산출서-11.25_단위수량15" xfId="1761"/>
    <cellStyle name="1_tree_구조물,조형물,수목보호_수량산출서-11.25_단위수량산출" xfId="5242"/>
    <cellStyle name="1_tree_구조물,조형물,수목보호_수량산출서-11.25_단위수량산출서" xfId="22853"/>
    <cellStyle name="1_tree_구조물,조형물,수목보호_수량산출서-11.25_도곡단위수량" xfId="1762"/>
    <cellStyle name="1_tree_구조물,조형물,수목보호_수량산출서-11.25_도곡단위수량_단위수량산출서" xfId="22854"/>
    <cellStyle name="1_tree_구조물,조형물,수목보호_수량산출서-11.25_철거단위수량" xfId="1763"/>
    <cellStyle name="1_tree_구조물,조형물,수목보호_수량산출서-11.25_철거단위수량_단위수량산출서" xfId="22855"/>
    <cellStyle name="1_tree_구조물,조형물,수목보호_수량산출서-11.25_철거수량" xfId="1764"/>
    <cellStyle name="1_tree_구조물,조형물,수목보호_수량산출서-11.25_한수단위수량" xfId="1765"/>
    <cellStyle name="1_tree_구조물,조형물,수목보호_수량산출서-11.25_한수단위수량_단위수량산출서" xfId="22856"/>
    <cellStyle name="1_tree_구조물,조형물,수목보호_수량산출서-1201" xfId="1766"/>
    <cellStyle name="1_tree_구조물,조형물,수목보호_수량산출서-1201_NEW단위수량-주산" xfId="1767"/>
    <cellStyle name="1_tree_구조물,조형물,수목보호_수량산출서-1201_남대천단위수량" xfId="1768"/>
    <cellStyle name="1_tree_구조물,조형물,수목보호_수량산출서-1201_단위수량" xfId="1769"/>
    <cellStyle name="1_tree_구조물,조형물,수목보호_수량산출서-1201_단위수량_단위수량산출서" xfId="22857"/>
    <cellStyle name="1_tree_구조물,조형물,수목보호_수량산출서-1201_단위수량1" xfId="1770"/>
    <cellStyle name="1_tree_구조물,조형물,수목보호_수량산출서-1201_단위수량1_단위수량산출서" xfId="22858"/>
    <cellStyle name="1_tree_구조물,조형물,수목보호_수량산출서-1201_단위수량15" xfId="1771"/>
    <cellStyle name="1_tree_구조물,조형물,수목보호_수량산출서-1201_단위수량산출" xfId="5243"/>
    <cellStyle name="1_tree_구조물,조형물,수목보호_수량산출서-1201_단위수량산출서" xfId="22859"/>
    <cellStyle name="1_tree_구조물,조형물,수목보호_수량산출서-1201_도곡단위수량" xfId="1772"/>
    <cellStyle name="1_tree_구조물,조형물,수목보호_수량산출서-1201_도곡단위수량_단위수량산출서" xfId="22860"/>
    <cellStyle name="1_tree_구조물,조형물,수목보호_수량산출서-1201_철거단위수량" xfId="1773"/>
    <cellStyle name="1_tree_구조물,조형물,수목보호_수량산출서-1201_철거단위수량_단위수량산출서" xfId="22861"/>
    <cellStyle name="1_tree_구조물,조형물,수목보호_수량산출서-1201_철거수량" xfId="1774"/>
    <cellStyle name="1_tree_구조물,조형물,수목보호_수량산출서-1201_한수단위수량" xfId="1775"/>
    <cellStyle name="1_tree_구조물,조형물,수목보호_수량산출서-1201_한수단위수량_단위수량산출서" xfId="22862"/>
    <cellStyle name="1_tree_구조물,조형물,수목보호_시설물단위수량" xfId="1776"/>
    <cellStyle name="1_tree_구조물,조형물,수목보호_시설물단위수량_단위수량산출서" xfId="22863"/>
    <cellStyle name="1_tree_구조물,조형물,수목보호_시설물단위수량1" xfId="1777"/>
    <cellStyle name="1_tree_구조물,조형물,수목보호_시설물단위수량1_단위수량산출서" xfId="22864"/>
    <cellStyle name="1_tree_구조물,조형물,수목보호_시설물단위수량1_시설물단위수량" xfId="1778"/>
    <cellStyle name="1_tree_구조물,조형물,수목보호_시설물단위수량1_시설물단위수량_단위수량산출서" xfId="22865"/>
    <cellStyle name="1_tree_구조물,조형물,수목보호_오창수량산출서" xfId="1779"/>
    <cellStyle name="1_tree_구조물,조형물,수목보호_오창수량산출서_NEW단위수량-주산" xfId="1780"/>
    <cellStyle name="1_tree_구조물,조형물,수목보호_오창수량산출서_남대천단위수량" xfId="1781"/>
    <cellStyle name="1_tree_구조물,조형물,수목보호_오창수량산출서_단위수량" xfId="1782"/>
    <cellStyle name="1_tree_구조물,조형물,수목보호_오창수량산출서_단위수량_단위수량산출서" xfId="22866"/>
    <cellStyle name="1_tree_구조물,조형물,수목보호_오창수량산출서_단위수량1" xfId="1783"/>
    <cellStyle name="1_tree_구조물,조형물,수목보호_오창수량산출서_단위수량1_단위수량산출서" xfId="22867"/>
    <cellStyle name="1_tree_구조물,조형물,수목보호_오창수량산출서_단위수량15" xfId="1784"/>
    <cellStyle name="1_tree_구조물,조형물,수목보호_오창수량산출서_단위수량산출" xfId="5244"/>
    <cellStyle name="1_tree_구조물,조형물,수목보호_오창수량산출서_단위수량산출서" xfId="22868"/>
    <cellStyle name="1_tree_구조물,조형물,수목보호_오창수량산출서_도곡단위수량" xfId="1785"/>
    <cellStyle name="1_tree_구조물,조형물,수목보호_오창수량산출서_도곡단위수량_단위수량산출서" xfId="22869"/>
    <cellStyle name="1_tree_구조물,조형물,수목보호_오창수량산출서_수량산출서-11.25" xfId="1786"/>
    <cellStyle name="1_tree_구조물,조형물,수목보호_오창수량산출서_수량산출서-11.25_NEW단위수량-주산" xfId="1787"/>
    <cellStyle name="1_tree_구조물,조형물,수목보호_오창수량산출서_수량산출서-11.25_남대천단위수량" xfId="1788"/>
    <cellStyle name="1_tree_구조물,조형물,수목보호_오창수량산출서_수량산출서-11.25_단위수량" xfId="1789"/>
    <cellStyle name="1_tree_구조물,조형물,수목보호_오창수량산출서_수량산출서-11.25_단위수량_단위수량산출서" xfId="22870"/>
    <cellStyle name="1_tree_구조물,조형물,수목보호_오창수량산출서_수량산출서-11.25_단위수량1" xfId="1790"/>
    <cellStyle name="1_tree_구조물,조형물,수목보호_오창수량산출서_수량산출서-11.25_단위수량1_단위수량산출서" xfId="22871"/>
    <cellStyle name="1_tree_구조물,조형물,수목보호_오창수량산출서_수량산출서-11.25_단위수량15" xfId="1791"/>
    <cellStyle name="1_tree_구조물,조형물,수목보호_오창수량산출서_수량산출서-11.25_단위수량산출" xfId="5245"/>
    <cellStyle name="1_tree_구조물,조형물,수목보호_오창수량산출서_수량산출서-11.25_단위수량산출서" xfId="22872"/>
    <cellStyle name="1_tree_구조물,조형물,수목보호_오창수량산출서_수량산출서-11.25_도곡단위수량" xfId="1792"/>
    <cellStyle name="1_tree_구조물,조형물,수목보호_오창수량산출서_수량산출서-11.25_도곡단위수량_단위수량산출서" xfId="22873"/>
    <cellStyle name="1_tree_구조물,조형물,수목보호_오창수량산출서_수량산출서-11.25_철거단위수량" xfId="1793"/>
    <cellStyle name="1_tree_구조물,조형물,수목보호_오창수량산출서_수량산출서-11.25_철거단위수량_단위수량산출서" xfId="22874"/>
    <cellStyle name="1_tree_구조물,조형물,수목보호_오창수량산출서_수량산출서-11.25_철거수량" xfId="1794"/>
    <cellStyle name="1_tree_구조물,조형물,수목보호_오창수량산출서_수량산출서-11.25_한수단위수량" xfId="1795"/>
    <cellStyle name="1_tree_구조물,조형물,수목보호_오창수량산출서_수량산출서-11.25_한수단위수량_단위수량산출서" xfId="22875"/>
    <cellStyle name="1_tree_구조물,조형물,수목보호_오창수량산출서_수량산출서-1201" xfId="1796"/>
    <cellStyle name="1_tree_구조물,조형물,수목보호_오창수량산출서_수량산출서-1201_NEW단위수량-주산" xfId="1797"/>
    <cellStyle name="1_tree_구조물,조형물,수목보호_오창수량산출서_수량산출서-1201_남대천단위수량" xfId="1798"/>
    <cellStyle name="1_tree_구조물,조형물,수목보호_오창수량산출서_수량산출서-1201_단위수량" xfId="1799"/>
    <cellStyle name="1_tree_구조물,조형물,수목보호_오창수량산출서_수량산출서-1201_단위수량_단위수량산출서" xfId="22876"/>
    <cellStyle name="1_tree_구조물,조형물,수목보호_오창수량산출서_수량산출서-1201_단위수량1" xfId="1800"/>
    <cellStyle name="1_tree_구조물,조형물,수목보호_오창수량산출서_수량산출서-1201_단위수량1_단위수량산출서" xfId="22877"/>
    <cellStyle name="1_tree_구조물,조형물,수목보호_오창수량산출서_수량산출서-1201_단위수량15" xfId="1801"/>
    <cellStyle name="1_tree_구조물,조형물,수목보호_오창수량산출서_수량산출서-1201_단위수량산출" xfId="5246"/>
    <cellStyle name="1_tree_구조물,조형물,수목보호_오창수량산출서_수량산출서-1201_단위수량산출서" xfId="22878"/>
    <cellStyle name="1_tree_구조물,조형물,수목보호_오창수량산출서_수량산출서-1201_도곡단위수량" xfId="1802"/>
    <cellStyle name="1_tree_구조물,조형물,수목보호_오창수량산출서_수량산출서-1201_도곡단위수량_단위수량산출서" xfId="22879"/>
    <cellStyle name="1_tree_구조물,조형물,수목보호_오창수량산출서_수량산출서-1201_철거단위수량" xfId="1803"/>
    <cellStyle name="1_tree_구조물,조형물,수목보호_오창수량산출서_수량산출서-1201_철거단위수량_단위수량산출서" xfId="22880"/>
    <cellStyle name="1_tree_구조물,조형물,수목보호_오창수량산출서_수량산출서-1201_철거수량" xfId="1804"/>
    <cellStyle name="1_tree_구조물,조형물,수목보호_오창수량산출서_수량산출서-1201_한수단위수량" xfId="1805"/>
    <cellStyle name="1_tree_구조물,조형물,수목보호_오창수량산출서_수량산출서-1201_한수단위수량_단위수량산출서" xfId="22881"/>
    <cellStyle name="1_tree_구조물,조형물,수목보호_오창수량산출서_시설물단위수량" xfId="1806"/>
    <cellStyle name="1_tree_구조물,조형물,수목보호_오창수량산출서_시설물단위수량_단위수량산출서" xfId="22882"/>
    <cellStyle name="1_tree_구조물,조형물,수목보호_오창수량산출서_시설물단위수량1" xfId="1807"/>
    <cellStyle name="1_tree_구조물,조형물,수목보호_오창수량산출서_시설물단위수량1_단위수량산출서" xfId="22883"/>
    <cellStyle name="1_tree_구조물,조형물,수목보호_오창수량산출서_시설물단위수량1_시설물단위수량" xfId="1808"/>
    <cellStyle name="1_tree_구조물,조형물,수목보호_오창수량산출서_시설물단위수량1_시설물단위수량_단위수량산출서" xfId="22884"/>
    <cellStyle name="1_tree_구조물,조형물,수목보호_오창수량산출서_철거단위수량" xfId="1809"/>
    <cellStyle name="1_tree_구조물,조형물,수목보호_오창수량산출서_철거단위수량_단위수량산출서" xfId="22885"/>
    <cellStyle name="1_tree_구조물,조형물,수목보호_오창수량산출서_철거수량" xfId="1810"/>
    <cellStyle name="1_tree_구조물,조형물,수목보호_오창수량산출서_한수단위수량" xfId="1811"/>
    <cellStyle name="1_tree_구조물,조형물,수목보호_오창수량산출서_한수단위수량_단위수량산출서" xfId="22886"/>
    <cellStyle name="1_tree_구조물,조형물,수목보호_철거단위수량" xfId="1812"/>
    <cellStyle name="1_tree_구조물,조형물,수목보호_철거단위수량_단위수량산출서" xfId="22887"/>
    <cellStyle name="1_tree_구조물,조형물,수목보호_철거수량" xfId="1813"/>
    <cellStyle name="1_tree_구조물,조형물,수목보호_한수단위수량" xfId="1814"/>
    <cellStyle name="1_tree_구조물,조형물,수목보호_한수단위수량_단위수량산출서" xfId="22888"/>
    <cellStyle name="1_tree_궁산근린공원 도시생태림 조성공사" xfId="15940"/>
    <cellStyle name="1_tree_꿈나무어린이공원(최종설계서)" xfId="15941"/>
    <cellStyle name="1_tree_나래-수량산출서" xfId="22889"/>
    <cellStyle name="1_tree_남대천단위수량" xfId="1815"/>
    <cellStyle name="1_tree_단산" xfId="5247"/>
    <cellStyle name="1_tree_단양-수량산출서" xfId="22890"/>
    <cellStyle name="1_tree_단양희망의탑-설계서" xfId="22891"/>
    <cellStyle name="1_tree_단양희망의탑-표지" xfId="22892"/>
    <cellStyle name="1_tree_단위1" xfId="1816"/>
    <cellStyle name="1_tree_단위1_도곡동롯데아파트 신축공사 중 조경식재 및 시설물공사" xfId="27548"/>
    <cellStyle name="1_tree_단위1_사당동2차 롯데아파트 신축공사 중 조경식재 및 시설물공사" xfId="27549"/>
    <cellStyle name="1_tree_단위1_서대신동 금호아파트 조경공사" xfId="27550"/>
    <cellStyle name="1_tree_단위1_성수동롯데아파트 조경공사" xfId="27551"/>
    <cellStyle name="1_tree_단위1_숭인동 주거복합빌딩신축공사 중 조경식재 및 시설물공사" xfId="27552"/>
    <cellStyle name="1_tree_단위1_오산외인주택놀이터주변조경공사" xfId="27553"/>
    <cellStyle name="1_tree_단위1_요진이매역사수목이식공사(2003)" xfId="27554"/>
    <cellStyle name="1_tree_단위1_조경시설물공내역" xfId="27555"/>
    <cellStyle name="1_tree_단위1_청담동 송목연립 조경식재 및 시설물공사" xfId="27556"/>
    <cellStyle name="1_tree_단위1_해운대 중동 조경공사 공내역서" xfId="27557"/>
    <cellStyle name="1_tree_단위1_해운대중동낙천대 조경공사" xfId="27558"/>
    <cellStyle name="1_tree_단위수량" xfId="1817"/>
    <cellStyle name="1_tree_단위수량_단위수량산출서" xfId="22893"/>
    <cellStyle name="1_tree_단위수량1" xfId="1818"/>
    <cellStyle name="1_tree_단위수량1_단위수량산출서" xfId="22894"/>
    <cellStyle name="1_tree_단위수량15" xfId="1819"/>
    <cellStyle name="1_tree_단위수량산출" xfId="1820"/>
    <cellStyle name="1_tree_단위수량산출_1" xfId="5248"/>
    <cellStyle name="1_tree_단위수량산출_NEW단위수량-주산" xfId="1821"/>
    <cellStyle name="1_tree_단위수량산출_남대천단위수량" xfId="1822"/>
    <cellStyle name="1_tree_단위수량산출_단위수량" xfId="1823"/>
    <cellStyle name="1_tree_단위수량산출_단위수량_단위수량산출서" xfId="22895"/>
    <cellStyle name="1_tree_단위수량산출_단위수량1" xfId="1824"/>
    <cellStyle name="1_tree_단위수량산출_단위수량1_단위수량산출서" xfId="22896"/>
    <cellStyle name="1_tree_단위수량산출_단위수량15" xfId="1825"/>
    <cellStyle name="1_tree_단위수량산출_단위수량산출" xfId="5249"/>
    <cellStyle name="1_tree_단위수량산출_단위수량산출서" xfId="22897"/>
    <cellStyle name="1_tree_단위수량산출_도곡단위수량" xfId="1826"/>
    <cellStyle name="1_tree_단위수량산출_도곡단위수량_단위수량산출서" xfId="22898"/>
    <cellStyle name="1_tree_단위수량산출_도곡동롯데아파트 신축공사 중 조경식재 및 시설물공사" xfId="27559"/>
    <cellStyle name="1_tree_단위수량산출_사당동2차 롯데아파트 신축공사 중 조경식재 및 시설물공사" xfId="27560"/>
    <cellStyle name="1_tree_단위수량산출_서대신동 금호아파트 조경공사" xfId="27561"/>
    <cellStyle name="1_tree_단위수량산출_성수동롯데아파트 조경공사" xfId="27562"/>
    <cellStyle name="1_tree_단위수량산출_수량산출서-11.25" xfId="1827"/>
    <cellStyle name="1_tree_단위수량산출_수량산출서-11.25_NEW단위수량-주산" xfId="1828"/>
    <cellStyle name="1_tree_단위수량산출_수량산출서-11.25_남대천단위수량" xfId="1829"/>
    <cellStyle name="1_tree_단위수량산출_수량산출서-11.25_단위수량" xfId="1830"/>
    <cellStyle name="1_tree_단위수량산출_수량산출서-11.25_단위수량_단위수량산출서" xfId="22899"/>
    <cellStyle name="1_tree_단위수량산출_수량산출서-11.25_단위수량1" xfId="1831"/>
    <cellStyle name="1_tree_단위수량산출_수량산출서-11.25_단위수량1_단위수량산출서" xfId="22900"/>
    <cellStyle name="1_tree_단위수량산출_수량산출서-11.25_단위수량15" xfId="1832"/>
    <cellStyle name="1_tree_단위수량산출_수량산출서-11.25_단위수량산출" xfId="5250"/>
    <cellStyle name="1_tree_단위수량산출_수량산출서-11.25_단위수량산출서" xfId="22901"/>
    <cellStyle name="1_tree_단위수량산출_수량산출서-11.25_도곡단위수량" xfId="1833"/>
    <cellStyle name="1_tree_단위수량산출_수량산출서-11.25_도곡단위수량_단위수량산출서" xfId="22902"/>
    <cellStyle name="1_tree_단위수량산출_수량산출서-11.25_철거단위수량" xfId="1834"/>
    <cellStyle name="1_tree_단위수량산출_수량산출서-11.25_철거단위수량_단위수량산출서" xfId="22903"/>
    <cellStyle name="1_tree_단위수량산출_수량산출서-11.25_철거수량" xfId="1835"/>
    <cellStyle name="1_tree_단위수량산출_수량산출서-11.25_한수단위수량" xfId="1836"/>
    <cellStyle name="1_tree_단위수량산출_수량산출서-11.25_한수단위수량_단위수량산출서" xfId="22904"/>
    <cellStyle name="1_tree_단위수량산출_수량산출서-1201" xfId="1837"/>
    <cellStyle name="1_tree_단위수량산출_수량산출서-1201_NEW단위수량-주산" xfId="1838"/>
    <cellStyle name="1_tree_단위수량산출_수량산출서-1201_남대천단위수량" xfId="1839"/>
    <cellStyle name="1_tree_단위수량산출_수량산출서-1201_단위수량" xfId="1840"/>
    <cellStyle name="1_tree_단위수량산출_수량산출서-1201_단위수량_단위수량산출서" xfId="22905"/>
    <cellStyle name="1_tree_단위수량산출_수량산출서-1201_단위수량1" xfId="1841"/>
    <cellStyle name="1_tree_단위수량산출_수량산출서-1201_단위수량1_단위수량산출서" xfId="22906"/>
    <cellStyle name="1_tree_단위수량산출_수량산출서-1201_단위수량15" xfId="1842"/>
    <cellStyle name="1_tree_단위수량산출_수량산출서-1201_단위수량산출" xfId="5251"/>
    <cellStyle name="1_tree_단위수량산출_수량산출서-1201_단위수량산출서" xfId="22907"/>
    <cellStyle name="1_tree_단위수량산출_수량산출서-1201_도곡단위수량" xfId="1843"/>
    <cellStyle name="1_tree_단위수량산출_수량산출서-1201_도곡단위수량_단위수량산출서" xfId="22908"/>
    <cellStyle name="1_tree_단위수량산출_수량산출서-1201_철거단위수량" xfId="1844"/>
    <cellStyle name="1_tree_단위수량산출_수량산출서-1201_철거단위수량_단위수량산출서" xfId="22909"/>
    <cellStyle name="1_tree_단위수량산출_수량산출서-1201_철거수량" xfId="1845"/>
    <cellStyle name="1_tree_단위수량산출_수량산출서-1201_한수단위수량" xfId="1846"/>
    <cellStyle name="1_tree_단위수량산출_수량산출서-1201_한수단위수량_단위수량산출서" xfId="22910"/>
    <cellStyle name="1_tree_단위수량산출_숭인동 주거복합빌딩신축공사 중 조경식재 및 시설물공사" xfId="27563"/>
    <cellStyle name="1_tree_단위수량산출_시설물단위수량" xfId="1847"/>
    <cellStyle name="1_tree_단위수량산출_시설물단위수량_단위수량산출서" xfId="22911"/>
    <cellStyle name="1_tree_단위수량산출_시설물단위수량1" xfId="1848"/>
    <cellStyle name="1_tree_단위수량산출_시설물단위수량1_단위수량산출서" xfId="22912"/>
    <cellStyle name="1_tree_단위수량산출_시설물단위수량1_시설물단위수량" xfId="1849"/>
    <cellStyle name="1_tree_단위수량산출_시설물단위수량1_시설물단위수량_단위수량산출서" xfId="22913"/>
    <cellStyle name="1_tree_단위수량산출_오산외인주택놀이터주변조경공사" xfId="27564"/>
    <cellStyle name="1_tree_단위수량산출_오창수량산출서" xfId="1850"/>
    <cellStyle name="1_tree_단위수량산출_오창수량산출서_NEW단위수량-주산" xfId="1851"/>
    <cellStyle name="1_tree_단위수량산출_오창수량산출서_남대천단위수량" xfId="1852"/>
    <cellStyle name="1_tree_단위수량산출_오창수량산출서_단위수량" xfId="1853"/>
    <cellStyle name="1_tree_단위수량산출_오창수량산출서_단위수량_단위수량산출서" xfId="22914"/>
    <cellStyle name="1_tree_단위수량산출_오창수량산출서_단위수량1" xfId="1854"/>
    <cellStyle name="1_tree_단위수량산출_오창수량산출서_단위수량1_단위수량산출서" xfId="22915"/>
    <cellStyle name="1_tree_단위수량산출_오창수량산출서_단위수량15" xfId="1855"/>
    <cellStyle name="1_tree_단위수량산출_오창수량산출서_단위수량산출" xfId="5252"/>
    <cellStyle name="1_tree_단위수량산출_오창수량산출서_단위수량산출서" xfId="22916"/>
    <cellStyle name="1_tree_단위수량산출_오창수량산출서_도곡단위수량" xfId="1856"/>
    <cellStyle name="1_tree_단위수량산출_오창수량산출서_도곡단위수량_단위수량산출서" xfId="22917"/>
    <cellStyle name="1_tree_단위수량산출_오창수량산출서_수량산출서-11.25" xfId="1857"/>
    <cellStyle name="1_tree_단위수량산출_오창수량산출서_수량산출서-11.25_NEW단위수량-주산" xfId="1858"/>
    <cellStyle name="1_tree_단위수량산출_오창수량산출서_수량산출서-11.25_남대천단위수량" xfId="1859"/>
    <cellStyle name="1_tree_단위수량산출_오창수량산출서_수량산출서-11.25_단위수량" xfId="1860"/>
    <cellStyle name="1_tree_단위수량산출_오창수량산출서_수량산출서-11.25_단위수량_단위수량산출서" xfId="22918"/>
    <cellStyle name="1_tree_단위수량산출_오창수량산출서_수량산출서-11.25_단위수량1" xfId="1861"/>
    <cellStyle name="1_tree_단위수량산출_오창수량산출서_수량산출서-11.25_단위수량1_단위수량산출서" xfId="22919"/>
    <cellStyle name="1_tree_단위수량산출_오창수량산출서_수량산출서-11.25_단위수량15" xfId="1862"/>
    <cellStyle name="1_tree_단위수량산출_오창수량산출서_수량산출서-11.25_단위수량산출" xfId="5253"/>
    <cellStyle name="1_tree_단위수량산출_오창수량산출서_수량산출서-11.25_단위수량산출서" xfId="22920"/>
    <cellStyle name="1_tree_단위수량산출_오창수량산출서_수량산출서-11.25_도곡단위수량" xfId="1863"/>
    <cellStyle name="1_tree_단위수량산출_오창수량산출서_수량산출서-11.25_도곡단위수량_단위수량산출서" xfId="22921"/>
    <cellStyle name="1_tree_단위수량산출_오창수량산출서_수량산출서-11.25_철거단위수량" xfId="1864"/>
    <cellStyle name="1_tree_단위수량산출_오창수량산출서_수량산출서-11.25_철거단위수량_단위수량산출서" xfId="22922"/>
    <cellStyle name="1_tree_단위수량산출_오창수량산출서_수량산출서-11.25_철거수량" xfId="1865"/>
    <cellStyle name="1_tree_단위수량산출_오창수량산출서_수량산출서-11.25_한수단위수량" xfId="1866"/>
    <cellStyle name="1_tree_단위수량산출_오창수량산출서_수량산출서-11.25_한수단위수량_단위수량산출서" xfId="22923"/>
    <cellStyle name="1_tree_단위수량산출_오창수량산출서_수량산출서-1201" xfId="1867"/>
    <cellStyle name="1_tree_단위수량산출_오창수량산출서_수량산출서-1201_NEW단위수량-주산" xfId="1868"/>
    <cellStyle name="1_tree_단위수량산출_오창수량산출서_수량산출서-1201_남대천단위수량" xfId="1869"/>
    <cellStyle name="1_tree_단위수량산출_오창수량산출서_수량산출서-1201_단위수량" xfId="1870"/>
    <cellStyle name="1_tree_단위수량산출_오창수량산출서_수량산출서-1201_단위수량_단위수량산출서" xfId="22924"/>
    <cellStyle name="1_tree_단위수량산출_오창수량산출서_수량산출서-1201_단위수량1" xfId="1871"/>
    <cellStyle name="1_tree_단위수량산출_오창수량산출서_수량산출서-1201_단위수량1_단위수량산출서" xfId="22925"/>
    <cellStyle name="1_tree_단위수량산출_오창수량산출서_수량산출서-1201_단위수량15" xfId="1872"/>
    <cellStyle name="1_tree_단위수량산출_오창수량산출서_수량산출서-1201_단위수량산출" xfId="5254"/>
    <cellStyle name="1_tree_단위수량산출_오창수량산출서_수량산출서-1201_단위수량산출서" xfId="22926"/>
    <cellStyle name="1_tree_단위수량산출_오창수량산출서_수량산출서-1201_도곡단위수량" xfId="1873"/>
    <cellStyle name="1_tree_단위수량산출_오창수량산출서_수량산출서-1201_도곡단위수량_단위수량산출서" xfId="22927"/>
    <cellStyle name="1_tree_단위수량산출_오창수량산출서_수량산출서-1201_철거단위수량" xfId="1874"/>
    <cellStyle name="1_tree_단위수량산출_오창수량산출서_수량산출서-1201_철거단위수량_단위수량산출서" xfId="22928"/>
    <cellStyle name="1_tree_단위수량산출_오창수량산출서_수량산출서-1201_철거수량" xfId="1875"/>
    <cellStyle name="1_tree_단위수량산출_오창수량산출서_수량산출서-1201_한수단위수량" xfId="1876"/>
    <cellStyle name="1_tree_단위수량산출_오창수량산출서_수량산출서-1201_한수단위수량_단위수량산출서" xfId="22929"/>
    <cellStyle name="1_tree_단위수량산출_오창수량산출서_시설물단위수량" xfId="1877"/>
    <cellStyle name="1_tree_단위수량산출_오창수량산출서_시설물단위수량_단위수량산출서" xfId="22930"/>
    <cellStyle name="1_tree_단위수량산출_오창수량산출서_시설물단위수량1" xfId="1878"/>
    <cellStyle name="1_tree_단위수량산출_오창수량산출서_시설물단위수량1_단위수량산출서" xfId="22931"/>
    <cellStyle name="1_tree_단위수량산출_오창수량산출서_시설물단위수량1_시설물단위수량" xfId="1879"/>
    <cellStyle name="1_tree_단위수량산출_오창수량산출서_시설물단위수량1_시설물단위수량_단위수량산출서" xfId="22932"/>
    <cellStyle name="1_tree_단위수량산출_오창수량산출서_철거단위수량" xfId="1880"/>
    <cellStyle name="1_tree_단위수량산출_오창수량산출서_철거단위수량_단위수량산출서" xfId="22933"/>
    <cellStyle name="1_tree_단위수량산출_오창수량산출서_철거수량" xfId="1881"/>
    <cellStyle name="1_tree_단위수량산출_오창수량산출서_한수단위수량" xfId="1882"/>
    <cellStyle name="1_tree_단위수량산출_오창수량산출서_한수단위수량_단위수량산출서" xfId="22934"/>
    <cellStyle name="1_tree_단위수량산출_요진이매역사수목이식공사(2003)" xfId="27565"/>
    <cellStyle name="1_tree_단위수량산출_용평단위수량" xfId="1883"/>
    <cellStyle name="1_tree_단위수량산출_조경시설물공내역" xfId="27566"/>
    <cellStyle name="1_tree_단위수량산출_철거단위수량" xfId="1884"/>
    <cellStyle name="1_tree_단위수량산출_철거단위수량_단위수량산출서" xfId="22935"/>
    <cellStyle name="1_tree_단위수량산출_철거수량" xfId="1885"/>
    <cellStyle name="1_tree_단위수량산출_청담동 송목연립 조경식재 및 시설물공사" xfId="27567"/>
    <cellStyle name="1_tree_단위수량산출_포장단위수량" xfId="22936"/>
    <cellStyle name="1_tree_단위수량산출_포장단위수량_단위수량산출서" xfId="22937"/>
    <cellStyle name="1_tree_단위수량산출_한수단위수량" xfId="1886"/>
    <cellStyle name="1_tree_단위수량산출_한수단위수량_단위수량산출서" xfId="22938"/>
    <cellStyle name="1_tree_단위수량산출_해운대 중동 조경공사 공내역서" xfId="27568"/>
    <cellStyle name="1_tree_단위수량산출_해운대중동낙천대 조경공사" xfId="27569"/>
    <cellStyle name="1_tree_단위수량산출1" xfId="1887"/>
    <cellStyle name="1_tree_단위수량산출-1" xfId="1888"/>
    <cellStyle name="1_tree_단위수량산출1_1" xfId="1889"/>
    <cellStyle name="1_tree_단위수량산출1_NEW단위수량-주산" xfId="1890"/>
    <cellStyle name="1_tree_단위수량산출-1_NEW단위수량-주산" xfId="1891"/>
    <cellStyle name="1_tree_단위수량산출1_남대천단위수량" xfId="1892"/>
    <cellStyle name="1_tree_단위수량산출-1_남대천단위수량" xfId="1893"/>
    <cellStyle name="1_tree_단위수량산출1_단위수량" xfId="1894"/>
    <cellStyle name="1_tree_단위수량산출-1_단위수량" xfId="1895"/>
    <cellStyle name="1_tree_단위수량산출1_단위수량_단위수량산출서" xfId="22939"/>
    <cellStyle name="1_tree_단위수량산출-1_단위수량_단위수량산출서" xfId="22940"/>
    <cellStyle name="1_tree_단위수량산출1_단위수량1" xfId="1896"/>
    <cellStyle name="1_tree_단위수량산출-1_단위수량1" xfId="1897"/>
    <cellStyle name="1_tree_단위수량산출1_단위수량1_단위수량산출서" xfId="22941"/>
    <cellStyle name="1_tree_단위수량산출-1_단위수량1_단위수량산출서" xfId="22942"/>
    <cellStyle name="1_tree_단위수량산출1_단위수량15" xfId="1898"/>
    <cellStyle name="1_tree_단위수량산출-1_단위수량15" xfId="1899"/>
    <cellStyle name="1_tree_단위수량산출1_단위수량산출" xfId="5255"/>
    <cellStyle name="1_tree_단위수량산출-1_단위수량산출" xfId="5256"/>
    <cellStyle name="1_tree_단위수량산출1_단위수량산출서" xfId="22943"/>
    <cellStyle name="1_tree_단위수량산출-1_단위수량산출서" xfId="22944"/>
    <cellStyle name="1_tree_단위수량산출1_도곡단위수량" xfId="1900"/>
    <cellStyle name="1_tree_단위수량산출-1_도곡단위수량" xfId="1901"/>
    <cellStyle name="1_tree_단위수량산출1_도곡단위수량_단위수량산출서" xfId="22945"/>
    <cellStyle name="1_tree_단위수량산출-1_도곡단위수량_단위수량산출서" xfId="22946"/>
    <cellStyle name="1_tree_단위수량산출-1_도곡동롯데아파트 신축공사 중 조경식재 및 시설물공사" xfId="27570"/>
    <cellStyle name="1_tree_단위수량산출-1_사당동2차 롯데아파트 신축공사 중 조경식재 및 시설물공사" xfId="27571"/>
    <cellStyle name="1_tree_단위수량산출-1_서대신동 금호아파트 조경공사" xfId="27572"/>
    <cellStyle name="1_tree_단위수량산출-1_성수동롯데아파트 조경공사" xfId="27573"/>
    <cellStyle name="1_tree_단위수량산출1_수량산출서-11.25" xfId="1902"/>
    <cellStyle name="1_tree_단위수량산출-1_수량산출서-11.25" xfId="1903"/>
    <cellStyle name="1_tree_단위수량산출1_수량산출서-11.25_NEW단위수량-주산" xfId="1904"/>
    <cellStyle name="1_tree_단위수량산출-1_수량산출서-11.25_NEW단위수량-주산" xfId="1905"/>
    <cellStyle name="1_tree_단위수량산출1_수량산출서-11.25_남대천단위수량" xfId="1906"/>
    <cellStyle name="1_tree_단위수량산출-1_수량산출서-11.25_남대천단위수량" xfId="1907"/>
    <cellStyle name="1_tree_단위수량산출1_수량산출서-11.25_단위수량" xfId="1908"/>
    <cellStyle name="1_tree_단위수량산출-1_수량산출서-11.25_단위수량" xfId="1909"/>
    <cellStyle name="1_tree_단위수량산출1_수량산출서-11.25_단위수량_단위수량산출서" xfId="22947"/>
    <cellStyle name="1_tree_단위수량산출-1_수량산출서-11.25_단위수량_단위수량산출서" xfId="22948"/>
    <cellStyle name="1_tree_단위수량산출1_수량산출서-11.25_단위수량1" xfId="1910"/>
    <cellStyle name="1_tree_단위수량산출-1_수량산출서-11.25_단위수량1" xfId="1911"/>
    <cellStyle name="1_tree_단위수량산출1_수량산출서-11.25_단위수량1_단위수량산출서" xfId="22949"/>
    <cellStyle name="1_tree_단위수량산출-1_수량산출서-11.25_단위수량1_단위수량산출서" xfId="22950"/>
    <cellStyle name="1_tree_단위수량산출1_수량산출서-11.25_단위수량15" xfId="1912"/>
    <cellStyle name="1_tree_단위수량산출-1_수량산출서-11.25_단위수량15" xfId="1913"/>
    <cellStyle name="1_tree_단위수량산출1_수량산출서-11.25_단위수량산출" xfId="5257"/>
    <cellStyle name="1_tree_단위수량산출-1_수량산출서-11.25_단위수량산출" xfId="5258"/>
    <cellStyle name="1_tree_단위수량산출1_수량산출서-11.25_단위수량산출서" xfId="22951"/>
    <cellStyle name="1_tree_단위수량산출-1_수량산출서-11.25_단위수량산출서" xfId="22952"/>
    <cellStyle name="1_tree_단위수량산출1_수량산출서-11.25_도곡단위수량" xfId="1914"/>
    <cellStyle name="1_tree_단위수량산출-1_수량산출서-11.25_도곡단위수량" xfId="1915"/>
    <cellStyle name="1_tree_단위수량산출1_수량산출서-11.25_도곡단위수량_단위수량산출서" xfId="22953"/>
    <cellStyle name="1_tree_단위수량산출-1_수량산출서-11.25_도곡단위수량_단위수량산출서" xfId="22954"/>
    <cellStyle name="1_tree_단위수량산출1_수량산출서-11.25_철거단위수량" xfId="1916"/>
    <cellStyle name="1_tree_단위수량산출-1_수량산출서-11.25_철거단위수량" xfId="1917"/>
    <cellStyle name="1_tree_단위수량산출1_수량산출서-11.25_철거단위수량_단위수량산출서" xfId="22955"/>
    <cellStyle name="1_tree_단위수량산출-1_수량산출서-11.25_철거단위수량_단위수량산출서" xfId="22956"/>
    <cellStyle name="1_tree_단위수량산출1_수량산출서-11.25_철거수량" xfId="1918"/>
    <cellStyle name="1_tree_단위수량산출-1_수량산출서-11.25_철거수량" xfId="1919"/>
    <cellStyle name="1_tree_단위수량산출1_수량산출서-11.25_한수단위수량" xfId="1920"/>
    <cellStyle name="1_tree_단위수량산출-1_수량산출서-11.25_한수단위수량" xfId="1921"/>
    <cellStyle name="1_tree_단위수량산출1_수량산출서-11.25_한수단위수량_단위수량산출서" xfId="22957"/>
    <cellStyle name="1_tree_단위수량산출-1_수량산출서-11.25_한수단위수량_단위수량산출서" xfId="22958"/>
    <cellStyle name="1_tree_단위수량산출1_수량산출서-1201" xfId="1922"/>
    <cellStyle name="1_tree_단위수량산출-1_수량산출서-1201" xfId="1923"/>
    <cellStyle name="1_tree_단위수량산출1_수량산출서-1201_NEW단위수량-주산" xfId="1924"/>
    <cellStyle name="1_tree_단위수량산출-1_수량산출서-1201_NEW단위수량-주산" xfId="1925"/>
    <cellStyle name="1_tree_단위수량산출1_수량산출서-1201_남대천단위수량" xfId="1926"/>
    <cellStyle name="1_tree_단위수량산출-1_수량산출서-1201_남대천단위수량" xfId="1927"/>
    <cellStyle name="1_tree_단위수량산출1_수량산출서-1201_단위수량" xfId="1928"/>
    <cellStyle name="1_tree_단위수량산출-1_수량산출서-1201_단위수량" xfId="1929"/>
    <cellStyle name="1_tree_단위수량산출1_수량산출서-1201_단위수량_단위수량산출서" xfId="22959"/>
    <cellStyle name="1_tree_단위수량산출-1_수량산출서-1201_단위수량_단위수량산출서" xfId="22960"/>
    <cellStyle name="1_tree_단위수량산출1_수량산출서-1201_단위수량1" xfId="1930"/>
    <cellStyle name="1_tree_단위수량산출-1_수량산출서-1201_단위수량1" xfId="1931"/>
    <cellStyle name="1_tree_단위수량산출1_수량산출서-1201_단위수량1_단위수량산출서" xfId="22961"/>
    <cellStyle name="1_tree_단위수량산출-1_수량산출서-1201_단위수량1_단위수량산출서" xfId="22962"/>
    <cellStyle name="1_tree_단위수량산출1_수량산출서-1201_단위수량15" xfId="1932"/>
    <cellStyle name="1_tree_단위수량산출-1_수량산출서-1201_단위수량15" xfId="1933"/>
    <cellStyle name="1_tree_단위수량산출1_수량산출서-1201_단위수량산출" xfId="5259"/>
    <cellStyle name="1_tree_단위수량산출-1_수량산출서-1201_단위수량산출" xfId="5260"/>
    <cellStyle name="1_tree_단위수량산출1_수량산출서-1201_단위수량산출서" xfId="22963"/>
    <cellStyle name="1_tree_단위수량산출-1_수량산출서-1201_단위수량산출서" xfId="22964"/>
    <cellStyle name="1_tree_단위수량산출1_수량산출서-1201_도곡단위수량" xfId="1934"/>
    <cellStyle name="1_tree_단위수량산출-1_수량산출서-1201_도곡단위수량" xfId="1935"/>
    <cellStyle name="1_tree_단위수량산출1_수량산출서-1201_도곡단위수량_단위수량산출서" xfId="22965"/>
    <cellStyle name="1_tree_단위수량산출-1_수량산출서-1201_도곡단위수량_단위수량산출서" xfId="22966"/>
    <cellStyle name="1_tree_단위수량산출1_수량산출서-1201_철거단위수량" xfId="1936"/>
    <cellStyle name="1_tree_단위수량산출-1_수량산출서-1201_철거단위수량" xfId="1937"/>
    <cellStyle name="1_tree_단위수량산출1_수량산출서-1201_철거단위수량_단위수량산출서" xfId="22967"/>
    <cellStyle name="1_tree_단위수량산출-1_수량산출서-1201_철거단위수량_단위수량산출서" xfId="22968"/>
    <cellStyle name="1_tree_단위수량산출1_수량산출서-1201_철거수량" xfId="1938"/>
    <cellStyle name="1_tree_단위수량산출-1_수량산출서-1201_철거수량" xfId="1939"/>
    <cellStyle name="1_tree_단위수량산출1_수량산출서-1201_한수단위수량" xfId="1940"/>
    <cellStyle name="1_tree_단위수량산출-1_수량산출서-1201_한수단위수량" xfId="1941"/>
    <cellStyle name="1_tree_단위수량산출1_수량산출서-1201_한수단위수량_단위수량산출서" xfId="22969"/>
    <cellStyle name="1_tree_단위수량산출-1_수량산출서-1201_한수단위수량_단위수량산출서" xfId="22970"/>
    <cellStyle name="1_tree_단위수량산출-1_숭인동 주거복합빌딩신축공사 중 조경식재 및 시설물공사" xfId="27574"/>
    <cellStyle name="1_tree_단위수량산출1_시설물단위수량" xfId="1942"/>
    <cellStyle name="1_tree_단위수량산출-1_시설물단위수량" xfId="1943"/>
    <cellStyle name="1_tree_단위수량산출1_시설물단위수량_단위수량산출서" xfId="22971"/>
    <cellStyle name="1_tree_단위수량산출-1_시설물단위수량_단위수량산출서" xfId="22972"/>
    <cellStyle name="1_tree_단위수량산출1_시설물단위수량1" xfId="1944"/>
    <cellStyle name="1_tree_단위수량산출-1_시설물단위수량1" xfId="1945"/>
    <cellStyle name="1_tree_단위수량산출1_시설물단위수량1_단위수량산출서" xfId="22973"/>
    <cellStyle name="1_tree_단위수량산출-1_시설물단위수량1_단위수량산출서" xfId="22974"/>
    <cellStyle name="1_tree_단위수량산출1_시설물단위수량1_시설물단위수량" xfId="1946"/>
    <cellStyle name="1_tree_단위수량산출-1_시설물단위수량1_시설물단위수량" xfId="1947"/>
    <cellStyle name="1_tree_단위수량산출1_시설물단위수량1_시설물단위수량_단위수량산출서" xfId="22975"/>
    <cellStyle name="1_tree_단위수량산출-1_시설물단위수량1_시설물단위수량_단위수량산출서" xfId="22976"/>
    <cellStyle name="1_tree_단위수량산출-1_오산외인주택놀이터주변조경공사" xfId="27575"/>
    <cellStyle name="1_tree_단위수량산출1_오창수량산출서" xfId="1948"/>
    <cellStyle name="1_tree_단위수량산출-1_오창수량산출서" xfId="1949"/>
    <cellStyle name="1_tree_단위수량산출1_오창수량산출서_NEW단위수량-주산" xfId="1950"/>
    <cellStyle name="1_tree_단위수량산출-1_오창수량산출서_NEW단위수량-주산" xfId="1951"/>
    <cellStyle name="1_tree_단위수량산출1_오창수량산출서_남대천단위수량" xfId="1952"/>
    <cellStyle name="1_tree_단위수량산출-1_오창수량산출서_남대천단위수량" xfId="1953"/>
    <cellStyle name="1_tree_단위수량산출1_오창수량산출서_단위수량" xfId="1954"/>
    <cellStyle name="1_tree_단위수량산출-1_오창수량산출서_단위수량" xfId="1955"/>
    <cellStyle name="1_tree_단위수량산출1_오창수량산출서_단위수량_단위수량산출서" xfId="22977"/>
    <cellStyle name="1_tree_단위수량산출-1_오창수량산출서_단위수량_단위수량산출서" xfId="22978"/>
    <cellStyle name="1_tree_단위수량산출1_오창수량산출서_단위수량1" xfId="1956"/>
    <cellStyle name="1_tree_단위수량산출-1_오창수량산출서_단위수량1" xfId="1957"/>
    <cellStyle name="1_tree_단위수량산출1_오창수량산출서_단위수량1_단위수량산출서" xfId="22979"/>
    <cellStyle name="1_tree_단위수량산출-1_오창수량산출서_단위수량1_단위수량산출서" xfId="22980"/>
    <cellStyle name="1_tree_단위수량산출1_오창수량산출서_단위수량15" xfId="1958"/>
    <cellStyle name="1_tree_단위수량산출-1_오창수량산출서_단위수량15" xfId="1959"/>
    <cellStyle name="1_tree_단위수량산출1_오창수량산출서_단위수량산출" xfId="5261"/>
    <cellStyle name="1_tree_단위수량산출-1_오창수량산출서_단위수량산출" xfId="5262"/>
    <cellStyle name="1_tree_단위수량산출1_오창수량산출서_단위수량산출서" xfId="22981"/>
    <cellStyle name="1_tree_단위수량산출-1_오창수량산출서_단위수량산출서" xfId="22982"/>
    <cellStyle name="1_tree_단위수량산출1_오창수량산출서_도곡단위수량" xfId="1960"/>
    <cellStyle name="1_tree_단위수량산출-1_오창수량산출서_도곡단위수량" xfId="1961"/>
    <cellStyle name="1_tree_단위수량산출1_오창수량산출서_도곡단위수량_단위수량산출서" xfId="22983"/>
    <cellStyle name="1_tree_단위수량산출-1_오창수량산출서_도곡단위수량_단위수량산출서" xfId="22984"/>
    <cellStyle name="1_tree_단위수량산출1_오창수량산출서_수량산출서-11.25" xfId="1962"/>
    <cellStyle name="1_tree_단위수량산출-1_오창수량산출서_수량산출서-11.25" xfId="1963"/>
    <cellStyle name="1_tree_단위수량산출1_오창수량산출서_수량산출서-11.25_NEW단위수량-주산" xfId="1964"/>
    <cellStyle name="1_tree_단위수량산출-1_오창수량산출서_수량산출서-11.25_NEW단위수량-주산" xfId="1965"/>
    <cellStyle name="1_tree_단위수량산출1_오창수량산출서_수량산출서-11.25_남대천단위수량" xfId="1966"/>
    <cellStyle name="1_tree_단위수량산출-1_오창수량산출서_수량산출서-11.25_남대천단위수량" xfId="1967"/>
    <cellStyle name="1_tree_단위수량산출1_오창수량산출서_수량산출서-11.25_단위수량" xfId="1968"/>
    <cellStyle name="1_tree_단위수량산출-1_오창수량산출서_수량산출서-11.25_단위수량" xfId="1969"/>
    <cellStyle name="1_tree_단위수량산출1_오창수량산출서_수량산출서-11.25_단위수량_단위수량산출서" xfId="22985"/>
    <cellStyle name="1_tree_단위수량산출-1_오창수량산출서_수량산출서-11.25_단위수량_단위수량산출서" xfId="22986"/>
    <cellStyle name="1_tree_단위수량산출1_오창수량산출서_수량산출서-11.25_단위수량1" xfId="1970"/>
    <cellStyle name="1_tree_단위수량산출-1_오창수량산출서_수량산출서-11.25_단위수량1" xfId="1971"/>
    <cellStyle name="1_tree_단위수량산출1_오창수량산출서_수량산출서-11.25_단위수량1_단위수량산출서" xfId="22987"/>
    <cellStyle name="1_tree_단위수량산출-1_오창수량산출서_수량산출서-11.25_단위수량1_단위수량산출서" xfId="22988"/>
    <cellStyle name="1_tree_단위수량산출1_오창수량산출서_수량산출서-11.25_단위수량15" xfId="1972"/>
    <cellStyle name="1_tree_단위수량산출-1_오창수량산출서_수량산출서-11.25_단위수량15" xfId="1973"/>
    <cellStyle name="1_tree_단위수량산출1_오창수량산출서_수량산출서-11.25_단위수량산출" xfId="5263"/>
    <cellStyle name="1_tree_단위수량산출-1_오창수량산출서_수량산출서-11.25_단위수량산출" xfId="5264"/>
    <cellStyle name="1_tree_단위수량산출1_오창수량산출서_수량산출서-11.25_단위수량산출서" xfId="22989"/>
    <cellStyle name="1_tree_단위수량산출-1_오창수량산출서_수량산출서-11.25_단위수량산출서" xfId="22990"/>
    <cellStyle name="1_tree_단위수량산출1_오창수량산출서_수량산출서-11.25_도곡단위수량" xfId="1974"/>
    <cellStyle name="1_tree_단위수량산출-1_오창수량산출서_수량산출서-11.25_도곡단위수량" xfId="1975"/>
    <cellStyle name="1_tree_단위수량산출1_오창수량산출서_수량산출서-11.25_도곡단위수량_단위수량산출서" xfId="22991"/>
    <cellStyle name="1_tree_단위수량산출-1_오창수량산출서_수량산출서-11.25_도곡단위수량_단위수량산출서" xfId="22992"/>
    <cellStyle name="1_tree_단위수량산출1_오창수량산출서_수량산출서-11.25_철거단위수량" xfId="1976"/>
    <cellStyle name="1_tree_단위수량산출-1_오창수량산출서_수량산출서-11.25_철거단위수량" xfId="1977"/>
    <cellStyle name="1_tree_단위수량산출1_오창수량산출서_수량산출서-11.25_철거단위수량_단위수량산출서" xfId="22993"/>
    <cellStyle name="1_tree_단위수량산출-1_오창수량산출서_수량산출서-11.25_철거단위수량_단위수량산출서" xfId="22994"/>
    <cellStyle name="1_tree_단위수량산출1_오창수량산출서_수량산출서-11.25_철거수량" xfId="1978"/>
    <cellStyle name="1_tree_단위수량산출-1_오창수량산출서_수량산출서-11.25_철거수량" xfId="1979"/>
    <cellStyle name="1_tree_단위수량산출1_오창수량산출서_수량산출서-11.25_한수단위수량" xfId="1980"/>
    <cellStyle name="1_tree_단위수량산출-1_오창수량산출서_수량산출서-11.25_한수단위수량" xfId="1981"/>
    <cellStyle name="1_tree_단위수량산출1_오창수량산출서_수량산출서-11.25_한수단위수량_단위수량산출서" xfId="22995"/>
    <cellStyle name="1_tree_단위수량산출-1_오창수량산출서_수량산출서-11.25_한수단위수량_단위수량산출서" xfId="22996"/>
    <cellStyle name="1_tree_단위수량산출1_오창수량산출서_수량산출서-1201" xfId="1982"/>
    <cellStyle name="1_tree_단위수량산출-1_오창수량산출서_수량산출서-1201" xfId="1983"/>
    <cellStyle name="1_tree_단위수량산출1_오창수량산출서_수량산출서-1201_NEW단위수량-주산" xfId="1984"/>
    <cellStyle name="1_tree_단위수량산출-1_오창수량산출서_수량산출서-1201_NEW단위수량-주산" xfId="1985"/>
    <cellStyle name="1_tree_단위수량산출1_오창수량산출서_수량산출서-1201_남대천단위수량" xfId="1986"/>
    <cellStyle name="1_tree_단위수량산출-1_오창수량산출서_수량산출서-1201_남대천단위수량" xfId="1987"/>
    <cellStyle name="1_tree_단위수량산출1_오창수량산출서_수량산출서-1201_단위수량" xfId="1988"/>
    <cellStyle name="1_tree_단위수량산출-1_오창수량산출서_수량산출서-1201_단위수량" xfId="1989"/>
    <cellStyle name="1_tree_단위수량산출1_오창수량산출서_수량산출서-1201_단위수량_단위수량산출서" xfId="22997"/>
    <cellStyle name="1_tree_단위수량산출-1_오창수량산출서_수량산출서-1201_단위수량_단위수량산출서" xfId="22998"/>
    <cellStyle name="1_tree_단위수량산출1_오창수량산출서_수량산출서-1201_단위수량1" xfId="1990"/>
    <cellStyle name="1_tree_단위수량산출-1_오창수량산출서_수량산출서-1201_단위수량1" xfId="1991"/>
    <cellStyle name="1_tree_단위수량산출1_오창수량산출서_수량산출서-1201_단위수량1_단위수량산출서" xfId="22999"/>
    <cellStyle name="1_tree_단위수량산출-1_오창수량산출서_수량산출서-1201_단위수량1_단위수량산출서" xfId="23000"/>
    <cellStyle name="1_tree_단위수량산출1_오창수량산출서_수량산출서-1201_단위수량15" xfId="1992"/>
    <cellStyle name="1_tree_단위수량산출-1_오창수량산출서_수량산출서-1201_단위수량15" xfId="1993"/>
    <cellStyle name="1_tree_단위수량산출1_오창수량산출서_수량산출서-1201_단위수량산출" xfId="5265"/>
    <cellStyle name="1_tree_단위수량산출-1_오창수량산출서_수량산출서-1201_단위수량산출" xfId="5266"/>
    <cellStyle name="1_tree_단위수량산출1_오창수량산출서_수량산출서-1201_단위수량산출서" xfId="23001"/>
    <cellStyle name="1_tree_단위수량산출-1_오창수량산출서_수량산출서-1201_단위수량산출서" xfId="23002"/>
    <cellStyle name="1_tree_단위수량산출1_오창수량산출서_수량산출서-1201_도곡단위수량" xfId="1994"/>
    <cellStyle name="1_tree_단위수량산출-1_오창수량산출서_수량산출서-1201_도곡단위수량" xfId="1995"/>
    <cellStyle name="1_tree_단위수량산출1_오창수량산출서_수량산출서-1201_도곡단위수량_단위수량산출서" xfId="23003"/>
    <cellStyle name="1_tree_단위수량산출-1_오창수량산출서_수량산출서-1201_도곡단위수량_단위수량산출서" xfId="23004"/>
    <cellStyle name="1_tree_단위수량산출1_오창수량산출서_수량산출서-1201_철거단위수량" xfId="1996"/>
    <cellStyle name="1_tree_단위수량산출-1_오창수량산출서_수량산출서-1201_철거단위수량" xfId="1997"/>
    <cellStyle name="1_tree_단위수량산출1_오창수량산출서_수량산출서-1201_철거단위수량_단위수량산출서" xfId="23005"/>
    <cellStyle name="1_tree_단위수량산출-1_오창수량산출서_수량산출서-1201_철거단위수량_단위수량산출서" xfId="23006"/>
    <cellStyle name="1_tree_단위수량산출1_오창수량산출서_수량산출서-1201_철거수량" xfId="1998"/>
    <cellStyle name="1_tree_단위수량산출-1_오창수량산출서_수량산출서-1201_철거수량" xfId="1999"/>
    <cellStyle name="1_tree_단위수량산출1_오창수량산출서_수량산출서-1201_한수단위수량" xfId="2000"/>
    <cellStyle name="1_tree_단위수량산출-1_오창수량산출서_수량산출서-1201_한수단위수량" xfId="2001"/>
    <cellStyle name="1_tree_단위수량산출1_오창수량산출서_수량산출서-1201_한수단위수량_단위수량산출서" xfId="23007"/>
    <cellStyle name="1_tree_단위수량산출-1_오창수량산출서_수량산출서-1201_한수단위수량_단위수량산출서" xfId="23008"/>
    <cellStyle name="1_tree_단위수량산출1_오창수량산출서_시설물단위수량" xfId="2002"/>
    <cellStyle name="1_tree_단위수량산출-1_오창수량산출서_시설물단위수량" xfId="2003"/>
    <cellStyle name="1_tree_단위수량산출1_오창수량산출서_시설물단위수량_단위수량산출서" xfId="23009"/>
    <cellStyle name="1_tree_단위수량산출-1_오창수량산출서_시설물단위수량_단위수량산출서" xfId="23010"/>
    <cellStyle name="1_tree_단위수량산출1_오창수량산출서_시설물단위수량1" xfId="2004"/>
    <cellStyle name="1_tree_단위수량산출-1_오창수량산출서_시설물단위수량1" xfId="2005"/>
    <cellStyle name="1_tree_단위수량산출1_오창수량산출서_시설물단위수량1_단위수량산출서" xfId="23011"/>
    <cellStyle name="1_tree_단위수량산출-1_오창수량산출서_시설물단위수량1_단위수량산출서" xfId="23012"/>
    <cellStyle name="1_tree_단위수량산출1_오창수량산출서_시설물단위수량1_시설물단위수량" xfId="2006"/>
    <cellStyle name="1_tree_단위수량산출-1_오창수량산출서_시설물단위수량1_시설물단위수량" xfId="2007"/>
    <cellStyle name="1_tree_단위수량산출1_오창수량산출서_시설물단위수량1_시설물단위수량_단위수량산출서" xfId="23013"/>
    <cellStyle name="1_tree_단위수량산출-1_오창수량산출서_시설물단위수량1_시설물단위수량_단위수량산출서" xfId="23014"/>
    <cellStyle name="1_tree_단위수량산출1_오창수량산출서_철거단위수량" xfId="2008"/>
    <cellStyle name="1_tree_단위수량산출-1_오창수량산출서_철거단위수량" xfId="2009"/>
    <cellStyle name="1_tree_단위수량산출1_오창수량산출서_철거단위수량_단위수량산출서" xfId="23015"/>
    <cellStyle name="1_tree_단위수량산출-1_오창수량산출서_철거단위수량_단위수량산출서" xfId="23016"/>
    <cellStyle name="1_tree_단위수량산출1_오창수량산출서_철거수량" xfId="2010"/>
    <cellStyle name="1_tree_단위수량산출-1_오창수량산출서_철거수량" xfId="2011"/>
    <cellStyle name="1_tree_단위수량산출1_오창수량산출서_한수단위수량" xfId="2012"/>
    <cellStyle name="1_tree_단위수량산출-1_오창수량산출서_한수단위수량" xfId="2013"/>
    <cellStyle name="1_tree_단위수량산출1_오창수량산출서_한수단위수량_단위수량산출서" xfId="23017"/>
    <cellStyle name="1_tree_단위수량산출-1_오창수량산출서_한수단위수량_단위수량산출서" xfId="23018"/>
    <cellStyle name="1_tree_단위수량산출-1_요진이매역사수목이식공사(2003)" xfId="27576"/>
    <cellStyle name="1_tree_단위수량산출1_용평단위수량" xfId="2014"/>
    <cellStyle name="1_tree_단위수량산출-1_용평단위수량" xfId="2015"/>
    <cellStyle name="1_tree_단위수량산출-1_조경시설물공내역" xfId="27577"/>
    <cellStyle name="1_tree_단위수량산출1_철거단위수량" xfId="2016"/>
    <cellStyle name="1_tree_단위수량산출-1_철거단위수량" xfId="2017"/>
    <cellStyle name="1_tree_단위수량산출1_철거단위수량_단위수량산출서" xfId="23019"/>
    <cellStyle name="1_tree_단위수량산출-1_철거단위수량_단위수량산출서" xfId="23020"/>
    <cellStyle name="1_tree_단위수량산출1_철거수량" xfId="2018"/>
    <cellStyle name="1_tree_단위수량산출-1_철거수량" xfId="2019"/>
    <cellStyle name="1_tree_단위수량산출-1_청담동 송목연립 조경식재 및 시설물공사" xfId="27578"/>
    <cellStyle name="1_tree_단위수량산출-1_포장단위수량" xfId="23021"/>
    <cellStyle name="1_tree_단위수량산출-1_포장단위수량_단위수량산출서" xfId="23022"/>
    <cellStyle name="1_tree_단위수량산출1_한수단위수량" xfId="2020"/>
    <cellStyle name="1_tree_단위수량산출-1_한수단위수량" xfId="2021"/>
    <cellStyle name="1_tree_단위수량산출1_한수단위수량_단위수량산출서" xfId="23023"/>
    <cellStyle name="1_tree_단위수량산출-1_한수단위수량_단위수량산출서" xfId="23024"/>
    <cellStyle name="1_tree_단위수량산출-1_해운대 중동 조경공사 공내역서" xfId="27579"/>
    <cellStyle name="1_tree_단위수량산출-1_해운대중동낙천대 조경공사" xfId="27580"/>
    <cellStyle name="1_tree_단위수량산출2" xfId="2022"/>
    <cellStyle name="1_tree_단위수량산출2_NEW단위수량-주산" xfId="2023"/>
    <cellStyle name="1_tree_단위수량산출2_남대천단위수량" xfId="2024"/>
    <cellStyle name="1_tree_단위수량산출2_단위수량" xfId="2025"/>
    <cellStyle name="1_tree_단위수량산출2_단위수량_단위수량산출서" xfId="23025"/>
    <cellStyle name="1_tree_단위수량산출2_단위수량1" xfId="2026"/>
    <cellStyle name="1_tree_단위수량산출2_단위수량1_단위수량산출서" xfId="23026"/>
    <cellStyle name="1_tree_단위수량산출2_단위수량15" xfId="2027"/>
    <cellStyle name="1_tree_단위수량산출2_단위수량산출" xfId="5267"/>
    <cellStyle name="1_tree_단위수량산출2_단위수량산출서" xfId="23027"/>
    <cellStyle name="1_tree_단위수량산출2_도곡단위수량" xfId="2028"/>
    <cellStyle name="1_tree_단위수량산출2_도곡단위수량_단위수량산출서" xfId="23028"/>
    <cellStyle name="1_tree_단위수량산출2_수량산출서-11.25" xfId="2029"/>
    <cellStyle name="1_tree_단위수량산출2_수량산출서-11.25_NEW단위수량-주산" xfId="2030"/>
    <cellStyle name="1_tree_단위수량산출2_수량산출서-11.25_남대천단위수량" xfId="2031"/>
    <cellStyle name="1_tree_단위수량산출2_수량산출서-11.25_남대천단위수량 2" xfId="8073"/>
    <cellStyle name="1_tree_단위수량산출2_수량산출서-11.25_단위수량" xfId="2032"/>
    <cellStyle name="1_tree_단위수량산출2_수량산출서-11.25_단위수량 2" xfId="8074"/>
    <cellStyle name="1_tree_단위수량산출2_수량산출서-11.25_단위수량_단위수량산출서" xfId="23029"/>
    <cellStyle name="1_tree_단위수량산출2_수량산출서-11.25_단위수량1" xfId="2033"/>
    <cellStyle name="1_tree_단위수량산출2_수량산출서-11.25_단위수량1 2" xfId="8075"/>
    <cellStyle name="1_tree_단위수량산출2_수량산출서-11.25_단위수량1_단위수량산출서" xfId="23030"/>
    <cellStyle name="1_tree_단위수량산출2_수량산출서-11.25_단위수량15" xfId="2034"/>
    <cellStyle name="1_tree_단위수량산출2_수량산출서-11.25_단위수량15 2" xfId="8076"/>
    <cellStyle name="1_tree_단위수량산출2_수량산출서-11.25_단위수량산출" xfId="5268"/>
    <cellStyle name="1_tree_단위수량산출2_수량산출서-11.25_단위수량산출 2" xfId="8077"/>
    <cellStyle name="1_tree_단위수량산출2_수량산출서-11.25_단위수량산출서" xfId="23031"/>
    <cellStyle name="1_tree_단위수량산출2_수량산출서-11.25_도곡단위수량" xfId="2035"/>
    <cellStyle name="1_tree_단위수량산출2_수량산출서-11.25_도곡단위수량 2" xfId="8078"/>
    <cellStyle name="1_tree_단위수량산출2_수량산출서-11.25_도곡단위수량_단위수량산출서" xfId="23032"/>
    <cellStyle name="1_tree_단위수량산출2_수량산출서-11.25_철거단위수량" xfId="2036"/>
    <cellStyle name="1_tree_단위수량산출2_수량산출서-11.25_철거단위수량 2" xfId="8079"/>
    <cellStyle name="1_tree_단위수량산출2_수량산출서-11.25_철거단위수량_단위수량산출서" xfId="23033"/>
    <cellStyle name="1_tree_단위수량산출2_수량산출서-11.25_철거수량" xfId="2037"/>
    <cellStyle name="1_tree_단위수량산출2_수량산출서-11.25_철거수량 2" xfId="8080"/>
    <cellStyle name="1_tree_단위수량산출2_수량산출서-11.25_한수단위수량" xfId="2038"/>
    <cellStyle name="1_tree_단위수량산출2_수량산출서-11.25_한수단위수량 2" xfId="8081"/>
    <cellStyle name="1_tree_단위수량산출2_수량산출서-11.25_한수단위수량_단위수량산출서" xfId="23034"/>
    <cellStyle name="1_tree_단위수량산출2_수량산출서-1201" xfId="2039"/>
    <cellStyle name="1_tree_단위수량산출2_수량산출서-1201 2" xfId="8082"/>
    <cellStyle name="1_tree_단위수량산출2_수량산출서-1201_NEW단위수량-주산" xfId="2040"/>
    <cellStyle name="1_tree_단위수량산출2_수량산출서-1201_NEW단위수량-주산 2" xfId="8083"/>
    <cellStyle name="1_tree_단위수량산출2_수량산출서-1201_남대천단위수량" xfId="2041"/>
    <cellStyle name="1_tree_단위수량산출2_수량산출서-1201_남대천단위수량 2" xfId="8084"/>
    <cellStyle name="1_tree_단위수량산출2_수량산출서-1201_단위수량" xfId="2042"/>
    <cellStyle name="1_tree_단위수량산출2_수량산출서-1201_단위수량 2" xfId="8085"/>
    <cellStyle name="1_tree_단위수량산출2_수량산출서-1201_단위수량_단위수량산출서" xfId="23035"/>
    <cellStyle name="1_tree_단위수량산출2_수량산출서-1201_단위수량1" xfId="2043"/>
    <cellStyle name="1_tree_단위수량산출2_수량산출서-1201_단위수량1 2" xfId="8086"/>
    <cellStyle name="1_tree_단위수량산출2_수량산출서-1201_단위수량1_단위수량산출서" xfId="23036"/>
    <cellStyle name="1_tree_단위수량산출2_수량산출서-1201_단위수량15" xfId="2044"/>
    <cellStyle name="1_tree_단위수량산출2_수량산출서-1201_단위수량15 2" xfId="8087"/>
    <cellStyle name="1_tree_단위수량산출2_수량산출서-1201_단위수량산출" xfId="5269"/>
    <cellStyle name="1_tree_단위수량산출2_수량산출서-1201_단위수량산출 2" xfId="8088"/>
    <cellStyle name="1_tree_단위수량산출2_수량산출서-1201_단위수량산출서" xfId="23037"/>
    <cellStyle name="1_tree_단위수량산출2_수량산출서-1201_도곡단위수량" xfId="2045"/>
    <cellStyle name="1_tree_단위수량산출2_수량산출서-1201_도곡단위수량 2" xfId="8089"/>
    <cellStyle name="1_tree_단위수량산출2_수량산출서-1201_도곡단위수량_단위수량산출서" xfId="23038"/>
    <cellStyle name="1_tree_단위수량산출2_수량산출서-1201_철거단위수량" xfId="2046"/>
    <cellStyle name="1_tree_단위수량산출2_수량산출서-1201_철거단위수량 2" xfId="8090"/>
    <cellStyle name="1_tree_단위수량산출2_수량산출서-1201_철거단위수량_단위수량산출서" xfId="23039"/>
    <cellStyle name="1_tree_단위수량산출2_수량산출서-1201_철거수량" xfId="2047"/>
    <cellStyle name="1_tree_단위수량산출2_수량산출서-1201_철거수량 2" xfId="8091"/>
    <cellStyle name="1_tree_단위수량산출2_수량산출서-1201_한수단위수량" xfId="2048"/>
    <cellStyle name="1_tree_단위수량산출2_수량산출서-1201_한수단위수량 2" xfId="8092"/>
    <cellStyle name="1_tree_단위수량산출2_수량산출서-1201_한수단위수량_단위수량산출서" xfId="23040"/>
    <cellStyle name="1_tree_단위수량산출2_시설물단위수량" xfId="2049"/>
    <cellStyle name="1_tree_단위수량산출2_시설물단위수량 2" xfId="8093"/>
    <cellStyle name="1_tree_단위수량산출2_시설물단위수량_단위수량산출서" xfId="23041"/>
    <cellStyle name="1_tree_단위수량산출2_시설물단위수량1" xfId="2050"/>
    <cellStyle name="1_tree_단위수량산출2_시설물단위수량1 2" xfId="8094"/>
    <cellStyle name="1_tree_단위수량산출2_시설물단위수량1_단위수량산출서" xfId="23042"/>
    <cellStyle name="1_tree_단위수량산출2_시설물단위수량1_시설물단위수량" xfId="2051"/>
    <cellStyle name="1_tree_단위수량산출2_시설물단위수량1_시설물단위수량 2" xfId="8095"/>
    <cellStyle name="1_tree_단위수량산출2_시설물단위수량1_시설물단위수량_단위수량산출서" xfId="23043"/>
    <cellStyle name="1_tree_단위수량산출2_오창수량산출서" xfId="2052"/>
    <cellStyle name="1_tree_단위수량산출2_오창수량산출서 2" xfId="8096"/>
    <cellStyle name="1_tree_단위수량산출2_오창수량산출서_NEW단위수량-주산" xfId="2053"/>
    <cellStyle name="1_tree_단위수량산출2_오창수량산출서_NEW단위수량-주산 2" xfId="8097"/>
    <cellStyle name="1_tree_단위수량산출2_오창수량산출서_남대천단위수량" xfId="2054"/>
    <cellStyle name="1_tree_단위수량산출2_오창수량산출서_남대천단위수량 2" xfId="8098"/>
    <cellStyle name="1_tree_단위수량산출2_오창수량산출서_단위수량" xfId="2055"/>
    <cellStyle name="1_tree_단위수량산출2_오창수량산출서_단위수량 2" xfId="8099"/>
    <cellStyle name="1_tree_단위수량산출2_오창수량산출서_단위수량_단위수량산출서" xfId="23044"/>
    <cellStyle name="1_tree_단위수량산출2_오창수량산출서_단위수량1" xfId="2056"/>
    <cellStyle name="1_tree_단위수량산출2_오창수량산출서_단위수량1 2" xfId="8100"/>
    <cellStyle name="1_tree_단위수량산출2_오창수량산출서_단위수량1_단위수량산출서" xfId="23045"/>
    <cellStyle name="1_tree_단위수량산출2_오창수량산출서_단위수량15" xfId="2057"/>
    <cellStyle name="1_tree_단위수량산출2_오창수량산출서_단위수량15 2" xfId="8101"/>
    <cellStyle name="1_tree_단위수량산출2_오창수량산출서_단위수량산출" xfId="5270"/>
    <cellStyle name="1_tree_단위수량산출2_오창수량산출서_단위수량산출 2" xfId="8102"/>
    <cellStyle name="1_tree_단위수량산출2_오창수량산출서_단위수량산출서" xfId="23046"/>
    <cellStyle name="1_tree_단위수량산출2_오창수량산출서_도곡단위수량" xfId="2058"/>
    <cellStyle name="1_tree_단위수량산출2_오창수량산출서_도곡단위수량 2" xfId="8103"/>
    <cellStyle name="1_tree_단위수량산출2_오창수량산출서_도곡단위수량_단위수량산출서" xfId="23047"/>
    <cellStyle name="1_tree_단위수량산출2_오창수량산출서_수량산출서-11.25" xfId="2059"/>
    <cellStyle name="1_tree_단위수량산출2_오창수량산출서_수량산출서-11.25 2" xfId="8104"/>
    <cellStyle name="1_tree_단위수량산출2_오창수량산출서_수량산출서-11.25_NEW단위수량-주산" xfId="2060"/>
    <cellStyle name="1_tree_단위수량산출2_오창수량산출서_수량산출서-11.25_NEW단위수량-주산 2" xfId="8105"/>
    <cellStyle name="1_tree_단위수량산출2_오창수량산출서_수량산출서-11.25_남대천단위수량" xfId="2061"/>
    <cellStyle name="1_tree_단위수량산출2_오창수량산출서_수량산출서-11.25_남대천단위수량 2" xfId="8106"/>
    <cellStyle name="1_tree_단위수량산출2_오창수량산출서_수량산출서-11.25_단위수량" xfId="2062"/>
    <cellStyle name="1_tree_단위수량산출2_오창수량산출서_수량산출서-11.25_단위수량 2" xfId="8107"/>
    <cellStyle name="1_tree_단위수량산출2_오창수량산출서_수량산출서-11.25_단위수량_단위수량산출서" xfId="23048"/>
    <cellStyle name="1_tree_단위수량산출2_오창수량산출서_수량산출서-11.25_단위수량1" xfId="2063"/>
    <cellStyle name="1_tree_단위수량산출2_오창수량산출서_수량산출서-11.25_단위수량1 2" xfId="8108"/>
    <cellStyle name="1_tree_단위수량산출2_오창수량산출서_수량산출서-11.25_단위수량1_단위수량산출서" xfId="23049"/>
    <cellStyle name="1_tree_단위수량산출2_오창수량산출서_수량산출서-11.25_단위수량15" xfId="2064"/>
    <cellStyle name="1_tree_단위수량산출2_오창수량산출서_수량산출서-11.25_단위수량15 2" xfId="8109"/>
    <cellStyle name="1_tree_단위수량산출2_오창수량산출서_수량산출서-11.25_단위수량산출" xfId="5271"/>
    <cellStyle name="1_tree_단위수량산출2_오창수량산출서_수량산출서-11.25_단위수량산출 2" xfId="8110"/>
    <cellStyle name="1_tree_단위수량산출2_오창수량산출서_수량산출서-11.25_단위수량산출서" xfId="23050"/>
    <cellStyle name="1_tree_단위수량산출2_오창수량산출서_수량산출서-11.25_도곡단위수량" xfId="2065"/>
    <cellStyle name="1_tree_단위수량산출2_오창수량산출서_수량산출서-11.25_도곡단위수량 2" xfId="8111"/>
    <cellStyle name="1_tree_단위수량산출2_오창수량산출서_수량산출서-11.25_도곡단위수량_단위수량산출서" xfId="23051"/>
    <cellStyle name="1_tree_단위수량산출2_오창수량산출서_수량산출서-11.25_철거단위수량" xfId="2066"/>
    <cellStyle name="1_tree_단위수량산출2_오창수량산출서_수량산출서-11.25_철거단위수량 2" xfId="8112"/>
    <cellStyle name="1_tree_단위수량산출2_오창수량산출서_수량산출서-11.25_철거단위수량_단위수량산출서" xfId="23052"/>
    <cellStyle name="1_tree_단위수량산출2_오창수량산출서_수량산출서-11.25_철거수량" xfId="2067"/>
    <cellStyle name="1_tree_단위수량산출2_오창수량산출서_수량산출서-11.25_철거수량 2" xfId="8113"/>
    <cellStyle name="1_tree_단위수량산출2_오창수량산출서_수량산출서-11.25_한수단위수량" xfId="2068"/>
    <cellStyle name="1_tree_단위수량산출2_오창수량산출서_수량산출서-11.25_한수단위수량 2" xfId="8114"/>
    <cellStyle name="1_tree_단위수량산출2_오창수량산출서_수량산출서-11.25_한수단위수량_단위수량산출서" xfId="23053"/>
    <cellStyle name="1_tree_단위수량산출2_오창수량산출서_수량산출서-1201" xfId="2069"/>
    <cellStyle name="1_tree_단위수량산출2_오창수량산출서_수량산출서-1201 2" xfId="8115"/>
    <cellStyle name="1_tree_단위수량산출2_오창수량산출서_수량산출서-1201_NEW단위수량-주산" xfId="2070"/>
    <cellStyle name="1_tree_단위수량산출2_오창수량산출서_수량산출서-1201_NEW단위수량-주산 2" xfId="8116"/>
    <cellStyle name="1_tree_단위수량산출2_오창수량산출서_수량산출서-1201_남대천단위수량" xfId="2071"/>
    <cellStyle name="1_tree_단위수량산출2_오창수량산출서_수량산출서-1201_남대천단위수량 2" xfId="8117"/>
    <cellStyle name="1_tree_단위수량산출2_오창수량산출서_수량산출서-1201_단위수량" xfId="2072"/>
    <cellStyle name="1_tree_단위수량산출2_오창수량산출서_수량산출서-1201_단위수량 2" xfId="8118"/>
    <cellStyle name="1_tree_단위수량산출2_오창수량산출서_수량산출서-1201_단위수량_단위수량산출서" xfId="23054"/>
    <cellStyle name="1_tree_단위수량산출2_오창수량산출서_수량산출서-1201_단위수량1" xfId="2073"/>
    <cellStyle name="1_tree_단위수량산출2_오창수량산출서_수량산출서-1201_단위수량1 2" xfId="8119"/>
    <cellStyle name="1_tree_단위수량산출2_오창수량산출서_수량산출서-1201_단위수량1_단위수량산출서" xfId="23055"/>
    <cellStyle name="1_tree_단위수량산출2_오창수량산출서_수량산출서-1201_단위수량15" xfId="2074"/>
    <cellStyle name="1_tree_단위수량산출2_오창수량산출서_수량산출서-1201_단위수량15 2" xfId="8120"/>
    <cellStyle name="1_tree_단위수량산출2_오창수량산출서_수량산출서-1201_단위수량산출" xfId="5272"/>
    <cellStyle name="1_tree_단위수량산출2_오창수량산출서_수량산출서-1201_단위수량산출 2" xfId="8121"/>
    <cellStyle name="1_tree_단위수량산출2_오창수량산출서_수량산출서-1201_단위수량산출서" xfId="23056"/>
    <cellStyle name="1_tree_단위수량산출2_오창수량산출서_수량산출서-1201_도곡단위수량" xfId="2075"/>
    <cellStyle name="1_tree_단위수량산출2_오창수량산출서_수량산출서-1201_도곡단위수량 2" xfId="8122"/>
    <cellStyle name="1_tree_단위수량산출2_오창수량산출서_수량산출서-1201_도곡단위수량_단위수량산출서" xfId="23057"/>
    <cellStyle name="1_tree_단위수량산출2_오창수량산출서_수량산출서-1201_철거단위수량" xfId="2076"/>
    <cellStyle name="1_tree_단위수량산출2_오창수량산출서_수량산출서-1201_철거단위수량 2" xfId="8123"/>
    <cellStyle name="1_tree_단위수량산출2_오창수량산출서_수량산출서-1201_철거단위수량_단위수량산출서" xfId="23058"/>
    <cellStyle name="1_tree_단위수량산출2_오창수량산출서_수량산출서-1201_철거수량" xfId="2077"/>
    <cellStyle name="1_tree_단위수량산출2_오창수량산출서_수량산출서-1201_철거수량 2" xfId="8124"/>
    <cellStyle name="1_tree_단위수량산출2_오창수량산출서_수량산출서-1201_한수단위수량" xfId="2078"/>
    <cellStyle name="1_tree_단위수량산출2_오창수량산출서_수량산출서-1201_한수단위수량 2" xfId="8125"/>
    <cellStyle name="1_tree_단위수량산출2_오창수량산출서_수량산출서-1201_한수단위수량_단위수량산출서" xfId="23059"/>
    <cellStyle name="1_tree_단위수량산출2_오창수량산출서_시설물단위수량" xfId="2079"/>
    <cellStyle name="1_tree_단위수량산출2_오창수량산출서_시설물단위수량 2" xfId="8126"/>
    <cellStyle name="1_tree_단위수량산출2_오창수량산출서_시설물단위수량_단위수량산출서" xfId="23060"/>
    <cellStyle name="1_tree_단위수량산출2_오창수량산출서_시설물단위수량1" xfId="2080"/>
    <cellStyle name="1_tree_단위수량산출2_오창수량산출서_시설물단위수량1 2" xfId="8127"/>
    <cellStyle name="1_tree_단위수량산출2_오창수량산출서_시설물단위수량1_단위수량산출서" xfId="23061"/>
    <cellStyle name="1_tree_단위수량산출2_오창수량산출서_시설물단위수량1_시설물단위수량" xfId="2081"/>
    <cellStyle name="1_tree_단위수량산출2_오창수량산출서_시설물단위수량1_시설물단위수량 2" xfId="8128"/>
    <cellStyle name="1_tree_단위수량산출2_오창수량산출서_시설물단위수량1_시설물단위수량_단위수량산출서" xfId="23062"/>
    <cellStyle name="1_tree_단위수량산출2_오창수량산출서_철거단위수량" xfId="2082"/>
    <cellStyle name="1_tree_단위수량산출2_오창수량산출서_철거단위수량 2" xfId="8129"/>
    <cellStyle name="1_tree_단위수량산출2_오창수량산출서_철거단위수량_단위수량산출서" xfId="23063"/>
    <cellStyle name="1_tree_단위수량산출2_오창수량산출서_철거수량" xfId="2083"/>
    <cellStyle name="1_tree_단위수량산출2_오창수량산출서_철거수량 2" xfId="8130"/>
    <cellStyle name="1_tree_단위수량산출2_오창수량산출서_한수단위수량" xfId="2084"/>
    <cellStyle name="1_tree_단위수량산출2_오창수량산출서_한수단위수량 2" xfId="8131"/>
    <cellStyle name="1_tree_단위수량산출2_오창수량산출서_한수단위수량_단위수량산출서" xfId="23064"/>
    <cellStyle name="1_tree_단위수량산출2_철거단위수량" xfId="2085"/>
    <cellStyle name="1_tree_단위수량산출2_철거단위수량 2" xfId="8132"/>
    <cellStyle name="1_tree_단위수량산출2_철거단위수량_단위수량산출서" xfId="23065"/>
    <cellStyle name="1_tree_단위수량산출2_철거수량" xfId="2086"/>
    <cellStyle name="1_tree_단위수량산출2_철거수량 2" xfId="8133"/>
    <cellStyle name="1_tree_단위수량산출2_한수단위수량" xfId="2087"/>
    <cellStyle name="1_tree_단위수량산출2_한수단위수량 2" xfId="8134"/>
    <cellStyle name="1_tree_단위수량산출2_한수단위수량_단위수량산출서" xfId="23066"/>
    <cellStyle name="1_tree_단위수량산출-개군" xfId="2088"/>
    <cellStyle name="1_tree_단위수량산출-개군 2" xfId="8135"/>
    <cellStyle name="1_tree_단위수량산출-경북기계" xfId="5273"/>
    <cellStyle name="1_tree_단위수량산출-경북기계 2" xfId="8136"/>
    <cellStyle name="1_tree_단위수량산출-구로중" xfId="5274"/>
    <cellStyle name="1_tree_단위수량산출-구로중 2" xfId="8137"/>
    <cellStyle name="1_tree_단위수량산출-달북초" xfId="5275"/>
    <cellStyle name="1_tree_단위수량산출-달북초 2" xfId="8138"/>
    <cellStyle name="1_tree_단위수량산출-동북" xfId="5276"/>
    <cellStyle name="1_tree_단위수량산출-동북 2" xfId="8139"/>
    <cellStyle name="1_tree_단위수량산출-모전초등" xfId="5277"/>
    <cellStyle name="1_tree_단위수량산출-모전초등 2" xfId="8140"/>
    <cellStyle name="1_tree_단위수량산출-문화" xfId="5278"/>
    <cellStyle name="1_tree_단위수량산출-문화 2" xfId="8141"/>
    <cellStyle name="1_tree_단위수량산출-반여" xfId="5279"/>
    <cellStyle name="1_tree_단위수량산출-반여 2" xfId="8142"/>
    <cellStyle name="1_tree_단위수량산출서" xfId="23067"/>
    <cellStyle name="1_tree_단위수량산출서-1공구" xfId="5280"/>
    <cellStyle name="1_tree_단위수량산출서-1공구 2" xfId="8143"/>
    <cellStyle name="1_tree_단위수량산출-서현" xfId="5281"/>
    <cellStyle name="1_tree_단위수량산출-서현 2" xfId="8144"/>
    <cellStyle name="1_tree_단위수량산출-송파중" xfId="5282"/>
    <cellStyle name="1_tree_단위수량산출-송파중 2" xfId="8145"/>
    <cellStyle name="1_tree_단위수량산출-울산여고" xfId="5283"/>
    <cellStyle name="1_tree_단위수량산출-울산여고 2" xfId="8146"/>
    <cellStyle name="1_tree_단위수량산출-율면초등" xfId="5284"/>
    <cellStyle name="1_tree_단위수량산출-율면초등 2" xfId="8147"/>
    <cellStyle name="1_tree_단위수량산출-전주공업고" xfId="5285"/>
    <cellStyle name="1_tree_단위수량산출-전주공업고 2" xfId="8148"/>
    <cellStyle name="1_tree_단위수량산출-충남여고" xfId="5286"/>
    <cellStyle name="1_tree_단위수량산출-충남여고 2" xfId="8149"/>
    <cellStyle name="1_tree_도곡단위수량" xfId="2089"/>
    <cellStyle name="1_tree_도곡단위수량 2" xfId="8150"/>
    <cellStyle name="1_tree_도곡단위수량_단위수량산출서" xfId="23068"/>
    <cellStyle name="1_tree_도곡동롯데아파트 신축공사 중 조경식재 및 시설물공사" xfId="27581"/>
    <cellStyle name="1_tree_도곡동롯데아파트 신축공사 중 조경식재 및 시설물공사_도농변전소설계변경최종" xfId="27582"/>
    <cellStyle name="1_tree_도곡집계표" xfId="5287"/>
    <cellStyle name="1_tree_도곡집계표 2" xfId="8151"/>
    <cellStyle name="1_tree_도농변전소설계변경최종" xfId="27583"/>
    <cellStyle name="1_tree_동의변경" xfId="5288"/>
    <cellStyle name="1_tree_동의변경 2" xfId="8152"/>
    <cellStyle name="1_tree_롯데반여단위수량(석2)" xfId="5289"/>
    <cellStyle name="1_tree_롯데반여단위수량(석2) 2" xfId="8153"/>
    <cellStyle name="1_tree_마운딩수량" xfId="5290"/>
    <cellStyle name="1_tree_마운딩수량 2" xfId="8154"/>
    <cellStyle name="1_tree_마운딩수량_갑지0601" xfId="5291"/>
    <cellStyle name="1_tree_마운딩수량_갑지0601 2" xfId="8155"/>
    <cellStyle name="1_tree_마운딩수량_갑지0601_2-총괄내역서-토목" xfId="15942"/>
    <cellStyle name="1_tree_마운딩수량_갑지0601_과천놀이터설계서" xfId="5292"/>
    <cellStyle name="1_tree_마운딩수량_갑지0601_과천놀이터설계서 2" xfId="8156"/>
    <cellStyle name="1_tree_마운딩수량_갑지0601_안양설계서갑지(총괄)" xfId="15943"/>
    <cellStyle name="1_tree_마운딩수량_갑지0601_총괄갑지" xfId="5293"/>
    <cellStyle name="1_tree_마운딩수량_갑지0601_총괄갑지 2" xfId="8157"/>
    <cellStyle name="1_tree_마운딩수량_갑지0601_총괄내역서" xfId="5294"/>
    <cellStyle name="1_tree_마운딩수량_갑지0601_총괄내역서 2" xfId="8158"/>
    <cellStyle name="1_tree_마운딩수량_갑지0601_총괄내역서_총괄내역서-건축" xfId="15944"/>
    <cellStyle name="1_tree_마운딩수량_갑지0601_총괄내역서_총괄내역서-건축_총괄내역서-토목" xfId="15945"/>
    <cellStyle name="1_tree_마운딩수량_갑지0601_총괄내역서_총괄내역서-토목" xfId="15946"/>
    <cellStyle name="1_tree_마운딩수량_갑지0601_총괄내역서_총괄내역서-토목_총괄내역서-토목" xfId="15947"/>
    <cellStyle name="1_tree_마운딩수량_갑지0601_총괄내역서-건축" xfId="15948"/>
    <cellStyle name="1_tree_마운딩수량_갑지0601_총괄내역서-토목" xfId="15949"/>
    <cellStyle name="1_tree_마운딩수량_총괄내역서-건축" xfId="15950"/>
    <cellStyle name="1_tree_마운딩수량_총괄내역서-건축_총괄내역서-토목" xfId="15951"/>
    <cellStyle name="1_tree_마운딩수량_총괄내역서-토목" xfId="15952"/>
    <cellStyle name="1_tree_마운딩수량_총괄내역서-토목_총괄내역서-토목" xfId="15953"/>
    <cellStyle name="1_tree_목동내역" xfId="2090"/>
    <cellStyle name="1_tree_목동내역 2" xfId="8159"/>
    <cellStyle name="1_tree_목동내역_폐기물집계" xfId="2091"/>
    <cellStyle name="1_tree_목동내역_폐기물집계 2" xfId="8160"/>
    <cellStyle name="1_tree_문래수량집계" xfId="23069"/>
    <cellStyle name="1_tree_문래수량집계_도곡동롯데아파트 신축공사 중 조경식재 및 시설물공사" xfId="27584"/>
    <cellStyle name="1_tree_문래수량집계_사당동2차 롯데아파트 신축공사 중 조경식재 및 시설물공사" xfId="27585"/>
    <cellStyle name="1_tree_문래수량집계_서대신동 금호아파트 조경공사" xfId="27586"/>
    <cellStyle name="1_tree_문래수량집계_성수동롯데아파트 조경공사" xfId="27587"/>
    <cellStyle name="1_tree_문래수량집계_숭인동 주거복합빌딩신축공사 중 조경식재 및 시설물공사" xfId="27588"/>
    <cellStyle name="1_tree_문래수량집계_오산외인주택놀이터주변조경공사" xfId="27589"/>
    <cellStyle name="1_tree_문래수량집계_요진이매역사수목이식공사(2003)" xfId="27590"/>
    <cellStyle name="1_tree_문래수량집계_조경시설물공내역" xfId="27591"/>
    <cellStyle name="1_tree_문래수량집계_청담동 송목연립 조경식재 및 시설물공사" xfId="27592"/>
    <cellStyle name="1_tree_문래수량집계_해운대 중동 조경공사 공내역서" xfId="27593"/>
    <cellStyle name="1_tree_문래수량집계_해운대중동낙천대 조경공사" xfId="27594"/>
    <cellStyle name="1_tree_복사본 비둘기-수량산출서" xfId="23070"/>
    <cellStyle name="1_tree_북악산-수량산출서" xfId="23071"/>
    <cellStyle name="1_tree_분수대 및 어린이놀이터 시설물 설치공사" xfId="2092"/>
    <cellStyle name="1_tree_분수대 및 어린이놀이터 시설물 설치공사 2" xfId="8161"/>
    <cellStyle name="1_tree_사당동2차 롯데아파트 신축공사 중 조경식재 및 시설물공사" xfId="27595"/>
    <cellStyle name="1_tree_서대신동 금호아파트 조경공사" xfId="27596"/>
    <cellStyle name="1_tree_서대신동 금호아파트 조경공사_도농변전소설계변경최종" xfId="27597"/>
    <cellStyle name="1_tree_서초spa공사비-실행가" xfId="27598"/>
    <cellStyle name="1_tree_서초spa공사비-실행가_도곡동롯데아파트 신축공사 중 조경식재 및 시설물공사" xfId="27599"/>
    <cellStyle name="1_tree_서초spa공사비-실행가_도곡동롯데아파트 신축공사 중 조경식재 및 시설물공사_도농변전소설계변경최종" xfId="27600"/>
    <cellStyle name="1_tree_서초spa공사비-실행가_도농변전소설계변경최종" xfId="27601"/>
    <cellStyle name="1_tree_서초spa공사비-실행가_사당동2차 롯데아파트 신축공사 중 조경식재 및 시설물공사" xfId="27602"/>
    <cellStyle name="1_tree_서초spa공사비-실행가_서대신동 금호아파트 조경공사" xfId="27603"/>
    <cellStyle name="1_tree_서초spa공사비-실행가_서대신동 금호아파트 조경공사_도농변전소설계변경최종" xfId="27604"/>
    <cellStyle name="1_tree_서초spa공사비-실행가_성수동롯데아파트 조경공사" xfId="27605"/>
    <cellStyle name="1_tree_서초spa공사비-실행가_성수동롯데아파트 조경공사_도농변전소설계변경최종" xfId="27606"/>
    <cellStyle name="1_tree_서초spa공사비-실행가_숭인동 주거복합빌딩신축공사 중 조경식재 및 시설물공사" xfId="27607"/>
    <cellStyle name="1_tree_서초spa공사비-실행가_오산외인주택놀이터주변조경공사" xfId="27608"/>
    <cellStyle name="1_tree_서초spa공사비-실행가_오산외인주택놀이터주변조경공사_도농변전소설계변경최종" xfId="27609"/>
    <cellStyle name="1_tree_서초spa공사비-실행가_요진이매역사수목이식공사(2003)" xfId="27610"/>
    <cellStyle name="1_tree_서초spa공사비-실행가_요진이매역사수목이식공사(2003)_도농변전소설계변경최종" xfId="27611"/>
    <cellStyle name="1_tree_서초spa공사비-실행가_조경시설물공내역" xfId="27612"/>
    <cellStyle name="1_tree_서초spa공사비-실행가_조경시설물공내역_도농변전소설계변경최종" xfId="27613"/>
    <cellStyle name="1_tree_서초spa공사비-실행가_청담동 송목연립 조경식재 및 시설물공사" xfId="27614"/>
    <cellStyle name="1_tree_서초spa공사비-실행가_청담동 송목연립 조경식재 및 시설물공사_도농변전소설계변경최종" xfId="27615"/>
    <cellStyle name="1_tree_서초spa공사비-실행가_해운대 중동 조경공사 공내역서" xfId="27616"/>
    <cellStyle name="1_tree_서초spa공사비-실행가_해운대중동낙천대 조경공사" xfId="27617"/>
    <cellStyle name="1_tree_설계서(갑지)0223" xfId="23072"/>
    <cellStyle name="1_tree_설계예산서및단가산출서" xfId="23073"/>
    <cellStyle name="1_tree_성수동롯데아파트 조경공사" xfId="27618"/>
    <cellStyle name="1_tree_성수동롯데아파트 조경공사_도농변전소설계변경최종" xfId="27619"/>
    <cellStyle name="1_tree_수량산출" xfId="2093"/>
    <cellStyle name="1_tree_수량산출 2" xfId="5295"/>
    <cellStyle name="1_tree_수량산출 2 2" xfId="8163"/>
    <cellStyle name="1_tree_수량산출 3" xfId="8162"/>
    <cellStyle name="1_tree_수량산출 3 2" xfId="16576"/>
    <cellStyle name="1_tree_수량산출_00-설계서양식" xfId="23074"/>
    <cellStyle name="1_tree_수량산출_00-설계서양식_00-수량산출서양식" xfId="23075"/>
    <cellStyle name="1_tree_수량산출_00-설계서양식_0702 성북구북악산-수량산출서" xfId="23076"/>
    <cellStyle name="1_tree_수량산출_00-설계서양식_강남구시설녹지대-수량산출서" xfId="23077"/>
    <cellStyle name="1_tree_수량산출_00-설계서양식_나래-수량산출서" xfId="23078"/>
    <cellStyle name="1_tree_수량산출_00-설계서양식_단양희망의탑-설계서" xfId="23079"/>
    <cellStyle name="1_tree_수량산출_00-설계서양식_복사본 비둘기-수량산출서" xfId="23080"/>
    <cellStyle name="1_tree_수량산출_00-설계서양식_북악산-수량산출서" xfId="23081"/>
    <cellStyle name="1_tree_수량산출_00-설계서양식_지울것" xfId="23082"/>
    <cellStyle name="1_tree_수량산출_00-수량산출서양식" xfId="23083"/>
    <cellStyle name="1_tree_수량산출_00-예산서양식100" xfId="6813"/>
    <cellStyle name="1_tree_수량산출_00-예산서양식100_00-수량산출서양식" xfId="23084"/>
    <cellStyle name="1_tree_수량산출_00-예산서양식100_0702 성북구북악산-수량산출서" xfId="23085"/>
    <cellStyle name="1_tree_수량산출_00-예산서양식100_강남구시설녹지대-수량산출서" xfId="23086"/>
    <cellStyle name="1_tree_수량산출_00-예산서양식100_나래-수량산출서" xfId="23087"/>
    <cellStyle name="1_tree_수량산출_00-예산서양식100_단양희망의탑-설계서" xfId="23088"/>
    <cellStyle name="1_tree_수량산출_00-예산서양식100_대전가오-설계서" xfId="23089"/>
    <cellStyle name="1_tree_수량산출_00-예산서양식100_대전가오-설계서(관리)" xfId="23090"/>
    <cellStyle name="1_tree_수량산출_00-예산서양식100_대전가오-설계서(관리)_00-설계서양식" xfId="23091"/>
    <cellStyle name="1_tree_수량산출_00-예산서양식100_대전가오-설계서(관리)_00-설계서양식_00-수량산출서양식" xfId="23092"/>
    <cellStyle name="1_tree_수량산출_00-예산서양식100_대전가오-설계서(관리)_00-설계서양식_0702 성북구북악산-수량산출서" xfId="23093"/>
    <cellStyle name="1_tree_수량산출_00-예산서양식100_대전가오-설계서(관리)_00-설계서양식_강남구시설녹지대-수량산출서" xfId="23094"/>
    <cellStyle name="1_tree_수량산출_00-예산서양식100_대전가오-설계서(관리)_00-설계서양식_나래-수량산출서" xfId="23095"/>
    <cellStyle name="1_tree_수량산출_00-예산서양식100_대전가오-설계서(관리)_00-설계서양식_단양희망의탑-설계서" xfId="23096"/>
    <cellStyle name="1_tree_수량산출_00-예산서양식100_대전가오-설계서(관리)_00-설계서양식_복사본 비둘기-수량산출서" xfId="23097"/>
    <cellStyle name="1_tree_수량산출_00-예산서양식100_대전가오-설계서(관리)_00-설계서양식_북악산-수량산출서" xfId="23098"/>
    <cellStyle name="1_tree_수량산출_00-예산서양식100_대전가오-설계서(관리)_00-설계서양식_지울것" xfId="23099"/>
    <cellStyle name="1_tree_수량산출_00-예산서양식100_대전가오-설계서(관리)_00-수량산출서양식" xfId="23100"/>
    <cellStyle name="1_tree_수량산출_00-예산서양식100_대전가오-설계서(관리)_0702 성북구북악산-수량산출서" xfId="23101"/>
    <cellStyle name="1_tree_수량산출_00-예산서양식100_대전가오-설계서(관리)_강남구시설녹지대-수량산출서" xfId="23102"/>
    <cellStyle name="1_tree_수량산출_00-예산서양식100_대전가오-설계서(관리)_나래-수량산출서" xfId="23103"/>
    <cellStyle name="1_tree_수량산출_00-예산서양식100_대전가오-설계서(관리)_단양-수량산출서" xfId="23104"/>
    <cellStyle name="1_tree_수량산출_00-예산서양식100_대전가오-설계서(관리)_단양희망의탑-설계서" xfId="23105"/>
    <cellStyle name="1_tree_수량산출_00-예산서양식100_대전가오-설계서(관리)_복사본 비둘기-수량산출서" xfId="23106"/>
    <cellStyle name="1_tree_수량산출_00-예산서양식100_대전가오-설계서(관리)_북악산-수량산출서" xfId="23107"/>
    <cellStyle name="1_tree_수량산출_00-예산서양식100_대전가오-설계서(관리)_지울것" xfId="23108"/>
    <cellStyle name="1_tree_수량산출_00-예산서양식100_대전가오-설계서_00-설계서양식" xfId="23109"/>
    <cellStyle name="1_tree_수량산출_00-예산서양식100_대전가오-설계서_00-설계서양식_00-수량산출서양식" xfId="23110"/>
    <cellStyle name="1_tree_수량산출_00-예산서양식100_대전가오-설계서_00-설계서양식_0702 성북구북악산-수량산출서" xfId="23111"/>
    <cellStyle name="1_tree_수량산출_00-예산서양식100_대전가오-설계서_00-설계서양식_강남구시설녹지대-수량산출서" xfId="23112"/>
    <cellStyle name="1_tree_수량산출_00-예산서양식100_대전가오-설계서_00-설계서양식_나래-수량산출서" xfId="23113"/>
    <cellStyle name="1_tree_수량산출_00-예산서양식100_대전가오-설계서_00-설계서양식_단양희망의탑-설계서" xfId="23114"/>
    <cellStyle name="1_tree_수량산출_00-예산서양식100_대전가오-설계서_00-설계서양식_복사본 비둘기-수량산출서" xfId="23115"/>
    <cellStyle name="1_tree_수량산출_00-예산서양식100_대전가오-설계서_00-설계서양식_북악산-수량산출서" xfId="23116"/>
    <cellStyle name="1_tree_수량산출_00-예산서양식100_대전가오-설계서_00-설계서양식_지울것" xfId="23117"/>
    <cellStyle name="1_tree_수량산출_00-예산서양식100_대전가오-설계서_00-수량산출서양식" xfId="23118"/>
    <cellStyle name="1_tree_수량산출_00-예산서양식100_대전가오-설계서_0702 성북구북악산-수량산출서" xfId="23119"/>
    <cellStyle name="1_tree_수량산출_00-예산서양식100_대전가오-설계서_강남구시설녹지대-수량산출서" xfId="23120"/>
    <cellStyle name="1_tree_수량산출_00-예산서양식100_대전가오-설계서_나래-수량산출서" xfId="23121"/>
    <cellStyle name="1_tree_수량산출_00-예산서양식100_대전가오-설계서_단양-수량산출서" xfId="23122"/>
    <cellStyle name="1_tree_수량산출_00-예산서양식100_대전가오-설계서_단양희망의탑-설계서" xfId="23123"/>
    <cellStyle name="1_tree_수량산출_00-예산서양식100_대전가오-설계서_복사본 비둘기-수량산출서" xfId="23124"/>
    <cellStyle name="1_tree_수량산출_00-예산서양식100_대전가오-설계서_북악산-수량산출서" xfId="23125"/>
    <cellStyle name="1_tree_수량산출_00-예산서양식100_대전가오-설계서_지울것" xfId="23126"/>
    <cellStyle name="1_tree_수량산출_00-예산서양식100_대전가오-설계서1" xfId="23127"/>
    <cellStyle name="1_tree_수량산출_00-예산서양식100_대전가오-설계서1_00-설계서양식" xfId="23128"/>
    <cellStyle name="1_tree_수량산출_00-예산서양식100_대전가오-설계서1_00-설계서양식_00-수량산출서양식" xfId="23129"/>
    <cellStyle name="1_tree_수량산출_00-예산서양식100_대전가오-설계서1_00-설계서양식_0702 성북구북악산-수량산출서" xfId="23130"/>
    <cellStyle name="1_tree_수량산출_00-예산서양식100_대전가오-설계서1_00-설계서양식_강남구시설녹지대-수량산출서" xfId="23131"/>
    <cellStyle name="1_tree_수량산출_00-예산서양식100_대전가오-설계서1_00-설계서양식_나래-수량산출서" xfId="23132"/>
    <cellStyle name="1_tree_수량산출_00-예산서양식100_대전가오-설계서1_00-설계서양식_단양희망의탑-설계서" xfId="23133"/>
    <cellStyle name="1_tree_수량산출_00-예산서양식100_대전가오-설계서1_00-설계서양식_복사본 비둘기-수량산출서" xfId="23134"/>
    <cellStyle name="1_tree_수량산출_00-예산서양식100_대전가오-설계서1_00-설계서양식_북악산-수량산출서" xfId="23135"/>
    <cellStyle name="1_tree_수량산출_00-예산서양식100_대전가오-설계서1_00-설계서양식_지울것" xfId="23136"/>
    <cellStyle name="1_tree_수량산출_00-예산서양식100_대전가오-설계서1_00-수량산출서양식" xfId="23137"/>
    <cellStyle name="1_tree_수량산출_00-예산서양식100_대전가오-설계서1_0702 성북구북악산-수량산출서" xfId="23138"/>
    <cellStyle name="1_tree_수량산출_00-예산서양식100_대전가오-설계서1_강남구시설녹지대-수량산출서" xfId="23139"/>
    <cellStyle name="1_tree_수량산출_00-예산서양식100_대전가오-설계서1_나래-수량산출서" xfId="23140"/>
    <cellStyle name="1_tree_수량산출_00-예산서양식100_대전가오-설계서1_단양-수량산출서" xfId="23141"/>
    <cellStyle name="1_tree_수량산출_00-예산서양식100_대전가오-설계서1_단양희망의탑-설계서" xfId="23142"/>
    <cellStyle name="1_tree_수량산출_00-예산서양식100_대전가오-설계서1_복사본 비둘기-수량산출서" xfId="23143"/>
    <cellStyle name="1_tree_수량산출_00-예산서양식100_대전가오-설계서1_북악산-수량산출서" xfId="23144"/>
    <cellStyle name="1_tree_수량산출_00-예산서양식100_대전가오-설계서1_지울것" xfId="23145"/>
    <cellStyle name="1_tree_수량산출_00-예산서양식100_복사본 비둘기-수량산출서" xfId="23146"/>
    <cellStyle name="1_tree_수량산출_00-예산서양식100_북악산-수량산출서" xfId="23147"/>
    <cellStyle name="1_tree_수량산출_00-예산서양식100_수량산출서(지방검찰청외1개소)0823" xfId="23148"/>
    <cellStyle name="1_tree_수량산출_00-예산서양식100_지울것" xfId="23149"/>
    <cellStyle name="1_tree_수량산출_00-표지" xfId="23150"/>
    <cellStyle name="1_tree_수량산출_00-표지_서부지방검찰청-표지" xfId="23151"/>
    <cellStyle name="1_tree_수량산출_00-표지_서부지방법원-표지" xfId="23152"/>
    <cellStyle name="1_tree_수량산출_00-표지예정공정표" xfId="23153"/>
    <cellStyle name="1_tree_수량산출_00-표지예정공정표_수량산출서(지방검찰청외1개소)0823" xfId="23154"/>
    <cellStyle name="1_tree_수량산출_041206 목동내역" xfId="23155"/>
    <cellStyle name="1_tree_수량산출_041206 목동내역_설계서(갑지)0223" xfId="23156"/>
    <cellStyle name="1_tree_수량산출_041206 목동내역_설계예산서및단가산출서" xfId="23157"/>
    <cellStyle name="1_tree_수량산출_041206 목동내역_진입램프최종" xfId="23158"/>
    <cellStyle name="1_tree_수량산출_041206 목동내역_진입램프최종엑셀" xfId="23159"/>
    <cellStyle name="1_tree_수량산출_0702 성북구북악산-수량산출서" xfId="23160"/>
    <cellStyle name="1_tree_수량산출_2004가로환경 개선사업(10-13)" xfId="15954"/>
    <cellStyle name="1_tree_수량산출_2004가로환경 개선사업(10-18)" xfId="15955"/>
    <cellStyle name="1_tree_수량산출_2005 가로수아래 수목식재공사" xfId="15956"/>
    <cellStyle name="1_tree_수량산출_2005가로환경 개선사업" xfId="15957"/>
    <cellStyle name="1_tree_수량산출_2005가로환경 개선사업(1018)" xfId="15958"/>
    <cellStyle name="1_tree_수량산출_2005봉제산 생태림 조성공사(직영)" xfId="15959"/>
    <cellStyle name="1_tree_수량산출_2005봉제산 생태림 조성공사(직영)10-17" xfId="15960"/>
    <cellStyle name="1_tree_수량산출_2005봉제산 생태림 조성공사(직영)10-20" xfId="15961"/>
    <cellStyle name="1_tree_수량산출_2005봉제산철쭉동산조성공사" xfId="15962"/>
    <cellStyle name="1_tree_수량산출_2006년 상반기 적용노임" xfId="15963"/>
    <cellStyle name="1_tree_수량산출_bc포대내역서" xfId="23161"/>
    <cellStyle name="1_tree_수량산출_Book1" xfId="15964"/>
    <cellStyle name="1_tree_수량산출_가로수수종교체사업" xfId="15965"/>
    <cellStyle name="1_tree_수량산출_가로수수종교체사업7-11" xfId="15966"/>
    <cellStyle name="1_tree_수량산출_가로수수종교체사업7-27" xfId="15967"/>
    <cellStyle name="1_tree_수량산출_가로수아래휀스설치,관목식재 설계서" xfId="15968"/>
    <cellStyle name="1_tree_수량산출_강남구시설녹지대-수량산출서" xfId="23162"/>
    <cellStyle name="1_tree_수량산출_구로리총괄내역" xfId="5296"/>
    <cellStyle name="1_tree_수량산출_구로리총괄내역 2" xfId="8164"/>
    <cellStyle name="1_tree_수량산출_구로리총괄내역_00-설계서양식" xfId="23163"/>
    <cellStyle name="1_tree_수량산출_구로리총괄내역_00-설계서양식_00-수량산출서양식" xfId="23164"/>
    <cellStyle name="1_tree_수량산출_구로리총괄내역_00-설계서양식_0702 성북구북악산-수량산출서" xfId="23165"/>
    <cellStyle name="1_tree_수량산출_구로리총괄내역_00-설계서양식_강남구시설녹지대-수량산출서" xfId="23166"/>
    <cellStyle name="1_tree_수량산출_구로리총괄내역_00-설계서양식_나래-수량산출서" xfId="23167"/>
    <cellStyle name="1_tree_수량산출_구로리총괄내역_00-설계서양식_단양희망의탑-설계서" xfId="23168"/>
    <cellStyle name="1_tree_수량산출_구로리총괄내역_00-설계서양식_복사본 비둘기-수량산출서" xfId="23169"/>
    <cellStyle name="1_tree_수량산출_구로리총괄내역_00-설계서양식_북악산-수량산출서" xfId="23170"/>
    <cellStyle name="1_tree_수량산출_구로리총괄내역_00-설계서양식_지울것" xfId="23171"/>
    <cellStyle name="1_tree_수량산출_구로리총괄내역_00-수량산출서양식" xfId="23172"/>
    <cellStyle name="1_tree_수량산출_구로리총괄내역_0702 성북구북악산-수량산출서" xfId="23173"/>
    <cellStyle name="1_tree_수량산출_구로리총괄내역_bc포대내역서" xfId="23174"/>
    <cellStyle name="1_tree_수량산출_구로리총괄내역_강남구시설녹지대-수량산출서" xfId="23175"/>
    <cellStyle name="1_tree_수량산출_구로리총괄내역_구로리설계예산서1029" xfId="5297"/>
    <cellStyle name="1_tree_수량산출_구로리총괄내역_구로리설계예산서1029 2" xfId="8165"/>
    <cellStyle name="1_tree_수량산출_구로리총괄내역_구로리설계예산서1029_00-설계서양식" xfId="23176"/>
    <cellStyle name="1_tree_수량산출_구로리총괄내역_구로리설계예산서1029_00-설계서양식_00-수량산출서양식" xfId="23177"/>
    <cellStyle name="1_tree_수량산출_구로리총괄내역_구로리설계예산서1029_00-설계서양식_0702 성북구북악산-수량산출서" xfId="23178"/>
    <cellStyle name="1_tree_수량산출_구로리총괄내역_구로리설계예산서1029_00-설계서양식_강남구시설녹지대-수량산출서" xfId="23179"/>
    <cellStyle name="1_tree_수량산출_구로리총괄내역_구로리설계예산서1029_00-설계서양식_나래-수량산출서" xfId="23180"/>
    <cellStyle name="1_tree_수량산출_구로리총괄내역_구로리설계예산서1029_00-설계서양식_단양희망의탑-설계서" xfId="23181"/>
    <cellStyle name="1_tree_수량산출_구로리총괄내역_구로리설계예산서1029_00-설계서양식_복사본 비둘기-수량산출서" xfId="23182"/>
    <cellStyle name="1_tree_수량산출_구로리총괄내역_구로리설계예산서1029_00-설계서양식_북악산-수량산출서" xfId="23183"/>
    <cellStyle name="1_tree_수량산출_구로리총괄내역_구로리설계예산서1029_00-설계서양식_지울것" xfId="23184"/>
    <cellStyle name="1_tree_수량산출_구로리총괄내역_구로리설계예산서1029_00-수량산출서양식" xfId="23185"/>
    <cellStyle name="1_tree_수량산출_구로리총괄내역_구로리설계예산서1029_0702 성북구북악산-수량산출서" xfId="23186"/>
    <cellStyle name="1_tree_수량산출_구로리총괄내역_구로리설계예산서1029_bc포대내역서" xfId="23187"/>
    <cellStyle name="1_tree_수량산출_구로리총괄내역_구로리설계예산서1029_강남구시설녹지대-수량산출서" xfId="23188"/>
    <cellStyle name="1_tree_수량산출_구로리총괄내역_구로리설계예산서1029_나래-수량산출서" xfId="23189"/>
    <cellStyle name="1_tree_수량산출_구로리총괄내역_구로리설계예산서1029_단양-수량산출서" xfId="23190"/>
    <cellStyle name="1_tree_수량산출_구로리총괄내역_구로리설계예산서1029_단양희망의탑-설계서" xfId="23191"/>
    <cellStyle name="1_tree_수량산출_구로리총괄내역_구로리설계예산서1029_동의변경" xfId="5298"/>
    <cellStyle name="1_tree_수량산출_구로리총괄내역_구로리설계예산서1029_동의변경 2" xfId="8166"/>
    <cellStyle name="1_tree_수량산출_구로리총괄내역_구로리설계예산서1029_복사본 비둘기-수량산출서" xfId="23192"/>
    <cellStyle name="1_tree_수량산출_구로리총괄내역_구로리설계예산서1029_북악산-수량산출서" xfId="23193"/>
    <cellStyle name="1_tree_수량산출_구로리총괄내역_구로리설계예산서1029_예정공정표및설계설명서" xfId="5299"/>
    <cellStyle name="1_tree_수량산출_구로리총괄내역_구로리설계예산서1029_예정공정표및설계설명서 2" xfId="8167"/>
    <cellStyle name="1_tree_수량산출_구로리총괄내역_구로리설계예산서1029_예정공정표및설계설명서_(마전)예정공정표및설계설명서" xfId="5300"/>
    <cellStyle name="1_tree_수량산출_구로리총괄내역_구로리설계예산서1029_예정공정표및설계설명서_(마전)예정공정표및설계설명서 2" xfId="8168"/>
    <cellStyle name="1_tree_수량산출_구로리총괄내역_구로리설계예산서1029_예정공정표및설계설명서_(명덕)예정공정표및설계설명서" xfId="5301"/>
    <cellStyle name="1_tree_수량산출_구로리총괄내역_구로리설계예산서1029_예정공정표및설계설명서_(명덕)예정공정표및설계설명서 2" xfId="8169"/>
    <cellStyle name="1_tree_수량산출_구로리총괄내역_구로리설계예산서1029_예정공정표및설계설명서_0305-불당마을내역" xfId="5302"/>
    <cellStyle name="1_tree_수량산출_구로리총괄내역_구로리설계예산서1029_예정공정표및설계설명서_0305-불당마을내역 2" xfId="8170"/>
    <cellStyle name="1_tree_수량산출_구로리총괄내역_구로리설계예산서1029_예정공정표및설계설명서_1.설계 예산서" xfId="5303"/>
    <cellStyle name="1_tree_수량산출_구로리총괄내역_구로리설계예산서1029_예정공정표및설계설명서_1.설계 예산서 2" xfId="8171"/>
    <cellStyle name="1_tree_수량산출_구로리총괄내역_구로리설계예산서1029_예정공정표및설계설명서_설계서-1" xfId="5304"/>
    <cellStyle name="1_tree_수량산출_구로리총괄내역_구로리설계예산서1029_예정공정표및설계설명서_설계서-1 2" xfId="8172"/>
    <cellStyle name="1_tree_수량산출_구로리총괄내역_구로리설계예산서1029_용마도시자연공원 총괄내역서0618" xfId="5305"/>
    <cellStyle name="1_tree_수량산출_구로리총괄내역_구로리설계예산서1029_용마도시자연공원 총괄내역서0618 2" xfId="8173"/>
    <cellStyle name="1_tree_수량산출_구로리총괄내역_구로리설계예산서1029_용마도시자연공원 총괄내역서0618_동의변경" xfId="5306"/>
    <cellStyle name="1_tree_수량산출_구로리총괄내역_구로리설계예산서1029_용마도시자연공원 총괄내역서0618_동의변경 2" xfId="8174"/>
    <cellStyle name="1_tree_수량산출_구로리총괄내역_구로리설계예산서1029_지울것" xfId="23194"/>
    <cellStyle name="1_tree_수량산출_구로리총괄내역_구로리설계예산서1029_지주목" xfId="23195"/>
    <cellStyle name="1_tree_수량산출_구로리총괄내역_구로리설계예산서1029_지주목_00-수량산출서양식" xfId="23196"/>
    <cellStyle name="1_tree_수량산출_구로리총괄내역_구로리설계예산서1029_지주목_0702 성북구북악산-수량산출서" xfId="23197"/>
    <cellStyle name="1_tree_수량산출_구로리총괄내역_구로리설계예산서1029_지주목_강남구시설녹지대-수량산출서" xfId="23198"/>
    <cellStyle name="1_tree_수량산출_구로리총괄내역_구로리설계예산서1029_지주목_나래-수량산출서" xfId="23199"/>
    <cellStyle name="1_tree_수량산출_구로리총괄내역_구로리설계예산서1029_지주목_단양희망의탑-설계서" xfId="23200"/>
    <cellStyle name="1_tree_수량산출_구로리총괄내역_구로리설계예산서1029_지주목_복사본 비둘기-수량산출서" xfId="23201"/>
    <cellStyle name="1_tree_수량산출_구로리총괄내역_구로리설계예산서1029_지주목_북악산-수량산출서" xfId="23202"/>
    <cellStyle name="1_tree_수량산출_구로리총괄내역_구로리설계예산서1029_지주목_지울것" xfId="23203"/>
    <cellStyle name="1_tree_수량산출_구로리총괄내역_구로리설계예산서1029_진해자은수량산출서(단지내)" xfId="10366"/>
    <cellStyle name="1_tree_수량산출_구로리총괄내역_구로리설계예산서1029_진해자은수량산출서(단지내)_진해자은수량산출서(도시기반)0621" xfId="10367"/>
    <cellStyle name="1_tree_수량산출_구로리총괄내역_구로리설계예산서1029_진해자은수량산출서(단지내)_취합" xfId="23204"/>
    <cellStyle name="1_tree_수량산출_구로리총괄내역_구로리설계예산서1029_철거 및 이설수량산출-학교숲" xfId="5307"/>
    <cellStyle name="1_tree_수량산출_구로리총괄내역_구로리설계예산서1029_철거 및 이설수량산출-학교숲 2" xfId="8175"/>
    <cellStyle name="1_tree_수량산출_구로리총괄내역_구로리설계예산서1029_하도급관리계획서(갑지원주동화)" xfId="23205"/>
    <cellStyle name="1_tree_수량산출_구로리총괄내역_구로리설계예산서1029_하도급관리계획서(갑지원주동화)_bc포대내역서" xfId="23206"/>
    <cellStyle name="1_tree_수량산출_구로리총괄내역_구로리설계예산서1118준공" xfId="5308"/>
    <cellStyle name="1_tree_수량산출_구로리총괄내역_구로리설계예산서1118준공 2" xfId="8176"/>
    <cellStyle name="1_tree_수량산출_구로리총괄내역_구로리설계예산서1118준공_00-설계서양식" xfId="23207"/>
    <cellStyle name="1_tree_수량산출_구로리총괄내역_구로리설계예산서1118준공_00-설계서양식_00-수량산출서양식" xfId="23208"/>
    <cellStyle name="1_tree_수량산출_구로리총괄내역_구로리설계예산서1118준공_00-설계서양식_0702 성북구북악산-수량산출서" xfId="23209"/>
    <cellStyle name="1_tree_수량산출_구로리총괄내역_구로리설계예산서1118준공_00-설계서양식_강남구시설녹지대-수량산출서" xfId="23210"/>
    <cellStyle name="1_tree_수량산출_구로리총괄내역_구로리설계예산서1118준공_00-설계서양식_나래-수량산출서" xfId="23211"/>
    <cellStyle name="1_tree_수량산출_구로리총괄내역_구로리설계예산서1118준공_00-설계서양식_단양희망의탑-설계서" xfId="23212"/>
    <cellStyle name="1_tree_수량산출_구로리총괄내역_구로리설계예산서1118준공_00-설계서양식_복사본 비둘기-수량산출서" xfId="23213"/>
    <cellStyle name="1_tree_수량산출_구로리총괄내역_구로리설계예산서1118준공_00-설계서양식_북악산-수량산출서" xfId="23214"/>
    <cellStyle name="1_tree_수량산출_구로리총괄내역_구로리설계예산서1118준공_00-설계서양식_지울것" xfId="23215"/>
    <cellStyle name="1_tree_수량산출_구로리총괄내역_구로리설계예산서1118준공_00-수량산출서양식" xfId="23216"/>
    <cellStyle name="1_tree_수량산출_구로리총괄내역_구로리설계예산서1118준공_0702 성북구북악산-수량산출서" xfId="23217"/>
    <cellStyle name="1_tree_수량산출_구로리총괄내역_구로리설계예산서1118준공_bc포대내역서" xfId="23218"/>
    <cellStyle name="1_tree_수량산출_구로리총괄내역_구로리설계예산서1118준공_강남구시설녹지대-수량산출서" xfId="23219"/>
    <cellStyle name="1_tree_수량산출_구로리총괄내역_구로리설계예산서1118준공_나래-수량산출서" xfId="23220"/>
    <cellStyle name="1_tree_수량산출_구로리총괄내역_구로리설계예산서1118준공_단양-수량산출서" xfId="23221"/>
    <cellStyle name="1_tree_수량산출_구로리총괄내역_구로리설계예산서1118준공_단양희망의탑-설계서" xfId="23222"/>
    <cellStyle name="1_tree_수량산출_구로리총괄내역_구로리설계예산서1118준공_동의변경" xfId="5309"/>
    <cellStyle name="1_tree_수량산출_구로리총괄내역_구로리설계예산서1118준공_동의변경 2" xfId="8177"/>
    <cellStyle name="1_tree_수량산출_구로리총괄내역_구로리설계예산서1118준공_복사본 비둘기-수량산출서" xfId="23223"/>
    <cellStyle name="1_tree_수량산출_구로리총괄내역_구로리설계예산서1118준공_북악산-수량산출서" xfId="23224"/>
    <cellStyle name="1_tree_수량산출_구로리총괄내역_구로리설계예산서1118준공_예정공정표및설계설명서" xfId="5310"/>
    <cellStyle name="1_tree_수량산출_구로리총괄내역_구로리설계예산서1118준공_예정공정표및설계설명서 2" xfId="8178"/>
    <cellStyle name="1_tree_수량산출_구로리총괄내역_구로리설계예산서1118준공_예정공정표및설계설명서_(마전)예정공정표및설계설명서" xfId="5311"/>
    <cellStyle name="1_tree_수량산출_구로리총괄내역_구로리설계예산서1118준공_예정공정표및설계설명서_(마전)예정공정표및설계설명서 2" xfId="8179"/>
    <cellStyle name="1_tree_수량산출_구로리총괄내역_구로리설계예산서1118준공_예정공정표및설계설명서_(명덕)예정공정표및설계설명서" xfId="5312"/>
    <cellStyle name="1_tree_수량산출_구로리총괄내역_구로리설계예산서1118준공_예정공정표및설계설명서_(명덕)예정공정표및설계설명서 2" xfId="8180"/>
    <cellStyle name="1_tree_수량산출_구로리총괄내역_구로리설계예산서1118준공_예정공정표및설계설명서_0305-불당마을내역" xfId="5313"/>
    <cellStyle name="1_tree_수량산출_구로리총괄내역_구로리설계예산서1118준공_예정공정표및설계설명서_0305-불당마을내역 2" xfId="8181"/>
    <cellStyle name="1_tree_수량산출_구로리총괄내역_구로리설계예산서1118준공_예정공정표및설계설명서_1.설계 예산서" xfId="5314"/>
    <cellStyle name="1_tree_수량산출_구로리총괄내역_구로리설계예산서1118준공_예정공정표및설계설명서_1.설계 예산서 2" xfId="8182"/>
    <cellStyle name="1_tree_수량산출_구로리총괄내역_구로리설계예산서1118준공_예정공정표및설계설명서_설계서-1" xfId="5315"/>
    <cellStyle name="1_tree_수량산출_구로리총괄내역_구로리설계예산서1118준공_예정공정표및설계설명서_설계서-1 2" xfId="8183"/>
    <cellStyle name="1_tree_수량산출_구로리총괄내역_구로리설계예산서1118준공_용마도시자연공원 총괄내역서0618" xfId="5316"/>
    <cellStyle name="1_tree_수량산출_구로리총괄내역_구로리설계예산서1118준공_용마도시자연공원 총괄내역서0618 2" xfId="8184"/>
    <cellStyle name="1_tree_수량산출_구로리총괄내역_구로리설계예산서1118준공_용마도시자연공원 총괄내역서0618_동의변경" xfId="5317"/>
    <cellStyle name="1_tree_수량산출_구로리총괄내역_구로리설계예산서1118준공_용마도시자연공원 총괄내역서0618_동의변경 2" xfId="8185"/>
    <cellStyle name="1_tree_수량산출_구로리총괄내역_구로리설계예산서1118준공_지울것" xfId="23225"/>
    <cellStyle name="1_tree_수량산출_구로리총괄내역_구로리설계예산서1118준공_지주목" xfId="23226"/>
    <cellStyle name="1_tree_수량산출_구로리총괄내역_구로리설계예산서1118준공_지주목_00-수량산출서양식" xfId="23227"/>
    <cellStyle name="1_tree_수량산출_구로리총괄내역_구로리설계예산서1118준공_지주목_0702 성북구북악산-수량산출서" xfId="23228"/>
    <cellStyle name="1_tree_수량산출_구로리총괄내역_구로리설계예산서1118준공_지주목_강남구시설녹지대-수량산출서" xfId="23229"/>
    <cellStyle name="1_tree_수량산출_구로리총괄내역_구로리설계예산서1118준공_지주목_나래-수량산출서" xfId="23230"/>
    <cellStyle name="1_tree_수량산출_구로리총괄내역_구로리설계예산서1118준공_지주목_단양희망의탑-설계서" xfId="23231"/>
    <cellStyle name="1_tree_수량산출_구로리총괄내역_구로리설계예산서1118준공_지주목_복사본 비둘기-수량산출서" xfId="23232"/>
    <cellStyle name="1_tree_수량산출_구로리총괄내역_구로리설계예산서1118준공_지주목_북악산-수량산출서" xfId="23233"/>
    <cellStyle name="1_tree_수량산출_구로리총괄내역_구로리설계예산서1118준공_지주목_지울것" xfId="23234"/>
    <cellStyle name="1_tree_수량산출_구로리총괄내역_구로리설계예산서1118준공_진해자은수량산출서(단지내)" xfId="10368"/>
    <cellStyle name="1_tree_수량산출_구로리총괄내역_구로리설계예산서1118준공_진해자은수량산출서(단지내)_진해자은수량산출서(도시기반)0621" xfId="10369"/>
    <cellStyle name="1_tree_수량산출_구로리총괄내역_구로리설계예산서1118준공_진해자은수량산출서(단지내)_취합" xfId="23235"/>
    <cellStyle name="1_tree_수량산출_구로리총괄내역_구로리설계예산서1118준공_철거 및 이설수량산출-학교숲" xfId="5318"/>
    <cellStyle name="1_tree_수량산출_구로리총괄내역_구로리설계예산서1118준공_철거 및 이설수량산출-학교숲 2" xfId="8186"/>
    <cellStyle name="1_tree_수량산출_구로리총괄내역_구로리설계예산서1118준공_하도급관리계획서(갑지원주동화)" xfId="23236"/>
    <cellStyle name="1_tree_수량산출_구로리총괄내역_구로리설계예산서1118준공_하도급관리계획서(갑지원주동화)_bc포대내역서" xfId="23237"/>
    <cellStyle name="1_tree_수량산출_구로리총괄내역_구로리설계예산서조경" xfId="5319"/>
    <cellStyle name="1_tree_수량산출_구로리총괄내역_구로리설계예산서조경 2" xfId="8187"/>
    <cellStyle name="1_tree_수량산출_구로리총괄내역_구로리설계예산서조경_00-설계서양식" xfId="23238"/>
    <cellStyle name="1_tree_수량산출_구로리총괄내역_구로리설계예산서조경_00-설계서양식_00-수량산출서양식" xfId="23239"/>
    <cellStyle name="1_tree_수량산출_구로리총괄내역_구로리설계예산서조경_00-설계서양식_0702 성북구북악산-수량산출서" xfId="23240"/>
    <cellStyle name="1_tree_수량산출_구로리총괄내역_구로리설계예산서조경_00-설계서양식_강남구시설녹지대-수량산출서" xfId="23241"/>
    <cellStyle name="1_tree_수량산출_구로리총괄내역_구로리설계예산서조경_00-설계서양식_나래-수량산출서" xfId="23242"/>
    <cellStyle name="1_tree_수량산출_구로리총괄내역_구로리설계예산서조경_00-설계서양식_단양희망의탑-설계서" xfId="23243"/>
    <cellStyle name="1_tree_수량산출_구로리총괄내역_구로리설계예산서조경_00-설계서양식_복사본 비둘기-수량산출서" xfId="23244"/>
    <cellStyle name="1_tree_수량산출_구로리총괄내역_구로리설계예산서조경_00-설계서양식_북악산-수량산출서" xfId="23245"/>
    <cellStyle name="1_tree_수량산출_구로리총괄내역_구로리설계예산서조경_00-설계서양식_지울것" xfId="23246"/>
    <cellStyle name="1_tree_수량산출_구로리총괄내역_구로리설계예산서조경_00-수량산출서양식" xfId="23247"/>
    <cellStyle name="1_tree_수량산출_구로리총괄내역_구로리설계예산서조경_0702 성북구북악산-수량산출서" xfId="23248"/>
    <cellStyle name="1_tree_수량산출_구로리총괄내역_구로리설계예산서조경_bc포대내역서" xfId="23249"/>
    <cellStyle name="1_tree_수량산출_구로리총괄내역_구로리설계예산서조경_강남구시설녹지대-수량산출서" xfId="23250"/>
    <cellStyle name="1_tree_수량산출_구로리총괄내역_구로리설계예산서조경_나래-수량산출서" xfId="23251"/>
    <cellStyle name="1_tree_수량산출_구로리총괄내역_구로리설계예산서조경_단양-수량산출서" xfId="23252"/>
    <cellStyle name="1_tree_수량산출_구로리총괄내역_구로리설계예산서조경_단양희망의탑-설계서" xfId="23253"/>
    <cellStyle name="1_tree_수량산출_구로리총괄내역_구로리설계예산서조경_동의변경" xfId="5320"/>
    <cellStyle name="1_tree_수량산출_구로리총괄내역_구로리설계예산서조경_동의변경 2" xfId="8188"/>
    <cellStyle name="1_tree_수량산출_구로리총괄내역_구로리설계예산서조경_복사본 비둘기-수량산출서" xfId="23254"/>
    <cellStyle name="1_tree_수량산출_구로리총괄내역_구로리설계예산서조경_북악산-수량산출서" xfId="23255"/>
    <cellStyle name="1_tree_수량산출_구로리총괄내역_구로리설계예산서조경_예정공정표및설계설명서" xfId="5321"/>
    <cellStyle name="1_tree_수량산출_구로리총괄내역_구로리설계예산서조경_예정공정표및설계설명서 2" xfId="8189"/>
    <cellStyle name="1_tree_수량산출_구로리총괄내역_구로리설계예산서조경_예정공정표및설계설명서_(마전)예정공정표및설계설명서" xfId="5322"/>
    <cellStyle name="1_tree_수량산출_구로리총괄내역_구로리설계예산서조경_예정공정표및설계설명서_(마전)예정공정표및설계설명서 2" xfId="8190"/>
    <cellStyle name="1_tree_수량산출_구로리총괄내역_구로리설계예산서조경_예정공정표및설계설명서_(명덕)예정공정표및설계설명서" xfId="5323"/>
    <cellStyle name="1_tree_수량산출_구로리총괄내역_구로리설계예산서조경_예정공정표및설계설명서_(명덕)예정공정표및설계설명서 2" xfId="8191"/>
    <cellStyle name="1_tree_수량산출_구로리총괄내역_구로리설계예산서조경_예정공정표및설계설명서_0305-불당마을내역" xfId="5324"/>
    <cellStyle name="1_tree_수량산출_구로리총괄내역_구로리설계예산서조경_예정공정표및설계설명서_0305-불당마을내역 2" xfId="8192"/>
    <cellStyle name="1_tree_수량산출_구로리총괄내역_구로리설계예산서조경_예정공정표및설계설명서_1.설계 예산서" xfId="5325"/>
    <cellStyle name="1_tree_수량산출_구로리총괄내역_구로리설계예산서조경_예정공정표및설계설명서_1.설계 예산서 2" xfId="8193"/>
    <cellStyle name="1_tree_수량산출_구로리총괄내역_구로리설계예산서조경_예정공정표및설계설명서_설계서-1" xfId="5326"/>
    <cellStyle name="1_tree_수량산출_구로리총괄내역_구로리설계예산서조경_예정공정표및설계설명서_설계서-1 2" xfId="8194"/>
    <cellStyle name="1_tree_수량산출_구로리총괄내역_구로리설계예산서조경_용마도시자연공원 총괄내역서0618" xfId="5327"/>
    <cellStyle name="1_tree_수량산출_구로리총괄내역_구로리설계예산서조경_용마도시자연공원 총괄내역서0618 2" xfId="8195"/>
    <cellStyle name="1_tree_수량산출_구로리총괄내역_구로리설계예산서조경_용마도시자연공원 총괄내역서0618_동의변경" xfId="5328"/>
    <cellStyle name="1_tree_수량산출_구로리총괄내역_구로리설계예산서조경_용마도시자연공원 총괄내역서0618_동의변경 2" xfId="8196"/>
    <cellStyle name="1_tree_수량산출_구로리총괄내역_구로리설계예산서조경_지울것" xfId="23256"/>
    <cellStyle name="1_tree_수량산출_구로리총괄내역_구로리설계예산서조경_지주목" xfId="23257"/>
    <cellStyle name="1_tree_수량산출_구로리총괄내역_구로리설계예산서조경_지주목_00-수량산출서양식" xfId="23258"/>
    <cellStyle name="1_tree_수량산출_구로리총괄내역_구로리설계예산서조경_지주목_0702 성북구북악산-수량산출서" xfId="23259"/>
    <cellStyle name="1_tree_수량산출_구로리총괄내역_구로리설계예산서조경_지주목_강남구시설녹지대-수량산출서" xfId="23260"/>
    <cellStyle name="1_tree_수량산출_구로리총괄내역_구로리설계예산서조경_지주목_나래-수량산출서" xfId="23261"/>
    <cellStyle name="1_tree_수량산출_구로리총괄내역_구로리설계예산서조경_지주목_단양희망의탑-설계서" xfId="23262"/>
    <cellStyle name="1_tree_수량산출_구로리총괄내역_구로리설계예산서조경_지주목_복사본 비둘기-수량산출서" xfId="23263"/>
    <cellStyle name="1_tree_수량산출_구로리총괄내역_구로리설계예산서조경_지주목_북악산-수량산출서" xfId="23264"/>
    <cellStyle name="1_tree_수량산출_구로리총괄내역_구로리설계예산서조경_지주목_지울것" xfId="23265"/>
    <cellStyle name="1_tree_수량산출_구로리총괄내역_구로리설계예산서조경_진해자은수량산출서(단지내)" xfId="10370"/>
    <cellStyle name="1_tree_수량산출_구로리총괄내역_구로리설계예산서조경_진해자은수량산출서(단지내)_진해자은수량산출서(도시기반)0621" xfId="10371"/>
    <cellStyle name="1_tree_수량산출_구로리총괄내역_구로리설계예산서조경_진해자은수량산출서(단지내)_취합" xfId="23266"/>
    <cellStyle name="1_tree_수량산출_구로리총괄내역_구로리설계예산서조경_철거 및 이설수량산출-학교숲" xfId="5329"/>
    <cellStyle name="1_tree_수량산출_구로리총괄내역_구로리설계예산서조경_철거 및 이설수량산출-학교숲 2" xfId="8197"/>
    <cellStyle name="1_tree_수량산출_구로리총괄내역_구로리설계예산서조경_하도급관리계획서(갑지원주동화)" xfId="23267"/>
    <cellStyle name="1_tree_수량산출_구로리총괄내역_구로리설계예산서조경_하도급관리계획서(갑지원주동화)_bc포대내역서" xfId="23268"/>
    <cellStyle name="1_tree_수량산출_구로리총괄내역_구로리어린이공원예산서(조경)1125" xfId="5330"/>
    <cellStyle name="1_tree_수량산출_구로리총괄내역_구로리어린이공원예산서(조경)1125 2" xfId="8198"/>
    <cellStyle name="1_tree_수량산출_구로리총괄내역_구로리어린이공원예산서(조경)1125_00-설계서양식" xfId="23269"/>
    <cellStyle name="1_tree_수량산출_구로리총괄내역_구로리어린이공원예산서(조경)1125_00-설계서양식_00-수량산출서양식" xfId="23270"/>
    <cellStyle name="1_tree_수량산출_구로리총괄내역_구로리어린이공원예산서(조경)1125_00-설계서양식_0702 성북구북악산-수량산출서" xfId="23271"/>
    <cellStyle name="1_tree_수량산출_구로리총괄내역_구로리어린이공원예산서(조경)1125_00-설계서양식_강남구시설녹지대-수량산출서" xfId="23272"/>
    <cellStyle name="1_tree_수량산출_구로리총괄내역_구로리어린이공원예산서(조경)1125_00-설계서양식_나래-수량산출서" xfId="23273"/>
    <cellStyle name="1_tree_수량산출_구로리총괄내역_구로리어린이공원예산서(조경)1125_00-설계서양식_단양희망의탑-설계서" xfId="23274"/>
    <cellStyle name="1_tree_수량산출_구로리총괄내역_구로리어린이공원예산서(조경)1125_00-설계서양식_복사본 비둘기-수량산출서" xfId="23275"/>
    <cellStyle name="1_tree_수량산출_구로리총괄내역_구로리어린이공원예산서(조경)1125_00-설계서양식_북악산-수량산출서" xfId="23276"/>
    <cellStyle name="1_tree_수량산출_구로리총괄내역_구로리어린이공원예산서(조경)1125_00-설계서양식_지울것" xfId="23277"/>
    <cellStyle name="1_tree_수량산출_구로리총괄내역_구로리어린이공원예산서(조경)1125_00-수량산출서양식" xfId="23278"/>
    <cellStyle name="1_tree_수량산출_구로리총괄내역_구로리어린이공원예산서(조경)1125_0702 성북구북악산-수량산출서" xfId="23279"/>
    <cellStyle name="1_tree_수량산출_구로리총괄내역_구로리어린이공원예산서(조경)1125_bc포대내역서" xfId="23280"/>
    <cellStyle name="1_tree_수량산출_구로리총괄내역_구로리어린이공원예산서(조경)1125_강남구시설녹지대-수량산출서" xfId="23281"/>
    <cellStyle name="1_tree_수량산출_구로리총괄내역_구로리어린이공원예산서(조경)1125_나래-수량산출서" xfId="23282"/>
    <cellStyle name="1_tree_수량산출_구로리총괄내역_구로리어린이공원예산서(조경)1125_단양-수량산출서" xfId="23283"/>
    <cellStyle name="1_tree_수량산출_구로리총괄내역_구로리어린이공원예산서(조경)1125_단양희망의탑-설계서" xfId="23284"/>
    <cellStyle name="1_tree_수량산출_구로리총괄내역_구로리어린이공원예산서(조경)1125_동의변경" xfId="5331"/>
    <cellStyle name="1_tree_수량산출_구로리총괄내역_구로리어린이공원예산서(조경)1125_동의변경 2" xfId="8199"/>
    <cellStyle name="1_tree_수량산출_구로리총괄내역_구로리어린이공원예산서(조경)1125_복사본 비둘기-수량산출서" xfId="23285"/>
    <cellStyle name="1_tree_수량산출_구로리총괄내역_구로리어린이공원예산서(조경)1125_북악산-수량산출서" xfId="23286"/>
    <cellStyle name="1_tree_수량산출_구로리총괄내역_구로리어린이공원예산서(조경)1125_예정공정표및설계설명서" xfId="5332"/>
    <cellStyle name="1_tree_수량산출_구로리총괄내역_구로리어린이공원예산서(조경)1125_예정공정표및설계설명서 2" xfId="8200"/>
    <cellStyle name="1_tree_수량산출_구로리총괄내역_구로리어린이공원예산서(조경)1125_예정공정표및설계설명서_(마전)예정공정표및설계설명서" xfId="5333"/>
    <cellStyle name="1_tree_수량산출_구로리총괄내역_구로리어린이공원예산서(조경)1125_예정공정표및설계설명서_(마전)예정공정표및설계설명서 2" xfId="8201"/>
    <cellStyle name="1_tree_수량산출_구로리총괄내역_구로리어린이공원예산서(조경)1125_예정공정표및설계설명서_(명덕)예정공정표및설계설명서" xfId="5334"/>
    <cellStyle name="1_tree_수량산출_구로리총괄내역_구로리어린이공원예산서(조경)1125_예정공정표및설계설명서_(명덕)예정공정표및설계설명서 2" xfId="8202"/>
    <cellStyle name="1_tree_수량산출_구로리총괄내역_구로리어린이공원예산서(조경)1125_예정공정표및설계설명서_0305-불당마을내역" xfId="5335"/>
    <cellStyle name="1_tree_수량산출_구로리총괄내역_구로리어린이공원예산서(조경)1125_예정공정표및설계설명서_0305-불당마을내역 2" xfId="8203"/>
    <cellStyle name="1_tree_수량산출_구로리총괄내역_구로리어린이공원예산서(조경)1125_예정공정표및설계설명서_1.설계 예산서" xfId="5336"/>
    <cellStyle name="1_tree_수량산출_구로리총괄내역_구로리어린이공원예산서(조경)1125_예정공정표및설계설명서_1.설계 예산서 2" xfId="8204"/>
    <cellStyle name="1_tree_수량산출_구로리총괄내역_구로리어린이공원예산서(조경)1125_예정공정표및설계설명서_설계서-1" xfId="5337"/>
    <cellStyle name="1_tree_수량산출_구로리총괄내역_구로리어린이공원예산서(조경)1125_예정공정표및설계설명서_설계서-1 2" xfId="8205"/>
    <cellStyle name="1_tree_수량산출_구로리총괄내역_구로리어린이공원예산서(조경)1125_용마도시자연공원 총괄내역서0618" xfId="5338"/>
    <cellStyle name="1_tree_수량산출_구로리총괄내역_구로리어린이공원예산서(조경)1125_용마도시자연공원 총괄내역서0618 2" xfId="8206"/>
    <cellStyle name="1_tree_수량산출_구로리총괄내역_구로리어린이공원예산서(조경)1125_용마도시자연공원 총괄내역서0618_동의변경" xfId="5339"/>
    <cellStyle name="1_tree_수량산출_구로리총괄내역_구로리어린이공원예산서(조경)1125_용마도시자연공원 총괄내역서0618_동의변경 2" xfId="8207"/>
    <cellStyle name="1_tree_수량산출_구로리총괄내역_구로리어린이공원예산서(조경)1125_지울것" xfId="23287"/>
    <cellStyle name="1_tree_수량산출_구로리총괄내역_구로리어린이공원예산서(조경)1125_지주목" xfId="23288"/>
    <cellStyle name="1_tree_수량산출_구로리총괄내역_구로리어린이공원예산서(조경)1125_지주목_00-수량산출서양식" xfId="23289"/>
    <cellStyle name="1_tree_수량산출_구로리총괄내역_구로리어린이공원예산서(조경)1125_지주목_0702 성북구북악산-수량산출서" xfId="23290"/>
    <cellStyle name="1_tree_수량산출_구로리총괄내역_구로리어린이공원예산서(조경)1125_지주목_강남구시설녹지대-수량산출서" xfId="23291"/>
    <cellStyle name="1_tree_수량산출_구로리총괄내역_구로리어린이공원예산서(조경)1125_지주목_나래-수량산출서" xfId="23292"/>
    <cellStyle name="1_tree_수량산출_구로리총괄내역_구로리어린이공원예산서(조경)1125_지주목_단양희망의탑-설계서" xfId="23293"/>
    <cellStyle name="1_tree_수량산출_구로리총괄내역_구로리어린이공원예산서(조경)1125_지주목_복사본 비둘기-수량산출서" xfId="23294"/>
    <cellStyle name="1_tree_수량산출_구로리총괄내역_구로리어린이공원예산서(조경)1125_지주목_북악산-수량산출서" xfId="23295"/>
    <cellStyle name="1_tree_수량산출_구로리총괄내역_구로리어린이공원예산서(조경)1125_지주목_지울것" xfId="23296"/>
    <cellStyle name="1_tree_수량산출_구로리총괄내역_구로리어린이공원예산서(조경)1125_진해자은수량산출서(단지내)" xfId="10372"/>
    <cellStyle name="1_tree_수량산출_구로리총괄내역_구로리어린이공원예산서(조경)1125_진해자은수량산출서(단지내)_진해자은수량산출서(도시기반)0621" xfId="10373"/>
    <cellStyle name="1_tree_수량산출_구로리총괄내역_구로리어린이공원예산서(조경)1125_진해자은수량산출서(단지내)_취합" xfId="23297"/>
    <cellStyle name="1_tree_수량산출_구로리총괄내역_구로리어린이공원예산서(조경)1125_철거 및 이설수량산출-학교숲" xfId="5340"/>
    <cellStyle name="1_tree_수량산출_구로리총괄내역_구로리어린이공원예산서(조경)1125_철거 및 이설수량산출-학교숲 2" xfId="8208"/>
    <cellStyle name="1_tree_수량산출_구로리총괄내역_구로리어린이공원예산서(조경)1125_하도급관리계획서(갑지원주동화)" xfId="23298"/>
    <cellStyle name="1_tree_수량산출_구로리총괄내역_구로리어린이공원예산서(조경)1125_하도급관리계획서(갑지원주동화)_bc포대내역서" xfId="23299"/>
    <cellStyle name="1_tree_수량산출_구로리총괄내역_나래-수량산출서" xfId="23300"/>
    <cellStyle name="1_tree_수량산출_구로리총괄내역_내역서" xfId="5341"/>
    <cellStyle name="1_tree_수량산출_구로리총괄내역_내역서 2" xfId="8209"/>
    <cellStyle name="1_tree_수량산출_구로리총괄내역_내역서_00-설계서양식" xfId="23301"/>
    <cellStyle name="1_tree_수량산출_구로리총괄내역_내역서_00-설계서양식_00-수량산출서양식" xfId="23302"/>
    <cellStyle name="1_tree_수량산출_구로리총괄내역_내역서_00-설계서양식_0702 성북구북악산-수량산출서" xfId="23303"/>
    <cellStyle name="1_tree_수량산출_구로리총괄내역_내역서_00-설계서양식_강남구시설녹지대-수량산출서" xfId="23304"/>
    <cellStyle name="1_tree_수량산출_구로리총괄내역_내역서_00-설계서양식_나래-수량산출서" xfId="23305"/>
    <cellStyle name="1_tree_수량산출_구로리총괄내역_내역서_00-설계서양식_단양희망의탑-설계서" xfId="23306"/>
    <cellStyle name="1_tree_수량산출_구로리총괄내역_내역서_00-설계서양식_복사본 비둘기-수량산출서" xfId="23307"/>
    <cellStyle name="1_tree_수량산출_구로리총괄내역_내역서_00-설계서양식_북악산-수량산출서" xfId="23308"/>
    <cellStyle name="1_tree_수량산출_구로리총괄내역_내역서_00-설계서양식_지울것" xfId="23309"/>
    <cellStyle name="1_tree_수량산출_구로리총괄내역_내역서_00-수량산출서양식" xfId="23310"/>
    <cellStyle name="1_tree_수량산출_구로리총괄내역_내역서_0702 성북구북악산-수량산출서" xfId="23311"/>
    <cellStyle name="1_tree_수량산출_구로리총괄내역_내역서_bc포대내역서" xfId="23312"/>
    <cellStyle name="1_tree_수량산출_구로리총괄내역_내역서_강남구시설녹지대-수량산출서" xfId="23313"/>
    <cellStyle name="1_tree_수량산출_구로리총괄내역_내역서_나래-수량산출서" xfId="23314"/>
    <cellStyle name="1_tree_수량산출_구로리총괄내역_내역서_단양-수량산출서" xfId="23315"/>
    <cellStyle name="1_tree_수량산출_구로리총괄내역_내역서_단양희망의탑-설계서" xfId="23316"/>
    <cellStyle name="1_tree_수량산출_구로리총괄내역_내역서_동의변경" xfId="5342"/>
    <cellStyle name="1_tree_수량산출_구로리총괄내역_내역서_동의변경 2" xfId="8210"/>
    <cellStyle name="1_tree_수량산출_구로리총괄내역_내역서_복사본 비둘기-수량산출서" xfId="23317"/>
    <cellStyle name="1_tree_수량산출_구로리총괄내역_내역서_북악산-수량산출서" xfId="23318"/>
    <cellStyle name="1_tree_수량산출_구로리총괄내역_내역서_예정공정표및설계설명서" xfId="5343"/>
    <cellStyle name="1_tree_수량산출_구로리총괄내역_내역서_예정공정표및설계설명서 2" xfId="8211"/>
    <cellStyle name="1_tree_수량산출_구로리총괄내역_내역서_예정공정표및설계설명서_(마전)예정공정표및설계설명서" xfId="5344"/>
    <cellStyle name="1_tree_수량산출_구로리총괄내역_내역서_예정공정표및설계설명서_(마전)예정공정표및설계설명서 2" xfId="8212"/>
    <cellStyle name="1_tree_수량산출_구로리총괄내역_내역서_예정공정표및설계설명서_(명덕)예정공정표및설계설명서" xfId="5345"/>
    <cellStyle name="1_tree_수량산출_구로리총괄내역_내역서_예정공정표및설계설명서_(명덕)예정공정표및설계설명서 2" xfId="8213"/>
    <cellStyle name="1_tree_수량산출_구로리총괄내역_내역서_예정공정표및설계설명서_0305-불당마을내역" xfId="5346"/>
    <cellStyle name="1_tree_수량산출_구로리총괄내역_내역서_예정공정표및설계설명서_0305-불당마을내역 2" xfId="8214"/>
    <cellStyle name="1_tree_수량산출_구로리총괄내역_내역서_예정공정표및설계설명서_1.설계 예산서" xfId="5347"/>
    <cellStyle name="1_tree_수량산출_구로리총괄내역_내역서_예정공정표및설계설명서_1.설계 예산서 2" xfId="8215"/>
    <cellStyle name="1_tree_수량산출_구로리총괄내역_내역서_예정공정표및설계설명서_설계서-1" xfId="5348"/>
    <cellStyle name="1_tree_수량산출_구로리총괄내역_내역서_예정공정표및설계설명서_설계서-1 2" xfId="8216"/>
    <cellStyle name="1_tree_수량산출_구로리총괄내역_내역서_용마도시자연공원 총괄내역서0618" xfId="5349"/>
    <cellStyle name="1_tree_수량산출_구로리총괄내역_내역서_용마도시자연공원 총괄내역서0618 2" xfId="8217"/>
    <cellStyle name="1_tree_수량산출_구로리총괄내역_내역서_용마도시자연공원 총괄내역서0618_동의변경" xfId="5350"/>
    <cellStyle name="1_tree_수량산출_구로리총괄내역_내역서_용마도시자연공원 총괄내역서0618_동의변경 2" xfId="8218"/>
    <cellStyle name="1_tree_수량산출_구로리총괄내역_내역서_지울것" xfId="23319"/>
    <cellStyle name="1_tree_수량산출_구로리총괄내역_내역서_지주목" xfId="23320"/>
    <cellStyle name="1_tree_수량산출_구로리총괄내역_내역서_지주목_00-수량산출서양식" xfId="23321"/>
    <cellStyle name="1_tree_수량산출_구로리총괄내역_내역서_지주목_0702 성북구북악산-수량산출서" xfId="23322"/>
    <cellStyle name="1_tree_수량산출_구로리총괄내역_내역서_지주목_강남구시설녹지대-수량산출서" xfId="23323"/>
    <cellStyle name="1_tree_수량산출_구로리총괄내역_내역서_지주목_나래-수량산출서" xfId="23324"/>
    <cellStyle name="1_tree_수량산출_구로리총괄내역_내역서_지주목_단양희망의탑-설계서" xfId="23325"/>
    <cellStyle name="1_tree_수량산출_구로리총괄내역_내역서_지주목_복사본 비둘기-수량산출서" xfId="23326"/>
    <cellStyle name="1_tree_수량산출_구로리총괄내역_내역서_지주목_북악산-수량산출서" xfId="23327"/>
    <cellStyle name="1_tree_수량산출_구로리총괄내역_내역서_지주목_지울것" xfId="23328"/>
    <cellStyle name="1_tree_수량산출_구로리총괄내역_내역서_진해자은수량산출서(단지내)" xfId="10374"/>
    <cellStyle name="1_tree_수량산출_구로리총괄내역_내역서_진해자은수량산출서(단지내)_진해자은수량산출서(도시기반)0621" xfId="10375"/>
    <cellStyle name="1_tree_수량산출_구로리총괄내역_내역서_진해자은수량산출서(단지내)_취합" xfId="23329"/>
    <cellStyle name="1_tree_수량산출_구로리총괄내역_내역서_철거 및 이설수량산출-학교숲" xfId="5351"/>
    <cellStyle name="1_tree_수량산출_구로리총괄내역_내역서_철거 및 이설수량산출-학교숲 2" xfId="8219"/>
    <cellStyle name="1_tree_수량산출_구로리총괄내역_내역서_하도급관리계획서(갑지원주동화)" xfId="23330"/>
    <cellStyle name="1_tree_수량산출_구로리총괄내역_내역서_하도급관리계획서(갑지원주동화)_bc포대내역서" xfId="23331"/>
    <cellStyle name="1_tree_수량산출_구로리총괄내역_노임단가표" xfId="5352"/>
    <cellStyle name="1_tree_수량산출_구로리총괄내역_노임단가표 2" xfId="8220"/>
    <cellStyle name="1_tree_수량산출_구로리총괄내역_노임단가표_00-설계서양식" xfId="23332"/>
    <cellStyle name="1_tree_수량산출_구로리총괄내역_노임단가표_00-설계서양식_00-수량산출서양식" xfId="23333"/>
    <cellStyle name="1_tree_수량산출_구로리총괄내역_노임단가표_00-설계서양식_0702 성북구북악산-수량산출서" xfId="23334"/>
    <cellStyle name="1_tree_수량산출_구로리총괄내역_노임단가표_00-설계서양식_강남구시설녹지대-수량산출서" xfId="23335"/>
    <cellStyle name="1_tree_수량산출_구로리총괄내역_노임단가표_00-설계서양식_나래-수량산출서" xfId="23336"/>
    <cellStyle name="1_tree_수량산출_구로리총괄내역_노임단가표_00-설계서양식_단양희망의탑-설계서" xfId="23337"/>
    <cellStyle name="1_tree_수량산출_구로리총괄내역_노임단가표_00-설계서양식_복사본 비둘기-수량산출서" xfId="23338"/>
    <cellStyle name="1_tree_수량산출_구로리총괄내역_노임단가표_00-설계서양식_북악산-수량산출서" xfId="23339"/>
    <cellStyle name="1_tree_수량산출_구로리총괄내역_노임단가표_00-설계서양식_지울것" xfId="23340"/>
    <cellStyle name="1_tree_수량산출_구로리총괄내역_노임단가표_00-수량산출서양식" xfId="23341"/>
    <cellStyle name="1_tree_수량산출_구로리총괄내역_노임단가표_0702 성북구북악산-수량산출서" xfId="23342"/>
    <cellStyle name="1_tree_수량산출_구로리총괄내역_노임단가표_bc포대내역서" xfId="23343"/>
    <cellStyle name="1_tree_수량산출_구로리총괄내역_노임단가표_강남구시설녹지대-수량산출서" xfId="23344"/>
    <cellStyle name="1_tree_수량산출_구로리총괄내역_노임단가표_나래-수량산출서" xfId="23345"/>
    <cellStyle name="1_tree_수량산출_구로리총괄내역_노임단가표_단양-수량산출서" xfId="23346"/>
    <cellStyle name="1_tree_수량산출_구로리총괄내역_노임단가표_단양희망의탑-설계서" xfId="23347"/>
    <cellStyle name="1_tree_수량산출_구로리총괄내역_노임단가표_동의변경" xfId="5353"/>
    <cellStyle name="1_tree_수량산출_구로리총괄내역_노임단가표_동의변경 2" xfId="8221"/>
    <cellStyle name="1_tree_수량산출_구로리총괄내역_노임단가표_복사본 비둘기-수량산출서" xfId="23348"/>
    <cellStyle name="1_tree_수량산출_구로리총괄내역_노임단가표_북악산-수량산출서" xfId="23349"/>
    <cellStyle name="1_tree_수량산출_구로리총괄내역_노임단가표_예정공정표및설계설명서" xfId="5354"/>
    <cellStyle name="1_tree_수량산출_구로리총괄내역_노임단가표_예정공정표및설계설명서 2" xfId="8222"/>
    <cellStyle name="1_tree_수량산출_구로리총괄내역_노임단가표_예정공정표및설계설명서_(마전)예정공정표및설계설명서" xfId="5355"/>
    <cellStyle name="1_tree_수량산출_구로리총괄내역_노임단가표_예정공정표및설계설명서_(마전)예정공정표및설계설명서 2" xfId="8223"/>
    <cellStyle name="1_tree_수량산출_구로리총괄내역_노임단가표_예정공정표및설계설명서_(명덕)예정공정표및설계설명서" xfId="5356"/>
    <cellStyle name="1_tree_수량산출_구로리총괄내역_노임단가표_예정공정표및설계설명서_(명덕)예정공정표및설계설명서 2" xfId="8224"/>
    <cellStyle name="1_tree_수량산출_구로리총괄내역_노임단가표_예정공정표및설계설명서_0305-불당마을내역" xfId="5357"/>
    <cellStyle name="1_tree_수량산출_구로리총괄내역_노임단가표_예정공정표및설계설명서_0305-불당마을내역 2" xfId="8225"/>
    <cellStyle name="1_tree_수량산출_구로리총괄내역_노임단가표_예정공정표및설계설명서_1.설계 예산서" xfId="5358"/>
    <cellStyle name="1_tree_수량산출_구로리총괄내역_노임단가표_예정공정표및설계설명서_1.설계 예산서 2" xfId="8226"/>
    <cellStyle name="1_tree_수량산출_구로리총괄내역_노임단가표_예정공정표및설계설명서_설계서-1" xfId="5359"/>
    <cellStyle name="1_tree_수량산출_구로리총괄내역_노임단가표_예정공정표및설계설명서_설계서-1 2" xfId="8227"/>
    <cellStyle name="1_tree_수량산출_구로리총괄내역_노임단가표_용마도시자연공원 총괄내역서0618" xfId="5360"/>
    <cellStyle name="1_tree_수량산출_구로리총괄내역_노임단가표_용마도시자연공원 총괄내역서0618 2" xfId="8228"/>
    <cellStyle name="1_tree_수량산출_구로리총괄내역_노임단가표_용마도시자연공원 총괄내역서0618_동의변경" xfId="5361"/>
    <cellStyle name="1_tree_수량산출_구로리총괄내역_노임단가표_용마도시자연공원 총괄내역서0618_동의변경 2" xfId="8229"/>
    <cellStyle name="1_tree_수량산출_구로리총괄내역_노임단가표_지울것" xfId="23350"/>
    <cellStyle name="1_tree_수량산출_구로리총괄내역_노임단가표_지주목" xfId="23351"/>
    <cellStyle name="1_tree_수량산출_구로리총괄내역_노임단가표_지주목_00-수량산출서양식" xfId="23352"/>
    <cellStyle name="1_tree_수량산출_구로리총괄내역_노임단가표_지주목_0702 성북구북악산-수량산출서" xfId="23353"/>
    <cellStyle name="1_tree_수량산출_구로리총괄내역_노임단가표_지주목_강남구시설녹지대-수량산출서" xfId="23354"/>
    <cellStyle name="1_tree_수량산출_구로리총괄내역_노임단가표_지주목_나래-수량산출서" xfId="23355"/>
    <cellStyle name="1_tree_수량산출_구로리총괄내역_노임단가표_지주목_단양희망의탑-설계서" xfId="23356"/>
    <cellStyle name="1_tree_수량산출_구로리총괄내역_노임단가표_지주목_복사본 비둘기-수량산출서" xfId="23357"/>
    <cellStyle name="1_tree_수량산출_구로리총괄내역_노임단가표_지주목_북악산-수량산출서" xfId="23358"/>
    <cellStyle name="1_tree_수량산출_구로리총괄내역_노임단가표_지주목_지울것" xfId="23359"/>
    <cellStyle name="1_tree_수량산출_구로리총괄내역_노임단가표_진해자은수량산출서(단지내)" xfId="10376"/>
    <cellStyle name="1_tree_수량산출_구로리총괄내역_노임단가표_진해자은수량산출서(단지내)_진해자은수량산출서(도시기반)0621" xfId="10377"/>
    <cellStyle name="1_tree_수량산출_구로리총괄내역_노임단가표_진해자은수량산출서(단지내)_취합" xfId="23360"/>
    <cellStyle name="1_tree_수량산출_구로리총괄내역_노임단가표_철거 및 이설수량산출-학교숲" xfId="5362"/>
    <cellStyle name="1_tree_수량산출_구로리총괄내역_노임단가표_철거 및 이설수량산출-학교숲 2" xfId="8230"/>
    <cellStyle name="1_tree_수량산출_구로리총괄내역_노임단가표_하도급관리계획서(갑지원주동화)" xfId="23361"/>
    <cellStyle name="1_tree_수량산출_구로리총괄내역_노임단가표_하도급관리계획서(갑지원주동화)_bc포대내역서" xfId="23362"/>
    <cellStyle name="1_tree_수량산출_구로리총괄내역_단양-수량산출서" xfId="23363"/>
    <cellStyle name="1_tree_수량산출_구로리총괄내역_단양희망의탑-설계서" xfId="23364"/>
    <cellStyle name="1_tree_수량산출_구로리총괄내역_동의변경" xfId="5363"/>
    <cellStyle name="1_tree_수량산출_구로리총괄내역_동의변경 2" xfId="8231"/>
    <cellStyle name="1_tree_수량산출_구로리총괄내역_복사본 비둘기-수량산출서" xfId="23365"/>
    <cellStyle name="1_tree_수량산출_구로리총괄내역_북악산-수량산출서" xfId="23366"/>
    <cellStyle name="1_tree_수량산출_구로리총괄내역_수도권매립지" xfId="5364"/>
    <cellStyle name="1_tree_수량산출_구로리총괄내역_수도권매립지 2" xfId="8232"/>
    <cellStyle name="1_tree_수량산출_구로리총괄내역_수도권매립지_00-설계서양식" xfId="23367"/>
    <cellStyle name="1_tree_수량산출_구로리총괄내역_수도권매립지_00-설계서양식_00-수량산출서양식" xfId="23368"/>
    <cellStyle name="1_tree_수량산출_구로리총괄내역_수도권매립지_00-설계서양식_0702 성북구북악산-수량산출서" xfId="23369"/>
    <cellStyle name="1_tree_수량산출_구로리총괄내역_수도권매립지_00-설계서양식_강남구시설녹지대-수량산출서" xfId="23370"/>
    <cellStyle name="1_tree_수량산출_구로리총괄내역_수도권매립지_00-설계서양식_나래-수량산출서" xfId="23371"/>
    <cellStyle name="1_tree_수량산출_구로리총괄내역_수도권매립지_00-설계서양식_단양희망의탑-설계서" xfId="23372"/>
    <cellStyle name="1_tree_수량산출_구로리총괄내역_수도권매립지_00-설계서양식_복사본 비둘기-수량산출서" xfId="23373"/>
    <cellStyle name="1_tree_수량산출_구로리총괄내역_수도권매립지_00-설계서양식_북악산-수량산출서" xfId="23374"/>
    <cellStyle name="1_tree_수량산출_구로리총괄내역_수도권매립지_00-설계서양식_지울것" xfId="23375"/>
    <cellStyle name="1_tree_수량산출_구로리총괄내역_수도권매립지_00-수량산출서양식" xfId="23376"/>
    <cellStyle name="1_tree_수량산출_구로리총괄내역_수도권매립지_0702 성북구북악산-수량산출서" xfId="23377"/>
    <cellStyle name="1_tree_수량산출_구로리총괄내역_수도권매립지_bc포대내역서" xfId="23378"/>
    <cellStyle name="1_tree_수량산출_구로리총괄내역_수도권매립지_강남구시설녹지대-수량산출서" xfId="23379"/>
    <cellStyle name="1_tree_수량산출_구로리총괄내역_수도권매립지_나래-수량산출서" xfId="23380"/>
    <cellStyle name="1_tree_수량산출_구로리총괄내역_수도권매립지_단양-수량산출서" xfId="23381"/>
    <cellStyle name="1_tree_수량산출_구로리총괄내역_수도권매립지_단양희망의탑-설계서" xfId="23382"/>
    <cellStyle name="1_tree_수량산출_구로리총괄내역_수도권매립지_동의변경" xfId="5365"/>
    <cellStyle name="1_tree_수량산출_구로리총괄내역_수도권매립지_동의변경 2" xfId="8233"/>
    <cellStyle name="1_tree_수량산출_구로리총괄내역_수도권매립지_복사본 비둘기-수량산출서" xfId="23383"/>
    <cellStyle name="1_tree_수량산출_구로리총괄내역_수도권매립지_북악산-수량산출서" xfId="23384"/>
    <cellStyle name="1_tree_수량산출_구로리총괄내역_수도권매립지_예정공정표및설계설명서" xfId="5366"/>
    <cellStyle name="1_tree_수량산출_구로리총괄내역_수도권매립지_예정공정표및설계설명서 2" xfId="8234"/>
    <cellStyle name="1_tree_수량산출_구로리총괄내역_수도권매립지_예정공정표및설계설명서_(마전)예정공정표및설계설명서" xfId="5367"/>
    <cellStyle name="1_tree_수량산출_구로리총괄내역_수도권매립지_예정공정표및설계설명서_(마전)예정공정표및설계설명서 2" xfId="8235"/>
    <cellStyle name="1_tree_수량산출_구로리총괄내역_수도권매립지_예정공정표및설계설명서_(명덕)예정공정표및설계설명서" xfId="5368"/>
    <cellStyle name="1_tree_수량산출_구로리총괄내역_수도권매립지_예정공정표및설계설명서_(명덕)예정공정표및설계설명서 2" xfId="8236"/>
    <cellStyle name="1_tree_수량산출_구로리총괄내역_수도권매립지_예정공정표및설계설명서_0305-불당마을내역" xfId="5369"/>
    <cellStyle name="1_tree_수량산출_구로리총괄내역_수도권매립지_예정공정표및설계설명서_0305-불당마을내역 2" xfId="8237"/>
    <cellStyle name="1_tree_수량산출_구로리총괄내역_수도권매립지_예정공정표및설계설명서_1.설계 예산서" xfId="5370"/>
    <cellStyle name="1_tree_수량산출_구로리총괄내역_수도권매립지_예정공정표및설계설명서_1.설계 예산서 2" xfId="8238"/>
    <cellStyle name="1_tree_수량산출_구로리총괄내역_수도권매립지_예정공정표및설계설명서_설계서-1" xfId="5371"/>
    <cellStyle name="1_tree_수량산출_구로리총괄내역_수도권매립지_예정공정표및설계설명서_설계서-1 2" xfId="8239"/>
    <cellStyle name="1_tree_수량산출_구로리총괄내역_수도권매립지_용마도시자연공원 총괄내역서0618" xfId="5372"/>
    <cellStyle name="1_tree_수량산출_구로리총괄내역_수도권매립지_용마도시자연공원 총괄내역서0618 2" xfId="8240"/>
    <cellStyle name="1_tree_수량산출_구로리총괄내역_수도권매립지_용마도시자연공원 총괄내역서0618_동의변경" xfId="5373"/>
    <cellStyle name="1_tree_수량산출_구로리총괄내역_수도권매립지_용마도시자연공원 총괄내역서0618_동의변경 2" xfId="8241"/>
    <cellStyle name="1_tree_수량산출_구로리총괄내역_수도권매립지_지울것" xfId="23385"/>
    <cellStyle name="1_tree_수량산출_구로리총괄내역_수도권매립지_지주목" xfId="23386"/>
    <cellStyle name="1_tree_수량산출_구로리총괄내역_수도권매립지_지주목_00-수량산출서양식" xfId="23387"/>
    <cellStyle name="1_tree_수량산출_구로리총괄내역_수도권매립지_지주목_0702 성북구북악산-수량산출서" xfId="23388"/>
    <cellStyle name="1_tree_수량산출_구로리총괄내역_수도권매립지_지주목_강남구시설녹지대-수량산출서" xfId="23389"/>
    <cellStyle name="1_tree_수량산출_구로리총괄내역_수도권매립지_지주목_나래-수량산출서" xfId="23390"/>
    <cellStyle name="1_tree_수량산출_구로리총괄내역_수도권매립지_지주목_단양희망의탑-설계서" xfId="23391"/>
    <cellStyle name="1_tree_수량산출_구로리총괄내역_수도권매립지_지주목_복사본 비둘기-수량산출서" xfId="23392"/>
    <cellStyle name="1_tree_수량산출_구로리총괄내역_수도권매립지_지주목_북악산-수량산출서" xfId="23393"/>
    <cellStyle name="1_tree_수량산출_구로리총괄내역_수도권매립지_지주목_지울것" xfId="23394"/>
    <cellStyle name="1_tree_수량산출_구로리총괄내역_수도권매립지_진해자은수량산출서(단지내)" xfId="10378"/>
    <cellStyle name="1_tree_수량산출_구로리총괄내역_수도권매립지_진해자은수량산출서(단지내)_진해자은수량산출서(도시기반)0621" xfId="10379"/>
    <cellStyle name="1_tree_수량산출_구로리총괄내역_수도권매립지_진해자은수량산출서(단지내)_취합" xfId="23395"/>
    <cellStyle name="1_tree_수량산출_구로리총괄내역_수도권매립지_철거 및 이설수량산출-학교숲" xfId="5374"/>
    <cellStyle name="1_tree_수량산출_구로리총괄내역_수도권매립지_철거 및 이설수량산출-학교숲 2" xfId="8242"/>
    <cellStyle name="1_tree_수량산출_구로리총괄내역_수도권매립지_하도급관리계획서(갑지원주동화)" xfId="23396"/>
    <cellStyle name="1_tree_수량산출_구로리총괄내역_수도권매립지_하도급관리계획서(갑지원주동화)_bc포대내역서" xfId="23397"/>
    <cellStyle name="1_tree_수량산출_구로리총괄내역_수도권매립지1004(발주용)" xfId="5375"/>
    <cellStyle name="1_tree_수량산출_구로리총괄내역_수도권매립지1004(발주용) 2" xfId="8243"/>
    <cellStyle name="1_tree_수량산출_구로리총괄내역_수도권매립지1004(발주용)_00-설계서양식" xfId="23398"/>
    <cellStyle name="1_tree_수량산출_구로리총괄내역_수도권매립지1004(발주용)_00-설계서양식_00-수량산출서양식" xfId="23399"/>
    <cellStyle name="1_tree_수량산출_구로리총괄내역_수도권매립지1004(발주용)_00-설계서양식_0702 성북구북악산-수량산출서" xfId="23400"/>
    <cellStyle name="1_tree_수량산출_구로리총괄내역_수도권매립지1004(발주용)_00-설계서양식_강남구시설녹지대-수량산출서" xfId="23401"/>
    <cellStyle name="1_tree_수량산출_구로리총괄내역_수도권매립지1004(발주용)_00-설계서양식_나래-수량산출서" xfId="23402"/>
    <cellStyle name="1_tree_수량산출_구로리총괄내역_수도권매립지1004(발주용)_00-설계서양식_단양희망의탑-설계서" xfId="23403"/>
    <cellStyle name="1_tree_수량산출_구로리총괄내역_수도권매립지1004(발주용)_00-설계서양식_복사본 비둘기-수량산출서" xfId="23404"/>
    <cellStyle name="1_tree_수량산출_구로리총괄내역_수도권매립지1004(발주용)_00-설계서양식_북악산-수량산출서" xfId="23405"/>
    <cellStyle name="1_tree_수량산출_구로리총괄내역_수도권매립지1004(발주용)_00-설계서양식_지울것" xfId="23406"/>
    <cellStyle name="1_tree_수량산출_구로리총괄내역_수도권매립지1004(발주용)_00-수량산출서양식" xfId="23407"/>
    <cellStyle name="1_tree_수량산출_구로리총괄내역_수도권매립지1004(발주용)_0702 성북구북악산-수량산출서" xfId="23408"/>
    <cellStyle name="1_tree_수량산출_구로리총괄내역_수도권매립지1004(발주용)_bc포대내역서" xfId="23409"/>
    <cellStyle name="1_tree_수량산출_구로리총괄내역_수도권매립지1004(발주용)_강남구시설녹지대-수량산출서" xfId="23410"/>
    <cellStyle name="1_tree_수량산출_구로리총괄내역_수도권매립지1004(발주용)_나래-수량산출서" xfId="23411"/>
    <cellStyle name="1_tree_수량산출_구로리총괄내역_수도권매립지1004(발주용)_단양-수량산출서" xfId="23412"/>
    <cellStyle name="1_tree_수량산출_구로리총괄내역_수도권매립지1004(발주용)_단양희망의탑-설계서" xfId="23413"/>
    <cellStyle name="1_tree_수량산출_구로리총괄내역_수도권매립지1004(발주용)_동의변경" xfId="5376"/>
    <cellStyle name="1_tree_수량산출_구로리총괄내역_수도권매립지1004(발주용)_동의변경 2" xfId="8244"/>
    <cellStyle name="1_tree_수량산출_구로리총괄내역_수도권매립지1004(발주용)_복사본 비둘기-수량산출서" xfId="23414"/>
    <cellStyle name="1_tree_수량산출_구로리총괄내역_수도권매립지1004(발주용)_북악산-수량산출서" xfId="23415"/>
    <cellStyle name="1_tree_수량산출_구로리총괄내역_수도권매립지1004(발주용)_예정공정표및설계설명서" xfId="5377"/>
    <cellStyle name="1_tree_수량산출_구로리총괄내역_수도권매립지1004(발주용)_예정공정표및설계설명서 2" xfId="8245"/>
    <cellStyle name="1_tree_수량산출_구로리총괄내역_수도권매립지1004(발주용)_예정공정표및설계설명서_(마전)예정공정표및설계설명서" xfId="5378"/>
    <cellStyle name="1_tree_수량산출_구로리총괄내역_수도권매립지1004(발주용)_예정공정표및설계설명서_(마전)예정공정표및설계설명서 2" xfId="8246"/>
    <cellStyle name="1_tree_수량산출_구로리총괄내역_수도권매립지1004(발주용)_예정공정표및설계설명서_(명덕)예정공정표및설계설명서" xfId="5379"/>
    <cellStyle name="1_tree_수량산출_구로리총괄내역_수도권매립지1004(발주용)_예정공정표및설계설명서_(명덕)예정공정표및설계설명서 2" xfId="8247"/>
    <cellStyle name="1_tree_수량산출_구로리총괄내역_수도권매립지1004(발주용)_예정공정표및설계설명서_0305-불당마을내역" xfId="5380"/>
    <cellStyle name="1_tree_수량산출_구로리총괄내역_수도권매립지1004(발주용)_예정공정표및설계설명서_0305-불당마을내역 2" xfId="8248"/>
    <cellStyle name="1_tree_수량산출_구로리총괄내역_수도권매립지1004(발주용)_예정공정표및설계설명서_1.설계 예산서" xfId="5381"/>
    <cellStyle name="1_tree_수량산출_구로리총괄내역_수도권매립지1004(발주용)_예정공정표및설계설명서_1.설계 예산서 2" xfId="8249"/>
    <cellStyle name="1_tree_수량산출_구로리총괄내역_수도권매립지1004(발주용)_예정공정표및설계설명서_설계서-1" xfId="5382"/>
    <cellStyle name="1_tree_수량산출_구로리총괄내역_수도권매립지1004(발주용)_예정공정표및설계설명서_설계서-1 2" xfId="8250"/>
    <cellStyle name="1_tree_수량산출_구로리총괄내역_수도권매립지1004(발주용)_용마도시자연공원 총괄내역서0618" xfId="5383"/>
    <cellStyle name="1_tree_수량산출_구로리총괄내역_수도권매립지1004(발주용)_용마도시자연공원 총괄내역서0618 2" xfId="8251"/>
    <cellStyle name="1_tree_수량산출_구로리총괄내역_수도권매립지1004(발주용)_용마도시자연공원 총괄내역서0618_동의변경" xfId="5384"/>
    <cellStyle name="1_tree_수량산출_구로리총괄내역_수도권매립지1004(발주용)_용마도시자연공원 총괄내역서0618_동의변경 2" xfId="8252"/>
    <cellStyle name="1_tree_수량산출_구로리총괄내역_수도권매립지1004(발주용)_지울것" xfId="23416"/>
    <cellStyle name="1_tree_수량산출_구로리총괄내역_수도권매립지1004(발주용)_지주목" xfId="23417"/>
    <cellStyle name="1_tree_수량산출_구로리총괄내역_수도권매립지1004(발주용)_지주목_00-수량산출서양식" xfId="23418"/>
    <cellStyle name="1_tree_수량산출_구로리총괄내역_수도권매립지1004(발주용)_지주목_0702 성북구북악산-수량산출서" xfId="23419"/>
    <cellStyle name="1_tree_수량산출_구로리총괄내역_수도권매립지1004(발주용)_지주목_강남구시설녹지대-수량산출서" xfId="23420"/>
    <cellStyle name="1_tree_수량산출_구로리총괄내역_수도권매립지1004(발주용)_지주목_나래-수량산출서" xfId="23421"/>
    <cellStyle name="1_tree_수량산출_구로리총괄내역_수도권매립지1004(발주용)_지주목_단양희망의탑-설계서" xfId="23422"/>
    <cellStyle name="1_tree_수량산출_구로리총괄내역_수도권매립지1004(발주용)_지주목_복사본 비둘기-수량산출서" xfId="23423"/>
    <cellStyle name="1_tree_수량산출_구로리총괄내역_수도권매립지1004(발주용)_지주목_북악산-수량산출서" xfId="23424"/>
    <cellStyle name="1_tree_수량산출_구로리총괄내역_수도권매립지1004(발주용)_지주목_지울것" xfId="23425"/>
    <cellStyle name="1_tree_수량산출_구로리총괄내역_수도권매립지1004(발주용)_진해자은수량산출서(단지내)" xfId="10380"/>
    <cellStyle name="1_tree_수량산출_구로리총괄내역_수도권매립지1004(발주용)_진해자은수량산출서(단지내)_진해자은수량산출서(도시기반)0621" xfId="10381"/>
    <cellStyle name="1_tree_수량산출_구로리총괄내역_수도권매립지1004(발주용)_진해자은수량산출서(단지내)_취합" xfId="23426"/>
    <cellStyle name="1_tree_수량산출_구로리총괄내역_수도권매립지1004(발주용)_철거 및 이설수량산출-학교숲" xfId="5385"/>
    <cellStyle name="1_tree_수량산출_구로리총괄내역_수도권매립지1004(발주용)_철거 및 이설수량산출-학교숲 2" xfId="8253"/>
    <cellStyle name="1_tree_수량산출_구로리총괄내역_수도권매립지1004(발주용)_하도급관리계획서(갑지원주동화)" xfId="23427"/>
    <cellStyle name="1_tree_수량산출_구로리총괄내역_수도권매립지1004(발주용)_하도급관리계획서(갑지원주동화)_bc포대내역서" xfId="23428"/>
    <cellStyle name="1_tree_수량산출_구로리총괄내역_예정공정표및설계설명서" xfId="5386"/>
    <cellStyle name="1_tree_수량산출_구로리총괄내역_예정공정표및설계설명서 2" xfId="8254"/>
    <cellStyle name="1_tree_수량산출_구로리총괄내역_예정공정표및설계설명서_(마전)예정공정표및설계설명서" xfId="5387"/>
    <cellStyle name="1_tree_수량산출_구로리총괄내역_예정공정표및설계설명서_(마전)예정공정표및설계설명서 2" xfId="8255"/>
    <cellStyle name="1_tree_수량산출_구로리총괄내역_예정공정표및설계설명서_(명덕)예정공정표및설계설명서" xfId="5388"/>
    <cellStyle name="1_tree_수량산출_구로리총괄내역_예정공정표및설계설명서_(명덕)예정공정표및설계설명서 2" xfId="8256"/>
    <cellStyle name="1_tree_수량산출_구로리총괄내역_예정공정표및설계설명서_0305-불당마을내역" xfId="5389"/>
    <cellStyle name="1_tree_수량산출_구로리총괄내역_예정공정표및설계설명서_0305-불당마을내역 2" xfId="8257"/>
    <cellStyle name="1_tree_수량산출_구로리총괄내역_예정공정표및설계설명서_1.설계 예산서" xfId="5390"/>
    <cellStyle name="1_tree_수량산출_구로리총괄내역_예정공정표및설계설명서_1.설계 예산서 2" xfId="8258"/>
    <cellStyle name="1_tree_수량산출_구로리총괄내역_예정공정표및설계설명서_설계서-1" xfId="5391"/>
    <cellStyle name="1_tree_수량산출_구로리총괄내역_예정공정표및설계설명서_설계서-1 2" xfId="8259"/>
    <cellStyle name="1_tree_수량산출_구로리총괄내역_용마도시자연공원 총괄내역서0618" xfId="5392"/>
    <cellStyle name="1_tree_수량산출_구로리총괄내역_용마도시자연공원 총괄내역서0618 2" xfId="8260"/>
    <cellStyle name="1_tree_수량산출_구로리총괄내역_용마도시자연공원 총괄내역서0618_동의변경" xfId="5393"/>
    <cellStyle name="1_tree_수량산출_구로리총괄내역_용마도시자연공원 총괄내역서0618_동의변경 2" xfId="8261"/>
    <cellStyle name="1_tree_수량산출_구로리총괄내역_일신건영설계예산서(0211)" xfId="5394"/>
    <cellStyle name="1_tree_수량산출_구로리총괄내역_일신건영설계예산서(0211) 2" xfId="8262"/>
    <cellStyle name="1_tree_수량산출_구로리총괄내역_일신건영설계예산서(0211)_00-설계서양식" xfId="23429"/>
    <cellStyle name="1_tree_수량산출_구로리총괄내역_일신건영설계예산서(0211)_00-설계서양식_00-수량산출서양식" xfId="23430"/>
    <cellStyle name="1_tree_수량산출_구로리총괄내역_일신건영설계예산서(0211)_00-설계서양식_0702 성북구북악산-수량산출서" xfId="23431"/>
    <cellStyle name="1_tree_수량산출_구로리총괄내역_일신건영설계예산서(0211)_00-설계서양식_강남구시설녹지대-수량산출서" xfId="23432"/>
    <cellStyle name="1_tree_수량산출_구로리총괄내역_일신건영설계예산서(0211)_00-설계서양식_나래-수량산출서" xfId="23433"/>
    <cellStyle name="1_tree_수량산출_구로리총괄내역_일신건영설계예산서(0211)_00-설계서양식_단양희망의탑-설계서" xfId="23434"/>
    <cellStyle name="1_tree_수량산출_구로리총괄내역_일신건영설계예산서(0211)_00-설계서양식_복사본 비둘기-수량산출서" xfId="23435"/>
    <cellStyle name="1_tree_수량산출_구로리총괄내역_일신건영설계예산서(0211)_00-설계서양식_북악산-수량산출서" xfId="23436"/>
    <cellStyle name="1_tree_수량산출_구로리총괄내역_일신건영설계예산서(0211)_00-설계서양식_지울것" xfId="23437"/>
    <cellStyle name="1_tree_수량산출_구로리총괄내역_일신건영설계예산서(0211)_00-수량산출서양식" xfId="23438"/>
    <cellStyle name="1_tree_수량산출_구로리총괄내역_일신건영설계예산서(0211)_0702 성북구북악산-수량산출서" xfId="23439"/>
    <cellStyle name="1_tree_수량산출_구로리총괄내역_일신건영설계예산서(0211)_bc포대내역서" xfId="23440"/>
    <cellStyle name="1_tree_수량산출_구로리총괄내역_일신건영설계예산서(0211)_강남구시설녹지대-수량산출서" xfId="23441"/>
    <cellStyle name="1_tree_수량산출_구로리총괄내역_일신건영설계예산서(0211)_나래-수량산출서" xfId="23442"/>
    <cellStyle name="1_tree_수량산출_구로리총괄내역_일신건영설계예산서(0211)_단양-수량산출서" xfId="23443"/>
    <cellStyle name="1_tree_수량산출_구로리총괄내역_일신건영설계예산서(0211)_단양희망의탑-설계서" xfId="23444"/>
    <cellStyle name="1_tree_수량산출_구로리총괄내역_일신건영설계예산서(0211)_동의변경" xfId="5395"/>
    <cellStyle name="1_tree_수량산출_구로리총괄내역_일신건영설계예산서(0211)_동의변경 2" xfId="8263"/>
    <cellStyle name="1_tree_수량산출_구로리총괄내역_일신건영설계예산서(0211)_복사본 비둘기-수량산출서" xfId="23445"/>
    <cellStyle name="1_tree_수량산출_구로리총괄내역_일신건영설계예산서(0211)_북악산-수량산출서" xfId="23446"/>
    <cellStyle name="1_tree_수량산출_구로리총괄내역_일신건영설계예산서(0211)_예정공정표및설계설명서" xfId="5396"/>
    <cellStyle name="1_tree_수량산출_구로리총괄내역_일신건영설계예산서(0211)_예정공정표및설계설명서 2" xfId="8264"/>
    <cellStyle name="1_tree_수량산출_구로리총괄내역_일신건영설계예산서(0211)_예정공정표및설계설명서_(마전)예정공정표및설계설명서" xfId="5397"/>
    <cellStyle name="1_tree_수량산출_구로리총괄내역_일신건영설계예산서(0211)_예정공정표및설계설명서_(마전)예정공정표및설계설명서 2" xfId="8265"/>
    <cellStyle name="1_tree_수량산출_구로리총괄내역_일신건영설계예산서(0211)_예정공정표및설계설명서_(명덕)예정공정표및설계설명서" xfId="5398"/>
    <cellStyle name="1_tree_수량산출_구로리총괄내역_일신건영설계예산서(0211)_예정공정표및설계설명서_(명덕)예정공정표및설계설명서 2" xfId="8266"/>
    <cellStyle name="1_tree_수량산출_구로리총괄내역_일신건영설계예산서(0211)_예정공정표및설계설명서_0305-불당마을내역" xfId="5399"/>
    <cellStyle name="1_tree_수량산출_구로리총괄내역_일신건영설계예산서(0211)_예정공정표및설계설명서_0305-불당마을내역 2" xfId="8267"/>
    <cellStyle name="1_tree_수량산출_구로리총괄내역_일신건영설계예산서(0211)_예정공정표및설계설명서_1.설계 예산서" xfId="5400"/>
    <cellStyle name="1_tree_수량산출_구로리총괄내역_일신건영설계예산서(0211)_예정공정표및설계설명서_1.설계 예산서 2" xfId="8268"/>
    <cellStyle name="1_tree_수량산출_구로리총괄내역_일신건영설계예산서(0211)_예정공정표및설계설명서_설계서-1" xfId="5401"/>
    <cellStyle name="1_tree_수량산출_구로리총괄내역_일신건영설계예산서(0211)_예정공정표및설계설명서_설계서-1 2" xfId="8269"/>
    <cellStyle name="1_tree_수량산출_구로리총괄내역_일신건영설계예산서(0211)_용마도시자연공원 총괄내역서0618" xfId="5402"/>
    <cellStyle name="1_tree_수량산출_구로리총괄내역_일신건영설계예산서(0211)_용마도시자연공원 총괄내역서0618 2" xfId="8270"/>
    <cellStyle name="1_tree_수량산출_구로리총괄내역_일신건영설계예산서(0211)_용마도시자연공원 총괄내역서0618_동의변경" xfId="5403"/>
    <cellStyle name="1_tree_수량산출_구로리총괄내역_일신건영설계예산서(0211)_용마도시자연공원 총괄내역서0618_동의변경 2" xfId="8271"/>
    <cellStyle name="1_tree_수량산출_구로리총괄내역_일신건영설계예산서(0211)_지울것" xfId="23447"/>
    <cellStyle name="1_tree_수량산출_구로리총괄내역_일신건영설계예산서(0211)_지주목" xfId="23448"/>
    <cellStyle name="1_tree_수량산출_구로리총괄내역_일신건영설계예산서(0211)_지주목_00-수량산출서양식" xfId="23449"/>
    <cellStyle name="1_tree_수량산출_구로리총괄내역_일신건영설계예산서(0211)_지주목_0702 성북구북악산-수량산출서" xfId="23450"/>
    <cellStyle name="1_tree_수량산출_구로리총괄내역_일신건영설계예산서(0211)_지주목_강남구시설녹지대-수량산출서" xfId="23451"/>
    <cellStyle name="1_tree_수량산출_구로리총괄내역_일신건영설계예산서(0211)_지주목_나래-수량산출서" xfId="23452"/>
    <cellStyle name="1_tree_수량산출_구로리총괄내역_일신건영설계예산서(0211)_지주목_단양희망의탑-설계서" xfId="23453"/>
    <cellStyle name="1_tree_수량산출_구로리총괄내역_일신건영설계예산서(0211)_지주목_복사본 비둘기-수량산출서" xfId="23454"/>
    <cellStyle name="1_tree_수량산출_구로리총괄내역_일신건영설계예산서(0211)_지주목_북악산-수량산출서" xfId="23455"/>
    <cellStyle name="1_tree_수량산출_구로리총괄내역_일신건영설계예산서(0211)_지주목_지울것" xfId="23456"/>
    <cellStyle name="1_tree_수량산출_구로리총괄내역_일신건영설계예산서(0211)_진해자은수량산출서(단지내)" xfId="10382"/>
    <cellStyle name="1_tree_수량산출_구로리총괄내역_일신건영설계예산서(0211)_진해자은수량산출서(단지내)_진해자은수량산출서(도시기반)0621" xfId="10383"/>
    <cellStyle name="1_tree_수량산출_구로리총괄내역_일신건영설계예산서(0211)_진해자은수량산출서(단지내)_취합" xfId="23457"/>
    <cellStyle name="1_tree_수량산출_구로리총괄내역_일신건영설계예산서(0211)_철거 및 이설수량산출-학교숲" xfId="5404"/>
    <cellStyle name="1_tree_수량산출_구로리총괄내역_일신건영설계예산서(0211)_철거 및 이설수량산출-학교숲 2" xfId="8272"/>
    <cellStyle name="1_tree_수량산출_구로리총괄내역_일신건영설계예산서(0211)_하도급관리계획서(갑지원주동화)" xfId="23458"/>
    <cellStyle name="1_tree_수량산출_구로리총괄내역_일신건영설계예산서(0211)_하도급관리계획서(갑지원주동화)_bc포대내역서" xfId="23459"/>
    <cellStyle name="1_tree_수량산출_구로리총괄내역_일위대가" xfId="5405"/>
    <cellStyle name="1_tree_수량산출_구로리총괄내역_일위대가 2" xfId="8273"/>
    <cellStyle name="1_tree_수량산출_구로리총괄내역_일위대가_00-설계서양식" xfId="23460"/>
    <cellStyle name="1_tree_수량산출_구로리총괄내역_일위대가_00-설계서양식_00-수량산출서양식" xfId="23461"/>
    <cellStyle name="1_tree_수량산출_구로리총괄내역_일위대가_00-설계서양식_0702 성북구북악산-수량산출서" xfId="23462"/>
    <cellStyle name="1_tree_수량산출_구로리총괄내역_일위대가_00-설계서양식_강남구시설녹지대-수량산출서" xfId="23463"/>
    <cellStyle name="1_tree_수량산출_구로리총괄내역_일위대가_00-설계서양식_나래-수량산출서" xfId="23464"/>
    <cellStyle name="1_tree_수량산출_구로리총괄내역_일위대가_00-설계서양식_단양희망의탑-설계서" xfId="23465"/>
    <cellStyle name="1_tree_수량산출_구로리총괄내역_일위대가_00-설계서양식_복사본 비둘기-수량산출서" xfId="23466"/>
    <cellStyle name="1_tree_수량산출_구로리총괄내역_일위대가_00-설계서양식_북악산-수량산출서" xfId="23467"/>
    <cellStyle name="1_tree_수량산출_구로리총괄내역_일위대가_00-설계서양식_지울것" xfId="23468"/>
    <cellStyle name="1_tree_수량산출_구로리총괄내역_일위대가_00-수량산출서양식" xfId="23469"/>
    <cellStyle name="1_tree_수량산출_구로리총괄내역_일위대가_0702 성북구북악산-수량산출서" xfId="23470"/>
    <cellStyle name="1_tree_수량산출_구로리총괄내역_일위대가_bc포대내역서" xfId="23471"/>
    <cellStyle name="1_tree_수량산출_구로리총괄내역_일위대가_강남구시설녹지대-수량산출서" xfId="23472"/>
    <cellStyle name="1_tree_수량산출_구로리총괄내역_일위대가_나래-수량산출서" xfId="23473"/>
    <cellStyle name="1_tree_수량산출_구로리총괄내역_일위대가_단양-수량산출서" xfId="23474"/>
    <cellStyle name="1_tree_수량산출_구로리총괄내역_일위대가_단양희망의탑-설계서" xfId="23475"/>
    <cellStyle name="1_tree_수량산출_구로리총괄내역_일위대가_동의변경" xfId="5406"/>
    <cellStyle name="1_tree_수량산출_구로리총괄내역_일위대가_동의변경 2" xfId="8274"/>
    <cellStyle name="1_tree_수량산출_구로리총괄내역_일위대가_복사본 비둘기-수량산출서" xfId="23476"/>
    <cellStyle name="1_tree_수량산출_구로리총괄내역_일위대가_북악산-수량산출서" xfId="23477"/>
    <cellStyle name="1_tree_수량산출_구로리총괄내역_일위대가_예정공정표및설계설명서" xfId="5407"/>
    <cellStyle name="1_tree_수량산출_구로리총괄내역_일위대가_예정공정표및설계설명서 2" xfId="8275"/>
    <cellStyle name="1_tree_수량산출_구로리총괄내역_일위대가_예정공정표및설계설명서_(마전)예정공정표및설계설명서" xfId="5408"/>
    <cellStyle name="1_tree_수량산출_구로리총괄내역_일위대가_예정공정표및설계설명서_(마전)예정공정표및설계설명서 2" xfId="8276"/>
    <cellStyle name="1_tree_수량산출_구로리총괄내역_일위대가_예정공정표및설계설명서_(명덕)예정공정표및설계설명서" xfId="5409"/>
    <cellStyle name="1_tree_수량산출_구로리총괄내역_일위대가_예정공정표및설계설명서_(명덕)예정공정표및설계설명서 2" xfId="8277"/>
    <cellStyle name="1_tree_수량산출_구로리총괄내역_일위대가_예정공정표및설계설명서_0305-불당마을내역" xfId="5410"/>
    <cellStyle name="1_tree_수량산출_구로리총괄내역_일위대가_예정공정표및설계설명서_0305-불당마을내역 2" xfId="8278"/>
    <cellStyle name="1_tree_수량산출_구로리총괄내역_일위대가_예정공정표및설계설명서_1.설계 예산서" xfId="5411"/>
    <cellStyle name="1_tree_수량산출_구로리총괄내역_일위대가_예정공정표및설계설명서_1.설계 예산서 2" xfId="8279"/>
    <cellStyle name="1_tree_수량산출_구로리총괄내역_일위대가_예정공정표및설계설명서_설계서-1" xfId="5412"/>
    <cellStyle name="1_tree_수량산출_구로리총괄내역_일위대가_예정공정표및설계설명서_설계서-1 2" xfId="8280"/>
    <cellStyle name="1_tree_수량산출_구로리총괄내역_일위대가_용마도시자연공원 총괄내역서0618" xfId="5413"/>
    <cellStyle name="1_tree_수량산출_구로리총괄내역_일위대가_용마도시자연공원 총괄내역서0618 2" xfId="8281"/>
    <cellStyle name="1_tree_수량산출_구로리총괄내역_일위대가_용마도시자연공원 총괄내역서0618_동의변경" xfId="5414"/>
    <cellStyle name="1_tree_수량산출_구로리총괄내역_일위대가_용마도시자연공원 총괄내역서0618_동의변경 2" xfId="8282"/>
    <cellStyle name="1_tree_수량산출_구로리총괄내역_일위대가_지울것" xfId="23478"/>
    <cellStyle name="1_tree_수량산출_구로리총괄내역_일위대가_지주목" xfId="23479"/>
    <cellStyle name="1_tree_수량산출_구로리총괄내역_일위대가_지주목_00-수량산출서양식" xfId="23480"/>
    <cellStyle name="1_tree_수량산출_구로리총괄내역_일위대가_지주목_0702 성북구북악산-수량산출서" xfId="23481"/>
    <cellStyle name="1_tree_수량산출_구로리총괄내역_일위대가_지주목_강남구시설녹지대-수량산출서" xfId="23482"/>
    <cellStyle name="1_tree_수량산출_구로리총괄내역_일위대가_지주목_나래-수량산출서" xfId="23483"/>
    <cellStyle name="1_tree_수량산출_구로리총괄내역_일위대가_지주목_단양희망의탑-설계서" xfId="23484"/>
    <cellStyle name="1_tree_수량산출_구로리총괄내역_일위대가_지주목_복사본 비둘기-수량산출서" xfId="23485"/>
    <cellStyle name="1_tree_수량산출_구로리총괄내역_일위대가_지주목_북악산-수량산출서" xfId="23486"/>
    <cellStyle name="1_tree_수량산출_구로리총괄내역_일위대가_지주목_지울것" xfId="23487"/>
    <cellStyle name="1_tree_수량산출_구로리총괄내역_일위대가_진해자은수량산출서(단지내)" xfId="10384"/>
    <cellStyle name="1_tree_수량산출_구로리총괄내역_일위대가_진해자은수량산출서(단지내)_진해자은수량산출서(도시기반)0621" xfId="10385"/>
    <cellStyle name="1_tree_수량산출_구로리총괄내역_일위대가_진해자은수량산출서(단지내)_취합" xfId="23488"/>
    <cellStyle name="1_tree_수량산출_구로리총괄내역_일위대가_철거 및 이설수량산출-학교숲" xfId="5415"/>
    <cellStyle name="1_tree_수량산출_구로리총괄내역_일위대가_철거 및 이설수량산출-학교숲 2" xfId="8283"/>
    <cellStyle name="1_tree_수량산출_구로리총괄내역_일위대가_하도급관리계획서(갑지원주동화)" xfId="23489"/>
    <cellStyle name="1_tree_수량산출_구로리총괄내역_일위대가_하도급관리계획서(갑지원주동화)_bc포대내역서" xfId="23490"/>
    <cellStyle name="1_tree_수량산출_구로리총괄내역_자재단가표" xfId="5416"/>
    <cellStyle name="1_tree_수량산출_구로리총괄내역_자재단가표 2" xfId="8284"/>
    <cellStyle name="1_tree_수량산출_구로리총괄내역_자재단가표_00-설계서양식" xfId="23491"/>
    <cellStyle name="1_tree_수량산출_구로리총괄내역_자재단가표_00-설계서양식_00-수량산출서양식" xfId="23492"/>
    <cellStyle name="1_tree_수량산출_구로리총괄내역_자재단가표_00-설계서양식_0702 성북구북악산-수량산출서" xfId="23493"/>
    <cellStyle name="1_tree_수량산출_구로리총괄내역_자재단가표_00-설계서양식_강남구시설녹지대-수량산출서" xfId="23494"/>
    <cellStyle name="1_tree_수량산출_구로리총괄내역_자재단가표_00-설계서양식_나래-수량산출서" xfId="23495"/>
    <cellStyle name="1_tree_수량산출_구로리총괄내역_자재단가표_00-설계서양식_단양희망의탑-설계서" xfId="23496"/>
    <cellStyle name="1_tree_수량산출_구로리총괄내역_자재단가표_00-설계서양식_복사본 비둘기-수량산출서" xfId="23497"/>
    <cellStyle name="1_tree_수량산출_구로리총괄내역_자재단가표_00-설계서양식_북악산-수량산출서" xfId="23498"/>
    <cellStyle name="1_tree_수량산출_구로리총괄내역_자재단가표_00-설계서양식_지울것" xfId="23499"/>
    <cellStyle name="1_tree_수량산출_구로리총괄내역_자재단가표_00-수량산출서양식" xfId="23500"/>
    <cellStyle name="1_tree_수량산출_구로리총괄내역_자재단가표_0702 성북구북악산-수량산출서" xfId="23501"/>
    <cellStyle name="1_tree_수량산출_구로리총괄내역_자재단가표_bc포대내역서" xfId="23502"/>
    <cellStyle name="1_tree_수량산출_구로리총괄내역_자재단가표_강남구시설녹지대-수량산출서" xfId="23503"/>
    <cellStyle name="1_tree_수량산출_구로리총괄내역_자재단가표_나래-수량산출서" xfId="23504"/>
    <cellStyle name="1_tree_수량산출_구로리총괄내역_자재단가표_단양-수량산출서" xfId="23505"/>
    <cellStyle name="1_tree_수량산출_구로리총괄내역_자재단가표_단양희망의탑-설계서" xfId="23506"/>
    <cellStyle name="1_tree_수량산출_구로리총괄내역_자재단가표_동의변경" xfId="5417"/>
    <cellStyle name="1_tree_수량산출_구로리총괄내역_자재단가표_동의변경 2" xfId="8285"/>
    <cellStyle name="1_tree_수량산출_구로리총괄내역_자재단가표_복사본 비둘기-수량산출서" xfId="23507"/>
    <cellStyle name="1_tree_수량산출_구로리총괄내역_자재단가표_북악산-수량산출서" xfId="23508"/>
    <cellStyle name="1_tree_수량산출_구로리총괄내역_자재단가표_예정공정표및설계설명서" xfId="5418"/>
    <cellStyle name="1_tree_수량산출_구로리총괄내역_자재단가표_예정공정표및설계설명서 2" xfId="8286"/>
    <cellStyle name="1_tree_수량산출_구로리총괄내역_자재단가표_예정공정표및설계설명서_(마전)예정공정표및설계설명서" xfId="5419"/>
    <cellStyle name="1_tree_수량산출_구로리총괄내역_자재단가표_예정공정표및설계설명서_(마전)예정공정표및설계설명서 2" xfId="8287"/>
    <cellStyle name="1_tree_수량산출_구로리총괄내역_자재단가표_예정공정표및설계설명서_(명덕)예정공정표및설계설명서" xfId="5420"/>
    <cellStyle name="1_tree_수량산출_구로리총괄내역_자재단가표_예정공정표및설계설명서_(명덕)예정공정표및설계설명서 2" xfId="8288"/>
    <cellStyle name="1_tree_수량산출_구로리총괄내역_자재단가표_예정공정표및설계설명서_0305-불당마을내역" xfId="5421"/>
    <cellStyle name="1_tree_수량산출_구로리총괄내역_자재단가표_예정공정표및설계설명서_0305-불당마을내역 2" xfId="8289"/>
    <cellStyle name="1_tree_수량산출_구로리총괄내역_자재단가표_예정공정표및설계설명서_1.설계 예산서" xfId="5422"/>
    <cellStyle name="1_tree_수량산출_구로리총괄내역_자재단가표_예정공정표및설계설명서_1.설계 예산서 2" xfId="8290"/>
    <cellStyle name="1_tree_수량산출_구로리총괄내역_자재단가표_예정공정표및설계설명서_설계서-1" xfId="5423"/>
    <cellStyle name="1_tree_수량산출_구로리총괄내역_자재단가표_예정공정표및설계설명서_설계서-1 2" xfId="8291"/>
    <cellStyle name="1_tree_수량산출_구로리총괄내역_자재단가표_용마도시자연공원 총괄내역서0618" xfId="5424"/>
    <cellStyle name="1_tree_수량산출_구로리총괄내역_자재단가표_용마도시자연공원 총괄내역서0618 2" xfId="8292"/>
    <cellStyle name="1_tree_수량산출_구로리총괄내역_자재단가표_용마도시자연공원 총괄내역서0618_동의변경" xfId="5425"/>
    <cellStyle name="1_tree_수량산출_구로리총괄내역_자재단가표_용마도시자연공원 총괄내역서0618_동의변경 2" xfId="8293"/>
    <cellStyle name="1_tree_수량산출_구로리총괄내역_자재단가표_지울것" xfId="23509"/>
    <cellStyle name="1_tree_수량산출_구로리총괄내역_자재단가표_지주목" xfId="23510"/>
    <cellStyle name="1_tree_수량산출_구로리총괄내역_자재단가표_지주목_00-수량산출서양식" xfId="23511"/>
    <cellStyle name="1_tree_수량산출_구로리총괄내역_자재단가표_지주목_0702 성북구북악산-수량산출서" xfId="23512"/>
    <cellStyle name="1_tree_수량산출_구로리총괄내역_자재단가표_지주목_강남구시설녹지대-수량산출서" xfId="23513"/>
    <cellStyle name="1_tree_수량산출_구로리총괄내역_자재단가표_지주목_나래-수량산출서" xfId="23514"/>
    <cellStyle name="1_tree_수량산출_구로리총괄내역_자재단가표_지주목_단양희망의탑-설계서" xfId="23515"/>
    <cellStyle name="1_tree_수량산출_구로리총괄내역_자재단가표_지주목_복사본 비둘기-수량산출서" xfId="23516"/>
    <cellStyle name="1_tree_수량산출_구로리총괄내역_자재단가표_지주목_북악산-수량산출서" xfId="23517"/>
    <cellStyle name="1_tree_수량산출_구로리총괄내역_자재단가표_지주목_지울것" xfId="23518"/>
    <cellStyle name="1_tree_수량산출_구로리총괄내역_자재단가표_진해자은수량산출서(단지내)" xfId="10386"/>
    <cellStyle name="1_tree_수량산출_구로리총괄내역_자재단가표_진해자은수량산출서(단지내)_진해자은수량산출서(도시기반)0621" xfId="10387"/>
    <cellStyle name="1_tree_수량산출_구로리총괄내역_자재단가표_진해자은수량산출서(단지내)_취합" xfId="23519"/>
    <cellStyle name="1_tree_수량산출_구로리총괄내역_자재단가표_철거 및 이설수량산출-학교숲" xfId="5426"/>
    <cellStyle name="1_tree_수량산출_구로리총괄내역_자재단가표_철거 및 이설수량산출-학교숲 2" xfId="8294"/>
    <cellStyle name="1_tree_수량산출_구로리총괄내역_자재단가표_하도급관리계획서(갑지원주동화)" xfId="23520"/>
    <cellStyle name="1_tree_수량산출_구로리총괄내역_자재단가표_하도급관리계획서(갑지원주동화)_bc포대내역서" xfId="23521"/>
    <cellStyle name="1_tree_수량산출_구로리총괄내역_장안초등학교내역0814" xfId="5427"/>
    <cellStyle name="1_tree_수량산출_구로리총괄내역_장안초등학교내역0814 2" xfId="8295"/>
    <cellStyle name="1_tree_수량산출_구로리총괄내역_장안초등학교내역0814_00-설계서양식" xfId="23522"/>
    <cellStyle name="1_tree_수량산출_구로리총괄내역_장안초등학교내역0814_00-설계서양식_00-수량산출서양식" xfId="23523"/>
    <cellStyle name="1_tree_수량산출_구로리총괄내역_장안초등학교내역0814_00-설계서양식_0702 성북구북악산-수량산출서" xfId="23524"/>
    <cellStyle name="1_tree_수량산출_구로리총괄내역_장안초등학교내역0814_00-설계서양식_강남구시설녹지대-수량산출서" xfId="23525"/>
    <cellStyle name="1_tree_수량산출_구로리총괄내역_장안초등학교내역0814_00-설계서양식_나래-수량산출서" xfId="23526"/>
    <cellStyle name="1_tree_수량산출_구로리총괄내역_장안초등학교내역0814_00-설계서양식_단양희망의탑-설계서" xfId="23527"/>
    <cellStyle name="1_tree_수량산출_구로리총괄내역_장안초등학교내역0814_00-설계서양식_복사본 비둘기-수량산출서" xfId="23528"/>
    <cellStyle name="1_tree_수량산출_구로리총괄내역_장안초등학교내역0814_00-설계서양식_북악산-수량산출서" xfId="23529"/>
    <cellStyle name="1_tree_수량산출_구로리총괄내역_장안초등학교내역0814_00-설계서양식_지울것" xfId="23530"/>
    <cellStyle name="1_tree_수량산출_구로리총괄내역_장안초등학교내역0814_00-수량산출서양식" xfId="23531"/>
    <cellStyle name="1_tree_수량산출_구로리총괄내역_장안초등학교내역0814_0702 성북구북악산-수량산출서" xfId="23532"/>
    <cellStyle name="1_tree_수량산출_구로리총괄내역_장안초등학교내역0814_bc포대내역서" xfId="23533"/>
    <cellStyle name="1_tree_수량산출_구로리총괄내역_장안초등학교내역0814_강남구시설녹지대-수량산출서" xfId="23534"/>
    <cellStyle name="1_tree_수량산출_구로리총괄내역_장안초등학교내역0814_나래-수량산출서" xfId="23535"/>
    <cellStyle name="1_tree_수량산출_구로리총괄내역_장안초등학교내역0814_단양-수량산출서" xfId="23536"/>
    <cellStyle name="1_tree_수량산출_구로리총괄내역_장안초등학교내역0814_단양희망의탑-설계서" xfId="23537"/>
    <cellStyle name="1_tree_수량산출_구로리총괄내역_장안초등학교내역0814_동의변경" xfId="5428"/>
    <cellStyle name="1_tree_수량산출_구로리총괄내역_장안초등학교내역0814_동의변경 2" xfId="8296"/>
    <cellStyle name="1_tree_수량산출_구로리총괄내역_장안초등학교내역0814_복사본 비둘기-수량산출서" xfId="23538"/>
    <cellStyle name="1_tree_수량산출_구로리총괄내역_장안초등학교내역0814_북악산-수량산출서" xfId="23539"/>
    <cellStyle name="1_tree_수량산출_구로리총괄내역_장안초등학교내역0814_예정공정표및설계설명서" xfId="5429"/>
    <cellStyle name="1_tree_수량산출_구로리총괄내역_장안초등학교내역0814_예정공정표및설계설명서 2" xfId="8297"/>
    <cellStyle name="1_tree_수량산출_구로리총괄내역_장안초등학교내역0814_예정공정표및설계설명서_(마전)예정공정표및설계설명서" xfId="5430"/>
    <cellStyle name="1_tree_수량산출_구로리총괄내역_장안초등학교내역0814_예정공정표및설계설명서_(마전)예정공정표및설계설명서 2" xfId="8298"/>
    <cellStyle name="1_tree_수량산출_구로리총괄내역_장안초등학교내역0814_예정공정표및설계설명서_(명덕)예정공정표및설계설명서" xfId="5431"/>
    <cellStyle name="1_tree_수량산출_구로리총괄내역_장안초등학교내역0814_예정공정표및설계설명서_(명덕)예정공정표및설계설명서 2" xfId="8299"/>
    <cellStyle name="1_tree_수량산출_구로리총괄내역_장안초등학교내역0814_예정공정표및설계설명서_0305-불당마을내역" xfId="5432"/>
    <cellStyle name="1_tree_수량산출_구로리총괄내역_장안초등학교내역0814_예정공정표및설계설명서_0305-불당마을내역 2" xfId="8300"/>
    <cellStyle name="1_tree_수량산출_구로리총괄내역_장안초등학교내역0814_예정공정표및설계설명서_1.설계 예산서" xfId="5433"/>
    <cellStyle name="1_tree_수량산출_구로리총괄내역_장안초등학교내역0814_예정공정표및설계설명서_1.설계 예산서 2" xfId="8301"/>
    <cellStyle name="1_tree_수량산출_구로리총괄내역_장안초등학교내역0814_예정공정표및설계설명서_설계서-1" xfId="5434"/>
    <cellStyle name="1_tree_수량산출_구로리총괄내역_장안초등학교내역0814_예정공정표및설계설명서_설계서-1 2" xfId="8302"/>
    <cellStyle name="1_tree_수량산출_구로리총괄내역_장안초등학교내역0814_용마도시자연공원 총괄내역서0618" xfId="5435"/>
    <cellStyle name="1_tree_수량산출_구로리총괄내역_장안초등학교내역0814_용마도시자연공원 총괄내역서0618 2" xfId="8303"/>
    <cellStyle name="1_tree_수량산출_구로리총괄내역_장안초등학교내역0814_용마도시자연공원 총괄내역서0618_동의변경" xfId="5436"/>
    <cellStyle name="1_tree_수량산출_구로리총괄내역_장안초등학교내역0814_용마도시자연공원 총괄내역서0618_동의변경 2" xfId="8304"/>
    <cellStyle name="1_tree_수량산출_구로리총괄내역_장안초등학교내역0814_지울것" xfId="23540"/>
    <cellStyle name="1_tree_수량산출_구로리총괄내역_장안초등학교내역0814_지주목" xfId="23541"/>
    <cellStyle name="1_tree_수량산출_구로리총괄내역_장안초등학교내역0814_지주목_00-수량산출서양식" xfId="23542"/>
    <cellStyle name="1_tree_수량산출_구로리총괄내역_장안초등학교내역0814_지주목_0702 성북구북악산-수량산출서" xfId="23543"/>
    <cellStyle name="1_tree_수량산출_구로리총괄내역_장안초등학교내역0814_지주목_강남구시설녹지대-수량산출서" xfId="23544"/>
    <cellStyle name="1_tree_수량산출_구로리총괄내역_장안초등학교내역0814_지주목_나래-수량산출서" xfId="23545"/>
    <cellStyle name="1_tree_수량산출_구로리총괄내역_장안초등학교내역0814_지주목_단양희망의탑-설계서" xfId="23546"/>
    <cellStyle name="1_tree_수량산출_구로리총괄내역_장안초등학교내역0814_지주목_복사본 비둘기-수량산출서" xfId="23547"/>
    <cellStyle name="1_tree_수량산출_구로리총괄내역_장안초등학교내역0814_지주목_북악산-수량산출서" xfId="23548"/>
    <cellStyle name="1_tree_수량산출_구로리총괄내역_장안초등학교내역0814_지주목_지울것" xfId="23549"/>
    <cellStyle name="1_tree_수량산출_구로리총괄내역_장안초등학교내역0814_진해자은수량산출서(단지내)" xfId="10388"/>
    <cellStyle name="1_tree_수량산출_구로리총괄내역_장안초등학교내역0814_진해자은수량산출서(단지내)_진해자은수량산출서(도시기반)0621" xfId="10389"/>
    <cellStyle name="1_tree_수량산출_구로리총괄내역_장안초등학교내역0814_진해자은수량산출서(단지내)_취합" xfId="23550"/>
    <cellStyle name="1_tree_수량산출_구로리총괄내역_장안초등학교내역0814_철거 및 이설수량산출-학교숲" xfId="5437"/>
    <cellStyle name="1_tree_수량산출_구로리총괄내역_장안초등학교내역0814_철거 및 이설수량산출-학교숲 2" xfId="8305"/>
    <cellStyle name="1_tree_수량산출_구로리총괄내역_장안초등학교내역0814_하도급관리계획서(갑지원주동화)" xfId="23551"/>
    <cellStyle name="1_tree_수량산출_구로리총괄내역_장안초등학교내역0814_하도급관리계획서(갑지원주동화)_bc포대내역서" xfId="23552"/>
    <cellStyle name="1_tree_수량산출_구로리총괄내역_지울것" xfId="23553"/>
    <cellStyle name="1_tree_수량산출_구로리총괄내역_지주목" xfId="23554"/>
    <cellStyle name="1_tree_수량산출_구로리총괄내역_지주목_00-수량산출서양식" xfId="23555"/>
    <cellStyle name="1_tree_수량산출_구로리총괄내역_지주목_0702 성북구북악산-수량산출서" xfId="23556"/>
    <cellStyle name="1_tree_수량산출_구로리총괄내역_지주목_강남구시설녹지대-수량산출서" xfId="23557"/>
    <cellStyle name="1_tree_수량산출_구로리총괄내역_지주목_나래-수량산출서" xfId="23558"/>
    <cellStyle name="1_tree_수량산출_구로리총괄내역_지주목_단양희망의탑-설계서" xfId="23559"/>
    <cellStyle name="1_tree_수량산출_구로리총괄내역_지주목_복사본 비둘기-수량산출서" xfId="23560"/>
    <cellStyle name="1_tree_수량산출_구로리총괄내역_지주목_북악산-수량산출서" xfId="23561"/>
    <cellStyle name="1_tree_수량산출_구로리총괄내역_지주목_지울것" xfId="23562"/>
    <cellStyle name="1_tree_수량산출_구로리총괄내역_진해자은수량산출서(단지내)" xfId="10390"/>
    <cellStyle name="1_tree_수량산출_구로리총괄내역_진해자은수량산출서(단지내)_진해자은수량산출서(도시기반)0621" xfId="10391"/>
    <cellStyle name="1_tree_수량산출_구로리총괄내역_진해자은수량산출서(단지내)_취합" xfId="23563"/>
    <cellStyle name="1_tree_수량산출_구로리총괄내역_철거 및 이설수량산출-학교숲" xfId="5438"/>
    <cellStyle name="1_tree_수량산출_구로리총괄내역_철거 및 이설수량산출-학교숲 2" xfId="8306"/>
    <cellStyle name="1_tree_수량산출_구로리총괄내역_하도급관리계획서(갑지원주동화)" xfId="23564"/>
    <cellStyle name="1_tree_수량산출_구로리총괄내역_하도급관리계획서(갑지원주동화)_bc포대내역서" xfId="23565"/>
    <cellStyle name="1_tree_수량산출_궁산근린공원 도시생태림 조성공사" xfId="15969"/>
    <cellStyle name="1_tree_수량산출_꿈나무어린이공원(최종설계서)" xfId="15970"/>
    <cellStyle name="1_tree_수량산출_나래-수량산출서" xfId="23566"/>
    <cellStyle name="1_tree_수량산출_단양-수량산출서" xfId="23567"/>
    <cellStyle name="1_tree_수량산출_단양희망의탑-설계서" xfId="23568"/>
    <cellStyle name="1_tree_수량산출_단양희망의탑-표지" xfId="23569"/>
    <cellStyle name="1_tree_수량산출_동의변경" xfId="5439"/>
    <cellStyle name="1_tree_수량산출_동의변경 2" xfId="8307"/>
    <cellStyle name="1_tree_수량산출_목동내역" xfId="2094"/>
    <cellStyle name="1_tree_수량산출_목동내역 2" xfId="8308"/>
    <cellStyle name="1_tree_수량산출_목동내역_폐기물집계" xfId="2095"/>
    <cellStyle name="1_tree_수량산출_목동내역_폐기물집계 2" xfId="8309"/>
    <cellStyle name="1_tree_수량산출_복사본 비둘기-수량산출서" xfId="23570"/>
    <cellStyle name="1_tree_수량산출_북악산-수량산출서" xfId="23571"/>
    <cellStyle name="1_tree_수량산출_설계서(갑지)0223" xfId="23572"/>
    <cellStyle name="1_tree_수량산출_설계예산서및단가산출서" xfId="23573"/>
    <cellStyle name="1_tree_수량산출_영북수량산출" xfId="15971"/>
    <cellStyle name="1_tree_수량산출_예정공정표및설계설명서" xfId="5440"/>
    <cellStyle name="1_tree_수량산출_예정공정표및설계설명서 2" xfId="8310"/>
    <cellStyle name="1_tree_수량산출_예정공정표및설계설명서_(마전)예정공정표및설계설명서" xfId="5441"/>
    <cellStyle name="1_tree_수량산출_예정공정표및설계설명서_(마전)예정공정표및설계설명서 2" xfId="8311"/>
    <cellStyle name="1_tree_수량산출_예정공정표및설계설명서_(명덕)예정공정표및설계설명서" xfId="5442"/>
    <cellStyle name="1_tree_수량산출_예정공정표및설계설명서_(명덕)예정공정표및설계설명서 2" xfId="8312"/>
    <cellStyle name="1_tree_수량산출_예정공정표및설계설명서_0305-불당마을내역" xfId="5443"/>
    <cellStyle name="1_tree_수량산출_예정공정표및설계설명서_0305-불당마을내역 2" xfId="8313"/>
    <cellStyle name="1_tree_수량산출_예정공정표및설계설명서_1.설계 예산서" xfId="5444"/>
    <cellStyle name="1_tree_수량산출_예정공정표및설계설명서_1.설계 예산서 2" xfId="8314"/>
    <cellStyle name="1_tree_수량산출_예정공정표및설계설명서_설계서-1" xfId="5445"/>
    <cellStyle name="1_tree_수량산출_예정공정표및설계설명서_설계서-1 2" xfId="8315"/>
    <cellStyle name="1_tree_수량산출_용마도시자연공원 총괄내역서0618" xfId="5446"/>
    <cellStyle name="1_tree_수량산출_용마도시자연공원 총괄내역서0618 2" xfId="8316"/>
    <cellStyle name="1_tree_수량산출_용마도시자연공원 총괄내역서0618_동의변경" xfId="5447"/>
    <cellStyle name="1_tree_수량산출_용마도시자연공원 총괄내역서0618_동의변경 2" xfId="8317"/>
    <cellStyle name="1_tree_수량산출_우장근린공원 정비공사(5-27)" xfId="15972"/>
    <cellStyle name="1_tree_수량산출_우장근린공원 정비공사(6-14" xfId="15973"/>
    <cellStyle name="1_tree_수량산출_지울것" xfId="23574"/>
    <cellStyle name="1_tree_수량산출_지주목" xfId="23575"/>
    <cellStyle name="1_tree_수량산출_지주목_00-수량산출서양식" xfId="23576"/>
    <cellStyle name="1_tree_수량산출_지주목_0702 성북구북악산-수량산출서" xfId="23577"/>
    <cellStyle name="1_tree_수량산출_지주목_강남구시설녹지대-수량산출서" xfId="23578"/>
    <cellStyle name="1_tree_수량산출_지주목_나래-수량산출서" xfId="23579"/>
    <cellStyle name="1_tree_수량산출_지주목_단양희망의탑-설계서" xfId="23580"/>
    <cellStyle name="1_tree_수량산출_지주목_복사본 비둘기-수량산출서" xfId="23581"/>
    <cellStyle name="1_tree_수량산출_지주목_북악산-수량산출서" xfId="23582"/>
    <cellStyle name="1_tree_수량산출_지주목_지울것" xfId="23583"/>
    <cellStyle name="1_tree_수량산출_진입램프최종" xfId="23584"/>
    <cellStyle name="1_tree_수량산출_진입램프최종엑셀" xfId="23585"/>
    <cellStyle name="1_tree_수량산출_진해자은수량산출서(단지내)" xfId="10392"/>
    <cellStyle name="1_tree_수량산출_진해자은수량산출서(단지내)_진해자은수량산출서(도시기반)0621" xfId="10393"/>
    <cellStyle name="1_tree_수량산출_진해자은수량산출서(단지내)_취합" xfId="23586"/>
    <cellStyle name="1_tree_수량산출_철거 및 이설수량산출-학교숲" xfId="5448"/>
    <cellStyle name="1_tree_수량산출_철거 및 이설수량산출-학교숲 2" xfId="8318"/>
    <cellStyle name="1_tree_수량산출_총괄내역0518" xfId="5449"/>
    <cellStyle name="1_tree_수량산출_총괄내역0518 2" xfId="8319"/>
    <cellStyle name="1_tree_수량산출_총괄내역0518_00-설계서양식" xfId="23587"/>
    <cellStyle name="1_tree_수량산출_총괄내역0518_00-설계서양식_00-수량산출서양식" xfId="23588"/>
    <cellStyle name="1_tree_수량산출_총괄내역0518_00-설계서양식_0702 성북구북악산-수량산출서" xfId="23589"/>
    <cellStyle name="1_tree_수량산출_총괄내역0518_00-설계서양식_강남구시설녹지대-수량산출서" xfId="23590"/>
    <cellStyle name="1_tree_수량산출_총괄내역0518_00-설계서양식_나래-수량산출서" xfId="23591"/>
    <cellStyle name="1_tree_수량산출_총괄내역0518_00-설계서양식_단양희망의탑-설계서" xfId="23592"/>
    <cellStyle name="1_tree_수량산출_총괄내역0518_00-설계서양식_복사본 비둘기-수량산출서" xfId="23593"/>
    <cellStyle name="1_tree_수량산출_총괄내역0518_00-설계서양식_북악산-수량산출서" xfId="23594"/>
    <cellStyle name="1_tree_수량산출_총괄내역0518_00-설계서양식_지울것" xfId="23595"/>
    <cellStyle name="1_tree_수량산출_총괄내역0518_00-수량산출서양식" xfId="23596"/>
    <cellStyle name="1_tree_수량산출_총괄내역0518_0702 성북구북악산-수량산출서" xfId="23597"/>
    <cellStyle name="1_tree_수량산출_총괄내역0518_bc포대내역서" xfId="23598"/>
    <cellStyle name="1_tree_수량산출_총괄내역0518_강남구시설녹지대-수량산출서" xfId="23599"/>
    <cellStyle name="1_tree_수량산출_총괄내역0518_구로리설계예산서1029" xfId="5450"/>
    <cellStyle name="1_tree_수량산출_총괄내역0518_구로리설계예산서1029 2" xfId="8320"/>
    <cellStyle name="1_tree_수량산출_총괄내역0518_구로리설계예산서1029_00-설계서양식" xfId="23600"/>
    <cellStyle name="1_tree_수량산출_총괄내역0518_구로리설계예산서1029_00-설계서양식_00-수량산출서양식" xfId="23601"/>
    <cellStyle name="1_tree_수량산출_총괄내역0518_구로리설계예산서1029_00-설계서양식_0702 성북구북악산-수량산출서" xfId="23602"/>
    <cellStyle name="1_tree_수량산출_총괄내역0518_구로리설계예산서1029_00-설계서양식_강남구시설녹지대-수량산출서" xfId="23603"/>
    <cellStyle name="1_tree_수량산출_총괄내역0518_구로리설계예산서1029_00-설계서양식_나래-수량산출서" xfId="23604"/>
    <cellStyle name="1_tree_수량산출_총괄내역0518_구로리설계예산서1029_00-설계서양식_단양희망의탑-설계서" xfId="23605"/>
    <cellStyle name="1_tree_수량산출_총괄내역0518_구로리설계예산서1029_00-설계서양식_복사본 비둘기-수량산출서" xfId="23606"/>
    <cellStyle name="1_tree_수량산출_총괄내역0518_구로리설계예산서1029_00-설계서양식_북악산-수량산출서" xfId="23607"/>
    <cellStyle name="1_tree_수량산출_총괄내역0518_구로리설계예산서1029_00-설계서양식_지울것" xfId="23608"/>
    <cellStyle name="1_tree_수량산출_총괄내역0518_구로리설계예산서1029_00-수량산출서양식" xfId="23609"/>
    <cellStyle name="1_tree_수량산출_총괄내역0518_구로리설계예산서1029_0702 성북구북악산-수량산출서" xfId="23610"/>
    <cellStyle name="1_tree_수량산출_총괄내역0518_구로리설계예산서1029_bc포대내역서" xfId="23611"/>
    <cellStyle name="1_tree_수량산출_총괄내역0518_구로리설계예산서1029_강남구시설녹지대-수량산출서" xfId="23612"/>
    <cellStyle name="1_tree_수량산출_총괄내역0518_구로리설계예산서1029_나래-수량산출서" xfId="23613"/>
    <cellStyle name="1_tree_수량산출_총괄내역0518_구로리설계예산서1029_단양-수량산출서" xfId="23614"/>
    <cellStyle name="1_tree_수량산출_총괄내역0518_구로리설계예산서1029_단양희망의탑-설계서" xfId="23615"/>
    <cellStyle name="1_tree_수량산출_총괄내역0518_구로리설계예산서1029_동의변경" xfId="5451"/>
    <cellStyle name="1_tree_수량산출_총괄내역0518_구로리설계예산서1029_동의변경 2" xfId="8321"/>
    <cellStyle name="1_tree_수량산출_총괄내역0518_구로리설계예산서1029_복사본 비둘기-수량산출서" xfId="23616"/>
    <cellStyle name="1_tree_수량산출_총괄내역0518_구로리설계예산서1029_북악산-수량산출서" xfId="23617"/>
    <cellStyle name="1_tree_수량산출_총괄내역0518_구로리설계예산서1029_예정공정표및설계설명서" xfId="5452"/>
    <cellStyle name="1_tree_수량산출_총괄내역0518_구로리설계예산서1029_예정공정표및설계설명서 2" xfId="8322"/>
    <cellStyle name="1_tree_수량산출_총괄내역0518_구로리설계예산서1029_예정공정표및설계설명서_(마전)예정공정표및설계설명서" xfId="5453"/>
    <cellStyle name="1_tree_수량산출_총괄내역0518_구로리설계예산서1029_예정공정표및설계설명서_(마전)예정공정표및설계설명서 2" xfId="8323"/>
    <cellStyle name="1_tree_수량산출_총괄내역0518_구로리설계예산서1029_예정공정표및설계설명서_(명덕)예정공정표및설계설명서" xfId="5454"/>
    <cellStyle name="1_tree_수량산출_총괄내역0518_구로리설계예산서1029_예정공정표및설계설명서_(명덕)예정공정표및설계설명서 2" xfId="8324"/>
    <cellStyle name="1_tree_수량산출_총괄내역0518_구로리설계예산서1029_예정공정표및설계설명서_0305-불당마을내역" xfId="5455"/>
    <cellStyle name="1_tree_수량산출_총괄내역0518_구로리설계예산서1029_예정공정표및설계설명서_0305-불당마을내역 2" xfId="8325"/>
    <cellStyle name="1_tree_수량산출_총괄내역0518_구로리설계예산서1029_예정공정표및설계설명서_1.설계 예산서" xfId="5456"/>
    <cellStyle name="1_tree_수량산출_총괄내역0518_구로리설계예산서1029_예정공정표및설계설명서_1.설계 예산서 2" xfId="8326"/>
    <cellStyle name="1_tree_수량산출_총괄내역0518_구로리설계예산서1029_예정공정표및설계설명서_설계서-1" xfId="5457"/>
    <cellStyle name="1_tree_수량산출_총괄내역0518_구로리설계예산서1029_예정공정표및설계설명서_설계서-1 2" xfId="8327"/>
    <cellStyle name="1_tree_수량산출_총괄내역0518_구로리설계예산서1029_용마도시자연공원 총괄내역서0618" xfId="5458"/>
    <cellStyle name="1_tree_수량산출_총괄내역0518_구로리설계예산서1029_용마도시자연공원 총괄내역서0618 2" xfId="8328"/>
    <cellStyle name="1_tree_수량산출_총괄내역0518_구로리설계예산서1029_용마도시자연공원 총괄내역서0618_동의변경" xfId="5459"/>
    <cellStyle name="1_tree_수량산출_총괄내역0518_구로리설계예산서1029_용마도시자연공원 총괄내역서0618_동의변경 2" xfId="8329"/>
    <cellStyle name="1_tree_수량산출_총괄내역0518_구로리설계예산서1029_지울것" xfId="23618"/>
    <cellStyle name="1_tree_수량산출_총괄내역0518_구로리설계예산서1029_지주목" xfId="23619"/>
    <cellStyle name="1_tree_수량산출_총괄내역0518_구로리설계예산서1029_지주목_00-수량산출서양식" xfId="23620"/>
    <cellStyle name="1_tree_수량산출_총괄내역0518_구로리설계예산서1029_지주목_0702 성북구북악산-수량산출서" xfId="23621"/>
    <cellStyle name="1_tree_수량산출_총괄내역0518_구로리설계예산서1029_지주목_강남구시설녹지대-수량산출서" xfId="23622"/>
    <cellStyle name="1_tree_수량산출_총괄내역0518_구로리설계예산서1029_지주목_나래-수량산출서" xfId="23623"/>
    <cellStyle name="1_tree_수량산출_총괄내역0518_구로리설계예산서1029_지주목_단양희망의탑-설계서" xfId="23624"/>
    <cellStyle name="1_tree_수량산출_총괄내역0518_구로리설계예산서1029_지주목_복사본 비둘기-수량산출서" xfId="23625"/>
    <cellStyle name="1_tree_수량산출_총괄내역0518_구로리설계예산서1029_지주목_북악산-수량산출서" xfId="23626"/>
    <cellStyle name="1_tree_수량산출_총괄내역0518_구로리설계예산서1029_지주목_지울것" xfId="23627"/>
    <cellStyle name="1_tree_수량산출_총괄내역0518_구로리설계예산서1029_진해자은수량산출서(단지내)" xfId="10394"/>
    <cellStyle name="1_tree_수량산출_총괄내역0518_구로리설계예산서1029_진해자은수량산출서(단지내)_진해자은수량산출서(도시기반)0621" xfId="10395"/>
    <cellStyle name="1_tree_수량산출_총괄내역0518_구로리설계예산서1029_진해자은수량산출서(단지내)_취합" xfId="23628"/>
    <cellStyle name="1_tree_수량산출_총괄내역0518_구로리설계예산서1029_철거 및 이설수량산출-학교숲" xfId="5460"/>
    <cellStyle name="1_tree_수량산출_총괄내역0518_구로리설계예산서1029_철거 및 이설수량산출-학교숲 2" xfId="8330"/>
    <cellStyle name="1_tree_수량산출_총괄내역0518_구로리설계예산서1029_하도급관리계획서(갑지원주동화)" xfId="23629"/>
    <cellStyle name="1_tree_수량산출_총괄내역0518_구로리설계예산서1029_하도급관리계획서(갑지원주동화)_bc포대내역서" xfId="23630"/>
    <cellStyle name="1_tree_수량산출_총괄내역0518_구로리설계예산서1118준공" xfId="5461"/>
    <cellStyle name="1_tree_수량산출_총괄내역0518_구로리설계예산서1118준공 2" xfId="8331"/>
    <cellStyle name="1_tree_수량산출_총괄내역0518_구로리설계예산서1118준공_00-설계서양식" xfId="23631"/>
    <cellStyle name="1_tree_수량산출_총괄내역0518_구로리설계예산서1118준공_00-설계서양식_00-수량산출서양식" xfId="23632"/>
    <cellStyle name="1_tree_수량산출_총괄내역0518_구로리설계예산서1118준공_00-설계서양식_0702 성북구북악산-수량산출서" xfId="23633"/>
    <cellStyle name="1_tree_수량산출_총괄내역0518_구로리설계예산서1118준공_00-설계서양식_강남구시설녹지대-수량산출서" xfId="23634"/>
    <cellStyle name="1_tree_수량산출_총괄내역0518_구로리설계예산서1118준공_00-설계서양식_나래-수량산출서" xfId="23635"/>
    <cellStyle name="1_tree_수량산출_총괄내역0518_구로리설계예산서1118준공_00-설계서양식_단양희망의탑-설계서" xfId="23636"/>
    <cellStyle name="1_tree_수량산출_총괄내역0518_구로리설계예산서1118준공_00-설계서양식_복사본 비둘기-수량산출서" xfId="23637"/>
    <cellStyle name="1_tree_수량산출_총괄내역0518_구로리설계예산서1118준공_00-설계서양식_북악산-수량산출서" xfId="23638"/>
    <cellStyle name="1_tree_수량산출_총괄내역0518_구로리설계예산서1118준공_00-설계서양식_지울것" xfId="23639"/>
    <cellStyle name="1_tree_수량산출_총괄내역0518_구로리설계예산서1118준공_00-수량산출서양식" xfId="23640"/>
    <cellStyle name="1_tree_수량산출_총괄내역0518_구로리설계예산서1118준공_0702 성북구북악산-수량산출서" xfId="23641"/>
    <cellStyle name="1_tree_수량산출_총괄내역0518_구로리설계예산서1118준공_bc포대내역서" xfId="23642"/>
    <cellStyle name="1_tree_수량산출_총괄내역0518_구로리설계예산서1118준공_강남구시설녹지대-수량산출서" xfId="23643"/>
    <cellStyle name="1_tree_수량산출_총괄내역0518_구로리설계예산서1118준공_나래-수량산출서" xfId="23644"/>
    <cellStyle name="1_tree_수량산출_총괄내역0518_구로리설계예산서1118준공_단양-수량산출서" xfId="23645"/>
    <cellStyle name="1_tree_수량산출_총괄내역0518_구로리설계예산서1118준공_단양희망의탑-설계서" xfId="23646"/>
    <cellStyle name="1_tree_수량산출_총괄내역0518_구로리설계예산서1118준공_동의변경" xfId="5462"/>
    <cellStyle name="1_tree_수량산출_총괄내역0518_구로리설계예산서1118준공_동의변경 2" xfId="8332"/>
    <cellStyle name="1_tree_수량산출_총괄내역0518_구로리설계예산서1118준공_복사본 비둘기-수량산출서" xfId="23647"/>
    <cellStyle name="1_tree_수량산출_총괄내역0518_구로리설계예산서1118준공_북악산-수량산출서" xfId="23648"/>
    <cellStyle name="1_tree_수량산출_총괄내역0518_구로리설계예산서1118준공_예정공정표및설계설명서" xfId="5463"/>
    <cellStyle name="1_tree_수량산출_총괄내역0518_구로리설계예산서1118준공_예정공정표및설계설명서 2" xfId="8333"/>
    <cellStyle name="1_tree_수량산출_총괄내역0518_구로리설계예산서1118준공_예정공정표및설계설명서_(마전)예정공정표및설계설명서" xfId="5464"/>
    <cellStyle name="1_tree_수량산출_총괄내역0518_구로리설계예산서1118준공_예정공정표및설계설명서_(마전)예정공정표및설계설명서 2" xfId="8334"/>
    <cellStyle name="1_tree_수량산출_총괄내역0518_구로리설계예산서1118준공_예정공정표및설계설명서_(명덕)예정공정표및설계설명서" xfId="5465"/>
    <cellStyle name="1_tree_수량산출_총괄내역0518_구로리설계예산서1118준공_예정공정표및설계설명서_(명덕)예정공정표및설계설명서 2" xfId="8335"/>
    <cellStyle name="1_tree_수량산출_총괄내역0518_구로리설계예산서1118준공_예정공정표및설계설명서_0305-불당마을내역" xfId="5466"/>
    <cellStyle name="1_tree_수량산출_총괄내역0518_구로리설계예산서1118준공_예정공정표및설계설명서_0305-불당마을내역 2" xfId="8336"/>
    <cellStyle name="1_tree_수량산출_총괄내역0518_구로리설계예산서1118준공_예정공정표및설계설명서_1.설계 예산서" xfId="5467"/>
    <cellStyle name="1_tree_수량산출_총괄내역0518_구로리설계예산서1118준공_예정공정표및설계설명서_1.설계 예산서 2" xfId="8337"/>
    <cellStyle name="1_tree_수량산출_총괄내역0518_구로리설계예산서1118준공_예정공정표및설계설명서_설계서-1" xfId="5468"/>
    <cellStyle name="1_tree_수량산출_총괄내역0518_구로리설계예산서1118준공_예정공정표및설계설명서_설계서-1 2" xfId="8338"/>
    <cellStyle name="1_tree_수량산출_총괄내역0518_구로리설계예산서1118준공_용마도시자연공원 총괄내역서0618" xfId="5469"/>
    <cellStyle name="1_tree_수량산출_총괄내역0518_구로리설계예산서1118준공_용마도시자연공원 총괄내역서0618 2" xfId="8339"/>
    <cellStyle name="1_tree_수량산출_총괄내역0518_구로리설계예산서1118준공_용마도시자연공원 총괄내역서0618_동의변경" xfId="5470"/>
    <cellStyle name="1_tree_수량산출_총괄내역0518_구로리설계예산서1118준공_용마도시자연공원 총괄내역서0618_동의변경 2" xfId="8340"/>
    <cellStyle name="1_tree_수량산출_총괄내역0518_구로리설계예산서1118준공_지울것" xfId="23649"/>
    <cellStyle name="1_tree_수량산출_총괄내역0518_구로리설계예산서1118준공_지주목" xfId="23650"/>
    <cellStyle name="1_tree_수량산출_총괄내역0518_구로리설계예산서1118준공_지주목_00-수량산출서양식" xfId="23651"/>
    <cellStyle name="1_tree_수량산출_총괄내역0518_구로리설계예산서1118준공_지주목_0702 성북구북악산-수량산출서" xfId="23652"/>
    <cellStyle name="1_tree_수량산출_총괄내역0518_구로리설계예산서1118준공_지주목_강남구시설녹지대-수량산출서" xfId="23653"/>
    <cellStyle name="1_tree_수량산출_총괄내역0518_구로리설계예산서1118준공_지주목_나래-수량산출서" xfId="23654"/>
    <cellStyle name="1_tree_수량산출_총괄내역0518_구로리설계예산서1118준공_지주목_단양희망의탑-설계서" xfId="23655"/>
    <cellStyle name="1_tree_수량산출_총괄내역0518_구로리설계예산서1118준공_지주목_복사본 비둘기-수량산출서" xfId="23656"/>
    <cellStyle name="1_tree_수량산출_총괄내역0518_구로리설계예산서1118준공_지주목_북악산-수량산출서" xfId="23657"/>
    <cellStyle name="1_tree_수량산출_총괄내역0518_구로리설계예산서1118준공_지주목_지울것" xfId="23658"/>
    <cellStyle name="1_tree_수량산출_총괄내역0518_구로리설계예산서1118준공_진해자은수량산출서(단지내)" xfId="10396"/>
    <cellStyle name="1_tree_수량산출_총괄내역0518_구로리설계예산서1118준공_진해자은수량산출서(단지내)_진해자은수량산출서(도시기반)0621" xfId="10397"/>
    <cellStyle name="1_tree_수량산출_총괄내역0518_구로리설계예산서1118준공_진해자은수량산출서(단지내)_취합" xfId="23659"/>
    <cellStyle name="1_tree_수량산출_총괄내역0518_구로리설계예산서1118준공_철거 및 이설수량산출-학교숲" xfId="5471"/>
    <cellStyle name="1_tree_수량산출_총괄내역0518_구로리설계예산서1118준공_철거 및 이설수량산출-학교숲 2" xfId="8341"/>
    <cellStyle name="1_tree_수량산출_총괄내역0518_구로리설계예산서1118준공_하도급관리계획서(갑지원주동화)" xfId="23660"/>
    <cellStyle name="1_tree_수량산출_총괄내역0518_구로리설계예산서1118준공_하도급관리계획서(갑지원주동화)_bc포대내역서" xfId="23661"/>
    <cellStyle name="1_tree_수량산출_총괄내역0518_구로리설계예산서조경" xfId="5472"/>
    <cellStyle name="1_tree_수량산출_총괄내역0518_구로리설계예산서조경 2" xfId="8342"/>
    <cellStyle name="1_tree_수량산출_총괄내역0518_구로리설계예산서조경_00-설계서양식" xfId="23662"/>
    <cellStyle name="1_tree_수량산출_총괄내역0518_구로리설계예산서조경_00-설계서양식_00-수량산출서양식" xfId="23663"/>
    <cellStyle name="1_tree_수량산출_총괄내역0518_구로리설계예산서조경_00-설계서양식_0702 성북구북악산-수량산출서" xfId="23664"/>
    <cellStyle name="1_tree_수량산출_총괄내역0518_구로리설계예산서조경_00-설계서양식_강남구시설녹지대-수량산출서" xfId="23665"/>
    <cellStyle name="1_tree_수량산출_총괄내역0518_구로리설계예산서조경_00-설계서양식_나래-수량산출서" xfId="23666"/>
    <cellStyle name="1_tree_수량산출_총괄내역0518_구로리설계예산서조경_00-설계서양식_단양희망의탑-설계서" xfId="23667"/>
    <cellStyle name="1_tree_수량산출_총괄내역0518_구로리설계예산서조경_00-설계서양식_복사본 비둘기-수량산출서" xfId="23668"/>
    <cellStyle name="1_tree_수량산출_총괄내역0518_구로리설계예산서조경_00-설계서양식_북악산-수량산출서" xfId="23669"/>
    <cellStyle name="1_tree_수량산출_총괄내역0518_구로리설계예산서조경_00-설계서양식_지울것" xfId="23670"/>
    <cellStyle name="1_tree_수량산출_총괄내역0518_구로리설계예산서조경_00-수량산출서양식" xfId="23671"/>
    <cellStyle name="1_tree_수량산출_총괄내역0518_구로리설계예산서조경_0702 성북구북악산-수량산출서" xfId="23672"/>
    <cellStyle name="1_tree_수량산출_총괄내역0518_구로리설계예산서조경_bc포대내역서" xfId="23673"/>
    <cellStyle name="1_tree_수량산출_총괄내역0518_구로리설계예산서조경_강남구시설녹지대-수량산출서" xfId="23674"/>
    <cellStyle name="1_tree_수량산출_총괄내역0518_구로리설계예산서조경_나래-수량산출서" xfId="23675"/>
    <cellStyle name="1_tree_수량산출_총괄내역0518_구로리설계예산서조경_단양-수량산출서" xfId="23676"/>
    <cellStyle name="1_tree_수량산출_총괄내역0518_구로리설계예산서조경_단양희망의탑-설계서" xfId="23677"/>
    <cellStyle name="1_tree_수량산출_총괄내역0518_구로리설계예산서조경_동의변경" xfId="5473"/>
    <cellStyle name="1_tree_수량산출_총괄내역0518_구로리설계예산서조경_동의변경 2" xfId="8343"/>
    <cellStyle name="1_tree_수량산출_총괄내역0518_구로리설계예산서조경_복사본 비둘기-수량산출서" xfId="23678"/>
    <cellStyle name="1_tree_수량산출_총괄내역0518_구로리설계예산서조경_북악산-수량산출서" xfId="23679"/>
    <cellStyle name="1_tree_수량산출_총괄내역0518_구로리설계예산서조경_예정공정표및설계설명서" xfId="5474"/>
    <cellStyle name="1_tree_수량산출_총괄내역0518_구로리설계예산서조경_예정공정표및설계설명서 2" xfId="8344"/>
    <cellStyle name="1_tree_수량산출_총괄내역0518_구로리설계예산서조경_예정공정표및설계설명서_(마전)예정공정표및설계설명서" xfId="5475"/>
    <cellStyle name="1_tree_수량산출_총괄내역0518_구로리설계예산서조경_예정공정표및설계설명서_(마전)예정공정표및설계설명서 2" xfId="8345"/>
    <cellStyle name="1_tree_수량산출_총괄내역0518_구로리설계예산서조경_예정공정표및설계설명서_(명덕)예정공정표및설계설명서" xfId="5476"/>
    <cellStyle name="1_tree_수량산출_총괄내역0518_구로리설계예산서조경_예정공정표및설계설명서_(명덕)예정공정표및설계설명서 2" xfId="8346"/>
    <cellStyle name="1_tree_수량산출_총괄내역0518_구로리설계예산서조경_예정공정표및설계설명서_0305-불당마을내역" xfId="5477"/>
    <cellStyle name="1_tree_수량산출_총괄내역0518_구로리설계예산서조경_예정공정표및설계설명서_0305-불당마을내역 2" xfId="8347"/>
    <cellStyle name="1_tree_수량산출_총괄내역0518_구로리설계예산서조경_예정공정표및설계설명서_1.설계 예산서" xfId="5478"/>
    <cellStyle name="1_tree_수량산출_총괄내역0518_구로리설계예산서조경_예정공정표및설계설명서_1.설계 예산서 2" xfId="8348"/>
    <cellStyle name="1_tree_수량산출_총괄내역0518_구로리설계예산서조경_예정공정표및설계설명서_설계서-1" xfId="5479"/>
    <cellStyle name="1_tree_수량산출_총괄내역0518_구로리설계예산서조경_예정공정표및설계설명서_설계서-1 2" xfId="8349"/>
    <cellStyle name="1_tree_수량산출_총괄내역0518_구로리설계예산서조경_용마도시자연공원 총괄내역서0618" xfId="5480"/>
    <cellStyle name="1_tree_수량산출_총괄내역0518_구로리설계예산서조경_용마도시자연공원 총괄내역서0618 2" xfId="8350"/>
    <cellStyle name="1_tree_수량산출_총괄내역0518_구로리설계예산서조경_용마도시자연공원 총괄내역서0618_동의변경" xfId="5481"/>
    <cellStyle name="1_tree_수량산출_총괄내역0518_구로리설계예산서조경_용마도시자연공원 총괄내역서0618_동의변경 2" xfId="8351"/>
    <cellStyle name="1_tree_수량산출_총괄내역0518_구로리설계예산서조경_지울것" xfId="23680"/>
    <cellStyle name="1_tree_수량산출_총괄내역0518_구로리설계예산서조경_지주목" xfId="23681"/>
    <cellStyle name="1_tree_수량산출_총괄내역0518_구로리설계예산서조경_지주목_00-수량산출서양식" xfId="23682"/>
    <cellStyle name="1_tree_수량산출_총괄내역0518_구로리설계예산서조경_지주목_0702 성북구북악산-수량산출서" xfId="23683"/>
    <cellStyle name="1_tree_수량산출_총괄내역0518_구로리설계예산서조경_지주목_강남구시설녹지대-수량산출서" xfId="23684"/>
    <cellStyle name="1_tree_수량산출_총괄내역0518_구로리설계예산서조경_지주목_나래-수량산출서" xfId="23685"/>
    <cellStyle name="1_tree_수량산출_총괄내역0518_구로리설계예산서조경_지주목_단양희망의탑-설계서" xfId="23686"/>
    <cellStyle name="1_tree_수량산출_총괄내역0518_구로리설계예산서조경_지주목_복사본 비둘기-수량산출서" xfId="23687"/>
    <cellStyle name="1_tree_수량산출_총괄내역0518_구로리설계예산서조경_지주목_북악산-수량산출서" xfId="23688"/>
    <cellStyle name="1_tree_수량산출_총괄내역0518_구로리설계예산서조경_지주목_지울것" xfId="23689"/>
    <cellStyle name="1_tree_수량산출_총괄내역0518_구로리설계예산서조경_진해자은수량산출서(단지내)" xfId="10398"/>
    <cellStyle name="1_tree_수량산출_총괄내역0518_구로리설계예산서조경_진해자은수량산출서(단지내)_진해자은수량산출서(도시기반)0621" xfId="10399"/>
    <cellStyle name="1_tree_수량산출_총괄내역0518_구로리설계예산서조경_진해자은수량산출서(단지내)_취합" xfId="23690"/>
    <cellStyle name="1_tree_수량산출_총괄내역0518_구로리설계예산서조경_철거 및 이설수량산출-학교숲" xfId="5482"/>
    <cellStyle name="1_tree_수량산출_총괄내역0518_구로리설계예산서조경_철거 및 이설수량산출-학교숲 2" xfId="8352"/>
    <cellStyle name="1_tree_수량산출_총괄내역0518_구로리설계예산서조경_하도급관리계획서(갑지원주동화)" xfId="23691"/>
    <cellStyle name="1_tree_수량산출_총괄내역0518_구로리설계예산서조경_하도급관리계획서(갑지원주동화)_bc포대내역서" xfId="23692"/>
    <cellStyle name="1_tree_수량산출_총괄내역0518_구로리어린이공원예산서(조경)1125" xfId="5483"/>
    <cellStyle name="1_tree_수량산출_총괄내역0518_구로리어린이공원예산서(조경)1125 2" xfId="8353"/>
    <cellStyle name="1_tree_수량산출_총괄내역0518_구로리어린이공원예산서(조경)1125_00-설계서양식" xfId="23693"/>
    <cellStyle name="1_tree_수량산출_총괄내역0518_구로리어린이공원예산서(조경)1125_00-설계서양식_00-수량산출서양식" xfId="23694"/>
    <cellStyle name="1_tree_수량산출_총괄내역0518_구로리어린이공원예산서(조경)1125_00-설계서양식_0702 성북구북악산-수량산출서" xfId="23695"/>
    <cellStyle name="1_tree_수량산출_총괄내역0518_구로리어린이공원예산서(조경)1125_00-설계서양식_강남구시설녹지대-수량산출서" xfId="23696"/>
    <cellStyle name="1_tree_수량산출_총괄내역0518_구로리어린이공원예산서(조경)1125_00-설계서양식_나래-수량산출서" xfId="23697"/>
    <cellStyle name="1_tree_수량산출_총괄내역0518_구로리어린이공원예산서(조경)1125_00-설계서양식_단양희망의탑-설계서" xfId="23698"/>
    <cellStyle name="1_tree_수량산출_총괄내역0518_구로리어린이공원예산서(조경)1125_00-설계서양식_복사본 비둘기-수량산출서" xfId="23699"/>
    <cellStyle name="1_tree_수량산출_총괄내역0518_구로리어린이공원예산서(조경)1125_00-설계서양식_북악산-수량산출서" xfId="23700"/>
    <cellStyle name="1_tree_수량산출_총괄내역0518_구로리어린이공원예산서(조경)1125_00-설계서양식_지울것" xfId="23701"/>
    <cellStyle name="1_tree_수량산출_총괄내역0518_구로리어린이공원예산서(조경)1125_00-수량산출서양식" xfId="23702"/>
    <cellStyle name="1_tree_수량산출_총괄내역0518_구로리어린이공원예산서(조경)1125_0702 성북구북악산-수량산출서" xfId="23703"/>
    <cellStyle name="1_tree_수량산출_총괄내역0518_구로리어린이공원예산서(조경)1125_bc포대내역서" xfId="23704"/>
    <cellStyle name="1_tree_수량산출_총괄내역0518_구로리어린이공원예산서(조경)1125_강남구시설녹지대-수량산출서" xfId="23705"/>
    <cellStyle name="1_tree_수량산출_총괄내역0518_구로리어린이공원예산서(조경)1125_나래-수량산출서" xfId="23706"/>
    <cellStyle name="1_tree_수량산출_총괄내역0518_구로리어린이공원예산서(조경)1125_단양-수량산출서" xfId="23707"/>
    <cellStyle name="1_tree_수량산출_총괄내역0518_구로리어린이공원예산서(조경)1125_단양희망의탑-설계서" xfId="23708"/>
    <cellStyle name="1_tree_수량산출_총괄내역0518_구로리어린이공원예산서(조경)1125_동의변경" xfId="5484"/>
    <cellStyle name="1_tree_수량산출_총괄내역0518_구로리어린이공원예산서(조경)1125_동의변경 2" xfId="8354"/>
    <cellStyle name="1_tree_수량산출_총괄내역0518_구로리어린이공원예산서(조경)1125_복사본 비둘기-수량산출서" xfId="23709"/>
    <cellStyle name="1_tree_수량산출_총괄내역0518_구로리어린이공원예산서(조경)1125_북악산-수량산출서" xfId="23710"/>
    <cellStyle name="1_tree_수량산출_총괄내역0518_구로리어린이공원예산서(조경)1125_예정공정표및설계설명서" xfId="5485"/>
    <cellStyle name="1_tree_수량산출_총괄내역0518_구로리어린이공원예산서(조경)1125_예정공정표및설계설명서 2" xfId="8355"/>
    <cellStyle name="1_tree_수량산출_총괄내역0518_구로리어린이공원예산서(조경)1125_예정공정표및설계설명서_(마전)예정공정표및설계설명서" xfId="5486"/>
    <cellStyle name="1_tree_수량산출_총괄내역0518_구로리어린이공원예산서(조경)1125_예정공정표및설계설명서_(마전)예정공정표및설계설명서 2" xfId="8356"/>
    <cellStyle name="1_tree_수량산출_총괄내역0518_구로리어린이공원예산서(조경)1125_예정공정표및설계설명서_(명덕)예정공정표및설계설명서" xfId="5487"/>
    <cellStyle name="1_tree_수량산출_총괄내역0518_구로리어린이공원예산서(조경)1125_예정공정표및설계설명서_(명덕)예정공정표및설계설명서 2" xfId="8357"/>
    <cellStyle name="1_tree_수량산출_총괄내역0518_구로리어린이공원예산서(조경)1125_예정공정표및설계설명서_0305-불당마을내역" xfId="5488"/>
    <cellStyle name="1_tree_수량산출_총괄내역0518_구로리어린이공원예산서(조경)1125_예정공정표및설계설명서_0305-불당마을내역 2" xfId="8358"/>
    <cellStyle name="1_tree_수량산출_총괄내역0518_구로리어린이공원예산서(조경)1125_예정공정표및설계설명서_1.설계 예산서" xfId="5489"/>
    <cellStyle name="1_tree_수량산출_총괄내역0518_구로리어린이공원예산서(조경)1125_예정공정표및설계설명서_1.설계 예산서 2" xfId="8359"/>
    <cellStyle name="1_tree_수량산출_총괄내역0518_구로리어린이공원예산서(조경)1125_예정공정표및설계설명서_설계서-1" xfId="5490"/>
    <cellStyle name="1_tree_수량산출_총괄내역0518_구로리어린이공원예산서(조경)1125_예정공정표및설계설명서_설계서-1 2" xfId="8360"/>
    <cellStyle name="1_tree_수량산출_총괄내역0518_구로리어린이공원예산서(조경)1125_용마도시자연공원 총괄내역서0618" xfId="5491"/>
    <cellStyle name="1_tree_수량산출_총괄내역0518_구로리어린이공원예산서(조경)1125_용마도시자연공원 총괄내역서0618 2" xfId="8361"/>
    <cellStyle name="1_tree_수량산출_총괄내역0518_구로리어린이공원예산서(조경)1125_용마도시자연공원 총괄내역서0618_동의변경" xfId="5492"/>
    <cellStyle name="1_tree_수량산출_총괄내역0518_구로리어린이공원예산서(조경)1125_용마도시자연공원 총괄내역서0618_동의변경 2" xfId="8362"/>
    <cellStyle name="1_tree_수량산출_총괄내역0518_구로리어린이공원예산서(조경)1125_지울것" xfId="23711"/>
    <cellStyle name="1_tree_수량산출_총괄내역0518_구로리어린이공원예산서(조경)1125_지주목" xfId="23712"/>
    <cellStyle name="1_tree_수량산출_총괄내역0518_구로리어린이공원예산서(조경)1125_지주목_00-수량산출서양식" xfId="23713"/>
    <cellStyle name="1_tree_수량산출_총괄내역0518_구로리어린이공원예산서(조경)1125_지주목_0702 성북구북악산-수량산출서" xfId="23714"/>
    <cellStyle name="1_tree_수량산출_총괄내역0518_구로리어린이공원예산서(조경)1125_지주목_강남구시설녹지대-수량산출서" xfId="23715"/>
    <cellStyle name="1_tree_수량산출_총괄내역0518_구로리어린이공원예산서(조경)1125_지주목_나래-수량산출서" xfId="23716"/>
    <cellStyle name="1_tree_수량산출_총괄내역0518_구로리어린이공원예산서(조경)1125_지주목_단양희망의탑-설계서" xfId="23717"/>
    <cellStyle name="1_tree_수량산출_총괄내역0518_구로리어린이공원예산서(조경)1125_지주목_복사본 비둘기-수량산출서" xfId="23718"/>
    <cellStyle name="1_tree_수량산출_총괄내역0518_구로리어린이공원예산서(조경)1125_지주목_북악산-수량산출서" xfId="23719"/>
    <cellStyle name="1_tree_수량산출_총괄내역0518_구로리어린이공원예산서(조경)1125_지주목_지울것" xfId="23720"/>
    <cellStyle name="1_tree_수량산출_총괄내역0518_구로리어린이공원예산서(조경)1125_진해자은수량산출서(단지내)" xfId="10400"/>
    <cellStyle name="1_tree_수량산출_총괄내역0518_구로리어린이공원예산서(조경)1125_진해자은수량산출서(단지내)_진해자은수량산출서(도시기반)0621" xfId="10401"/>
    <cellStyle name="1_tree_수량산출_총괄내역0518_구로리어린이공원예산서(조경)1125_진해자은수량산출서(단지내)_취합" xfId="23721"/>
    <cellStyle name="1_tree_수량산출_총괄내역0518_구로리어린이공원예산서(조경)1125_철거 및 이설수량산출-학교숲" xfId="5493"/>
    <cellStyle name="1_tree_수량산출_총괄내역0518_구로리어린이공원예산서(조경)1125_철거 및 이설수량산출-학교숲 2" xfId="8363"/>
    <cellStyle name="1_tree_수량산출_총괄내역0518_구로리어린이공원예산서(조경)1125_하도급관리계획서(갑지원주동화)" xfId="23722"/>
    <cellStyle name="1_tree_수량산출_총괄내역0518_구로리어린이공원예산서(조경)1125_하도급관리계획서(갑지원주동화)_bc포대내역서" xfId="23723"/>
    <cellStyle name="1_tree_수량산출_총괄내역0518_나래-수량산출서" xfId="23724"/>
    <cellStyle name="1_tree_수량산출_총괄내역0518_내역서" xfId="5494"/>
    <cellStyle name="1_tree_수량산출_총괄내역0518_내역서 2" xfId="8364"/>
    <cellStyle name="1_tree_수량산출_총괄내역0518_내역서_00-설계서양식" xfId="23725"/>
    <cellStyle name="1_tree_수량산출_총괄내역0518_내역서_00-설계서양식_00-수량산출서양식" xfId="23726"/>
    <cellStyle name="1_tree_수량산출_총괄내역0518_내역서_00-설계서양식_0702 성북구북악산-수량산출서" xfId="23727"/>
    <cellStyle name="1_tree_수량산출_총괄내역0518_내역서_00-설계서양식_강남구시설녹지대-수량산출서" xfId="23728"/>
    <cellStyle name="1_tree_수량산출_총괄내역0518_내역서_00-설계서양식_나래-수량산출서" xfId="23729"/>
    <cellStyle name="1_tree_수량산출_총괄내역0518_내역서_00-설계서양식_단양희망의탑-설계서" xfId="23730"/>
    <cellStyle name="1_tree_수량산출_총괄내역0518_내역서_00-설계서양식_복사본 비둘기-수량산출서" xfId="23731"/>
    <cellStyle name="1_tree_수량산출_총괄내역0518_내역서_00-설계서양식_북악산-수량산출서" xfId="23732"/>
    <cellStyle name="1_tree_수량산출_총괄내역0518_내역서_00-설계서양식_지울것" xfId="23733"/>
    <cellStyle name="1_tree_수량산출_총괄내역0518_내역서_00-수량산출서양식" xfId="23734"/>
    <cellStyle name="1_tree_수량산출_총괄내역0518_내역서_0702 성북구북악산-수량산출서" xfId="23735"/>
    <cellStyle name="1_tree_수량산출_총괄내역0518_내역서_bc포대내역서" xfId="23736"/>
    <cellStyle name="1_tree_수량산출_총괄내역0518_내역서_강남구시설녹지대-수량산출서" xfId="23737"/>
    <cellStyle name="1_tree_수량산출_총괄내역0518_내역서_나래-수량산출서" xfId="23738"/>
    <cellStyle name="1_tree_수량산출_총괄내역0518_내역서_단양-수량산출서" xfId="23739"/>
    <cellStyle name="1_tree_수량산출_총괄내역0518_내역서_단양희망의탑-설계서" xfId="23740"/>
    <cellStyle name="1_tree_수량산출_총괄내역0518_내역서_동의변경" xfId="5495"/>
    <cellStyle name="1_tree_수량산출_총괄내역0518_내역서_동의변경 2" xfId="8365"/>
    <cellStyle name="1_tree_수량산출_총괄내역0518_내역서_복사본 비둘기-수량산출서" xfId="23741"/>
    <cellStyle name="1_tree_수량산출_총괄내역0518_내역서_북악산-수량산출서" xfId="23742"/>
    <cellStyle name="1_tree_수량산출_총괄내역0518_내역서_예정공정표및설계설명서" xfId="5496"/>
    <cellStyle name="1_tree_수량산출_총괄내역0518_내역서_예정공정표및설계설명서 2" xfId="8366"/>
    <cellStyle name="1_tree_수량산출_총괄내역0518_내역서_예정공정표및설계설명서_(마전)예정공정표및설계설명서" xfId="5497"/>
    <cellStyle name="1_tree_수량산출_총괄내역0518_내역서_예정공정표및설계설명서_(마전)예정공정표및설계설명서 2" xfId="8367"/>
    <cellStyle name="1_tree_수량산출_총괄내역0518_내역서_예정공정표및설계설명서_(명덕)예정공정표및설계설명서" xfId="5498"/>
    <cellStyle name="1_tree_수량산출_총괄내역0518_내역서_예정공정표및설계설명서_(명덕)예정공정표및설계설명서 2" xfId="8368"/>
    <cellStyle name="1_tree_수량산출_총괄내역0518_내역서_예정공정표및설계설명서_0305-불당마을내역" xfId="5499"/>
    <cellStyle name="1_tree_수량산출_총괄내역0518_내역서_예정공정표및설계설명서_0305-불당마을내역 2" xfId="8369"/>
    <cellStyle name="1_tree_수량산출_총괄내역0518_내역서_예정공정표및설계설명서_1.설계 예산서" xfId="5500"/>
    <cellStyle name="1_tree_수량산출_총괄내역0518_내역서_예정공정표및설계설명서_1.설계 예산서 2" xfId="8370"/>
    <cellStyle name="1_tree_수량산출_총괄내역0518_내역서_예정공정표및설계설명서_설계서-1" xfId="5501"/>
    <cellStyle name="1_tree_수량산출_총괄내역0518_내역서_예정공정표및설계설명서_설계서-1 2" xfId="8371"/>
    <cellStyle name="1_tree_수량산출_총괄내역0518_내역서_용마도시자연공원 총괄내역서0618" xfId="5502"/>
    <cellStyle name="1_tree_수량산출_총괄내역0518_내역서_용마도시자연공원 총괄내역서0618 2" xfId="8372"/>
    <cellStyle name="1_tree_수량산출_총괄내역0518_내역서_용마도시자연공원 총괄내역서0618_동의변경" xfId="5503"/>
    <cellStyle name="1_tree_수량산출_총괄내역0518_내역서_용마도시자연공원 총괄내역서0618_동의변경 2" xfId="8373"/>
    <cellStyle name="1_tree_수량산출_총괄내역0518_내역서_지울것" xfId="23743"/>
    <cellStyle name="1_tree_수량산출_총괄내역0518_내역서_지주목" xfId="23744"/>
    <cellStyle name="1_tree_수량산출_총괄내역0518_내역서_지주목_00-수량산출서양식" xfId="23745"/>
    <cellStyle name="1_tree_수량산출_총괄내역0518_내역서_지주목_0702 성북구북악산-수량산출서" xfId="23746"/>
    <cellStyle name="1_tree_수량산출_총괄내역0518_내역서_지주목_강남구시설녹지대-수량산출서" xfId="23747"/>
    <cellStyle name="1_tree_수량산출_총괄내역0518_내역서_지주목_나래-수량산출서" xfId="23748"/>
    <cellStyle name="1_tree_수량산출_총괄내역0518_내역서_지주목_단양희망의탑-설계서" xfId="23749"/>
    <cellStyle name="1_tree_수량산출_총괄내역0518_내역서_지주목_복사본 비둘기-수량산출서" xfId="23750"/>
    <cellStyle name="1_tree_수량산출_총괄내역0518_내역서_지주목_북악산-수량산출서" xfId="23751"/>
    <cellStyle name="1_tree_수량산출_총괄내역0518_내역서_지주목_지울것" xfId="23752"/>
    <cellStyle name="1_tree_수량산출_총괄내역0518_내역서_진해자은수량산출서(단지내)" xfId="10402"/>
    <cellStyle name="1_tree_수량산출_총괄내역0518_내역서_진해자은수량산출서(단지내)_진해자은수량산출서(도시기반)0621" xfId="10403"/>
    <cellStyle name="1_tree_수량산출_총괄내역0518_내역서_진해자은수량산출서(단지내)_취합" xfId="23753"/>
    <cellStyle name="1_tree_수량산출_총괄내역0518_내역서_철거 및 이설수량산출-학교숲" xfId="5504"/>
    <cellStyle name="1_tree_수량산출_총괄내역0518_내역서_철거 및 이설수량산출-학교숲 2" xfId="8374"/>
    <cellStyle name="1_tree_수량산출_총괄내역0518_내역서_하도급관리계획서(갑지원주동화)" xfId="23754"/>
    <cellStyle name="1_tree_수량산출_총괄내역0518_내역서_하도급관리계획서(갑지원주동화)_bc포대내역서" xfId="23755"/>
    <cellStyle name="1_tree_수량산출_총괄내역0518_노임단가표" xfId="5505"/>
    <cellStyle name="1_tree_수량산출_총괄내역0518_노임단가표 2" xfId="8375"/>
    <cellStyle name="1_tree_수량산출_총괄내역0518_노임단가표_00-설계서양식" xfId="23756"/>
    <cellStyle name="1_tree_수량산출_총괄내역0518_노임단가표_00-설계서양식_00-수량산출서양식" xfId="23757"/>
    <cellStyle name="1_tree_수량산출_총괄내역0518_노임단가표_00-설계서양식_0702 성북구북악산-수량산출서" xfId="23758"/>
    <cellStyle name="1_tree_수량산출_총괄내역0518_노임단가표_00-설계서양식_강남구시설녹지대-수량산출서" xfId="23759"/>
    <cellStyle name="1_tree_수량산출_총괄내역0518_노임단가표_00-설계서양식_나래-수량산출서" xfId="23760"/>
    <cellStyle name="1_tree_수량산출_총괄내역0518_노임단가표_00-설계서양식_단양희망의탑-설계서" xfId="23761"/>
    <cellStyle name="1_tree_수량산출_총괄내역0518_노임단가표_00-설계서양식_복사본 비둘기-수량산출서" xfId="23762"/>
    <cellStyle name="1_tree_수량산출_총괄내역0518_노임단가표_00-설계서양식_북악산-수량산출서" xfId="23763"/>
    <cellStyle name="1_tree_수량산출_총괄내역0518_노임단가표_00-설계서양식_지울것" xfId="23764"/>
    <cellStyle name="1_tree_수량산출_총괄내역0518_노임단가표_00-수량산출서양식" xfId="23765"/>
    <cellStyle name="1_tree_수량산출_총괄내역0518_노임단가표_0702 성북구북악산-수량산출서" xfId="23766"/>
    <cellStyle name="1_tree_수량산출_총괄내역0518_노임단가표_bc포대내역서" xfId="23767"/>
    <cellStyle name="1_tree_수량산출_총괄내역0518_노임단가표_강남구시설녹지대-수량산출서" xfId="23768"/>
    <cellStyle name="1_tree_수량산출_총괄내역0518_노임단가표_나래-수량산출서" xfId="23769"/>
    <cellStyle name="1_tree_수량산출_총괄내역0518_노임단가표_단양-수량산출서" xfId="23770"/>
    <cellStyle name="1_tree_수량산출_총괄내역0518_노임단가표_단양희망의탑-설계서" xfId="23771"/>
    <cellStyle name="1_tree_수량산출_총괄내역0518_노임단가표_동의변경" xfId="5506"/>
    <cellStyle name="1_tree_수량산출_총괄내역0518_노임단가표_동의변경 2" xfId="8376"/>
    <cellStyle name="1_tree_수량산출_총괄내역0518_노임단가표_복사본 비둘기-수량산출서" xfId="23772"/>
    <cellStyle name="1_tree_수량산출_총괄내역0518_노임단가표_북악산-수량산출서" xfId="23773"/>
    <cellStyle name="1_tree_수량산출_총괄내역0518_노임단가표_예정공정표및설계설명서" xfId="5507"/>
    <cellStyle name="1_tree_수량산출_총괄내역0518_노임단가표_예정공정표및설계설명서 2" xfId="8377"/>
    <cellStyle name="1_tree_수량산출_총괄내역0518_노임단가표_예정공정표및설계설명서_(마전)예정공정표및설계설명서" xfId="5508"/>
    <cellStyle name="1_tree_수량산출_총괄내역0518_노임단가표_예정공정표및설계설명서_(마전)예정공정표및설계설명서 2" xfId="8378"/>
    <cellStyle name="1_tree_수량산출_총괄내역0518_노임단가표_예정공정표및설계설명서_(명덕)예정공정표및설계설명서" xfId="5509"/>
    <cellStyle name="1_tree_수량산출_총괄내역0518_노임단가표_예정공정표및설계설명서_(명덕)예정공정표및설계설명서 2" xfId="8379"/>
    <cellStyle name="1_tree_수량산출_총괄내역0518_노임단가표_예정공정표및설계설명서_0305-불당마을내역" xfId="5510"/>
    <cellStyle name="1_tree_수량산출_총괄내역0518_노임단가표_예정공정표및설계설명서_0305-불당마을내역 2" xfId="8380"/>
    <cellStyle name="1_tree_수량산출_총괄내역0518_노임단가표_예정공정표및설계설명서_1.설계 예산서" xfId="5511"/>
    <cellStyle name="1_tree_수량산출_총괄내역0518_노임단가표_예정공정표및설계설명서_1.설계 예산서 2" xfId="8381"/>
    <cellStyle name="1_tree_수량산출_총괄내역0518_노임단가표_예정공정표및설계설명서_설계서-1" xfId="5512"/>
    <cellStyle name="1_tree_수량산출_총괄내역0518_노임단가표_예정공정표및설계설명서_설계서-1 2" xfId="8382"/>
    <cellStyle name="1_tree_수량산출_총괄내역0518_노임단가표_용마도시자연공원 총괄내역서0618" xfId="5513"/>
    <cellStyle name="1_tree_수량산출_총괄내역0518_노임단가표_용마도시자연공원 총괄내역서0618 2" xfId="8383"/>
    <cellStyle name="1_tree_수량산출_총괄내역0518_노임단가표_용마도시자연공원 총괄내역서0618_동의변경" xfId="5514"/>
    <cellStyle name="1_tree_수량산출_총괄내역0518_노임단가표_용마도시자연공원 총괄내역서0618_동의변경 2" xfId="8384"/>
    <cellStyle name="1_tree_수량산출_총괄내역0518_노임단가표_지울것" xfId="23774"/>
    <cellStyle name="1_tree_수량산출_총괄내역0518_노임단가표_지주목" xfId="23775"/>
    <cellStyle name="1_tree_수량산출_총괄내역0518_노임단가표_지주목_00-수량산출서양식" xfId="23776"/>
    <cellStyle name="1_tree_수량산출_총괄내역0518_노임단가표_지주목_0702 성북구북악산-수량산출서" xfId="23777"/>
    <cellStyle name="1_tree_수량산출_총괄내역0518_노임단가표_지주목_강남구시설녹지대-수량산출서" xfId="23778"/>
    <cellStyle name="1_tree_수량산출_총괄내역0518_노임단가표_지주목_나래-수량산출서" xfId="23779"/>
    <cellStyle name="1_tree_수량산출_총괄내역0518_노임단가표_지주목_단양희망의탑-설계서" xfId="23780"/>
    <cellStyle name="1_tree_수량산출_총괄내역0518_노임단가표_지주목_복사본 비둘기-수량산출서" xfId="23781"/>
    <cellStyle name="1_tree_수량산출_총괄내역0518_노임단가표_지주목_북악산-수량산출서" xfId="23782"/>
    <cellStyle name="1_tree_수량산출_총괄내역0518_노임단가표_지주목_지울것" xfId="23783"/>
    <cellStyle name="1_tree_수량산출_총괄내역0518_노임단가표_진해자은수량산출서(단지내)" xfId="10404"/>
    <cellStyle name="1_tree_수량산출_총괄내역0518_노임단가표_진해자은수량산출서(단지내)_진해자은수량산출서(도시기반)0621" xfId="10405"/>
    <cellStyle name="1_tree_수량산출_총괄내역0518_노임단가표_진해자은수량산출서(단지내)_취합" xfId="23784"/>
    <cellStyle name="1_tree_수량산출_총괄내역0518_노임단가표_철거 및 이설수량산출-학교숲" xfId="5515"/>
    <cellStyle name="1_tree_수량산출_총괄내역0518_노임단가표_철거 및 이설수량산출-학교숲 2" xfId="8385"/>
    <cellStyle name="1_tree_수량산출_총괄내역0518_노임단가표_하도급관리계획서(갑지원주동화)" xfId="23785"/>
    <cellStyle name="1_tree_수량산출_총괄내역0518_노임단가표_하도급관리계획서(갑지원주동화)_bc포대내역서" xfId="23786"/>
    <cellStyle name="1_tree_수량산출_총괄내역0518_단양-수량산출서" xfId="23787"/>
    <cellStyle name="1_tree_수량산출_총괄내역0518_단양희망의탑-설계서" xfId="23788"/>
    <cellStyle name="1_tree_수량산출_총괄내역0518_동의변경" xfId="5516"/>
    <cellStyle name="1_tree_수량산출_총괄내역0518_동의변경 2" xfId="8386"/>
    <cellStyle name="1_tree_수량산출_총괄내역0518_복사본 비둘기-수량산출서" xfId="23789"/>
    <cellStyle name="1_tree_수량산출_총괄내역0518_북악산-수량산출서" xfId="23790"/>
    <cellStyle name="1_tree_수량산출_총괄내역0518_수도권매립지" xfId="5517"/>
    <cellStyle name="1_tree_수량산출_총괄내역0518_수도권매립지 2" xfId="8387"/>
    <cellStyle name="1_tree_수량산출_총괄내역0518_수도권매립지_00-설계서양식" xfId="23791"/>
    <cellStyle name="1_tree_수량산출_총괄내역0518_수도권매립지_00-설계서양식_00-수량산출서양식" xfId="23792"/>
    <cellStyle name="1_tree_수량산출_총괄내역0518_수도권매립지_00-설계서양식_0702 성북구북악산-수량산출서" xfId="23793"/>
    <cellStyle name="1_tree_수량산출_총괄내역0518_수도권매립지_00-설계서양식_강남구시설녹지대-수량산출서" xfId="23794"/>
    <cellStyle name="1_tree_수량산출_총괄내역0518_수도권매립지_00-설계서양식_나래-수량산출서" xfId="23795"/>
    <cellStyle name="1_tree_수량산출_총괄내역0518_수도권매립지_00-설계서양식_단양희망의탑-설계서" xfId="23796"/>
    <cellStyle name="1_tree_수량산출_총괄내역0518_수도권매립지_00-설계서양식_복사본 비둘기-수량산출서" xfId="23797"/>
    <cellStyle name="1_tree_수량산출_총괄내역0518_수도권매립지_00-설계서양식_북악산-수량산출서" xfId="23798"/>
    <cellStyle name="1_tree_수량산출_총괄내역0518_수도권매립지_00-설계서양식_지울것" xfId="23799"/>
    <cellStyle name="1_tree_수량산출_총괄내역0518_수도권매립지_00-수량산출서양식" xfId="23800"/>
    <cellStyle name="1_tree_수량산출_총괄내역0518_수도권매립지_0702 성북구북악산-수량산출서" xfId="23801"/>
    <cellStyle name="1_tree_수량산출_총괄내역0518_수도권매립지_bc포대내역서" xfId="23802"/>
    <cellStyle name="1_tree_수량산출_총괄내역0518_수도권매립지_강남구시설녹지대-수량산출서" xfId="23803"/>
    <cellStyle name="1_tree_수량산출_총괄내역0518_수도권매립지_나래-수량산출서" xfId="23804"/>
    <cellStyle name="1_tree_수량산출_총괄내역0518_수도권매립지_단양-수량산출서" xfId="23805"/>
    <cellStyle name="1_tree_수량산출_총괄내역0518_수도권매립지_단양희망의탑-설계서" xfId="23806"/>
    <cellStyle name="1_tree_수량산출_총괄내역0518_수도권매립지_동의변경" xfId="5518"/>
    <cellStyle name="1_tree_수량산출_총괄내역0518_수도권매립지_동의변경 2" xfId="8388"/>
    <cellStyle name="1_tree_수량산출_총괄내역0518_수도권매립지_복사본 비둘기-수량산출서" xfId="23807"/>
    <cellStyle name="1_tree_수량산출_총괄내역0518_수도권매립지_북악산-수량산출서" xfId="23808"/>
    <cellStyle name="1_tree_수량산출_총괄내역0518_수도권매립지_예정공정표및설계설명서" xfId="5519"/>
    <cellStyle name="1_tree_수량산출_총괄내역0518_수도권매립지_예정공정표및설계설명서 2" xfId="8389"/>
    <cellStyle name="1_tree_수량산출_총괄내역0518_수도권매립지_예정공정표및설계설명서_(마전)예정공정표및설계설명서" xfId="5520"/>
    <cellStyle name="1_tree_수량산출_총괄내역0518_수도권매립지_예정공정표및설계설명서_(마전)예정공정표및설계설명서 2" xfId="8390"/>
    <cellStyle name="1_tree_수량산출_총괄내역0518_수도권매립지_예정공정표및설계설명서_(명덕)예정공정표및설계설명서" xfId="5521"/>
    <cellStyle name="1_tree_수량산출_총괄내역0518_수도권매립지_예정공정표및설계설명서_(명덕)예정공정표및설계설명서 2" xfId="8391"/>
    <cellStyle name="1_tree_수량산출_총괄내역0518_수도권매립지_예정공정표및설계설명서_0305-불당마을내역" xfId="5522"/>
    <cellStyle name="1_tree_수량산출_총괄내역0518_수도권매립지_예정공정표및설계설명서_0305-불당마을내역 2" xfId="8392"/>
    <cellStyle name="1_tree_수량산출_총괄내역0518_수도권매립지_예정공정표및설계설명서_1.설계 예산서" xfId="5523"/>
    <cellStyle name="1_tree_수량산출_총괄내역0518_수도권매립지_예정공정표및설계설명서_1.설계 예산서 2" xfId="8393"/>
    <cellStyle name="1_tree_수량산출_총괄내역0518_수도권매립지_예정공정표및설계설명서_설계서-1" xfId="5524"/>
    <cellStyle name="1_tree_수량산출_총괄내역0518_수도권매립지_예정공정표및설계설명서_설계서-1 2" xfId="8394"/>
    <cellStyle name="1_tree_수량산출_총괄내역0518_수도권매립지_용마도시자연공원 총괄내역서0618" xfId="5525"/>
    <cellStyle name="1_tree_수량산출_총괄내역0518_수도권매립지_용마도시자연공원 총괄내역서0618 2" xfId="8395"/>
    <cellStyle name="1_tree_수량산출_총괄내역0518_수도권매립지_용마도시자연공원 총괄내역서0618_동의변경" xfId="5526"/>
    <cellStyle name="1_tree_수량산출_총괄내역0518_수도권매립지_용마도시자연공원 총괄내역서0618_동의변경 2" xfId="8396"/>
    <cellStyle name="1_tree_수량산출_총괄내역0518_수도권매립지_지울것" xfId="23809"/>
    <cellStyle name="1_tree_수량산출_총괄내역0518_수도권매립지_지주목" xfId="23810"/>
    <cellStyle name="1_tree_수량산출_총괄내역0518_수도권매립지_지주목_00-수량산출서양식" xfId="23811"/>
    <cellStyle name="1_tree_수량산출_총괄내역0518_수도권매립지_지주목_0702 성북구북악산-수량산출서" xfId="23812"/>
    <cellStyle name="1_tree_수량산출_총괄내역0518_수도권매립지_지주목_강남구시설녹지대-수량산출서" xfId="23813"/>
    <cellStyle name="1_tree_수량산출_총괄내역0518_수도권매립지_지주목_나래-수량산출서" xfId="23814"/>
    <cellStyle name="1_tree_수량산출_총괄내역0518_수도권매립지_지주목_단양희망의탑-설계서" xfId="23815"/>
    <cellStyle name="1_tree_수량산출_총괄내역0518_수도권매립지_지주목_복사본 비둘기-수량산출서" xfId="23816"/>
    <cellStyle name="1_tree_수량산출_총괄내역0518_수도권매립지_지주목_북악산-수량산출서" xfId="23817"/>
    <cellStyle name="1_tree_수량산출_총괄내역0518_수도권매립지_지주목_지울것" xfId="23818"/>
    <cellStyle name="1_tree_수량산출_총괄내역0518_수도권매립지_진해자은수량산출서(단지내)" xfId="10406"/>
    <cellStyle name="1_tree_수량산출_총괄내역0518_수도권매립지_진해자은수량산출서(단지내)_진해자은수량산출서(도시기반)0621" xfId="10407"/>
    <cellStyle name="1_tree_수량산출_총괄내역0518_수도권매립지_진해자은수량산출서(단지내)_취합" xfId="23819"/>
    <cellStyle name="1_tree_수량산출_총괄내역0518_수도권매립지_철거 및 이설수량산출-학교숲" xfId="5527"/>
    <cellStyle name="1_tree_수량산출_총괄내역0518_수도권매립지_철거 및 이설수량산출-학교숲 2" xfId="8397"/>
    <cellStyle name="1_tree_수량산출_총괄내역0518_수도권매립지_하도급관리계획서(갑지원주동화)" xfId="23820"/>
    <cellStyle name="1_tree_수량산출_총괄내역0518_수도권매립지_하도급관리계획서(갑지원주동화)_bc포대내역서" xfId="23821"/>
    <cellStyle name="1_tree_수량산출_총괄내역0518_수도권매립지1004(발주용)" xfId="5528"/>
    <cellStyle name="1_tree_수량산출_총괄내역0518_수도권매립지1004(발주용) 2" xfId="8398"/>
    <cellStyle name="1_tree_수량산출_총괄내역0518_수도권매립지1004(발주용)_00-설계서양식" xfId="23822"/>
    <cellStyle name="1_tree_수량산출_총괄내역0518_수도권매립지1004(발주용)_00-설계서양식_00-수량산출서양식" xfId="23823"/>
    <cellStyle name="1_tree_수량산출_총괄내역0518_수도권매립지1004(발주용)_00-설계서양식_0702 성북구북악산-수량산출서" xfId="23824"/>
    <cellStyle name="1_tree_수량산출_총괄내역0518_수도권매립지1004(발주용)_00-설계서양식_강남구시설녹지대-수량산출서" xfId="23825"/>
    <cellStyle name="1_tree_수량산출_총괄내역0518_수도권매립지1004(발주용)_00-설계서양식_나래-수량산출서" xfId="23826"/>
    <cellStyle name="1_tree_수량산출_총괄내역0518_수도권매립지1004(발주용)_00-설계서양식_단양희망의탑-설계서" xfId="23827"/>
    <cellStyle name="1_tree_수량산출_총괄내역0518_수도권매립지1004(발주용)_00-설계서양식_복사본 비둘기-수량산출서" xfId="23828"/>
    <cellStyle name="1_tree_수량산출_총괄내역0518_수도권매립지1004(발주용)_00-설계서양식_북악산-수량산출서" xfId="23829"/>
    <cellStyle name="1_tree_수량산출_총괄내역0518_수도권매립지1004(발주용)_00-설계서양식_지울것" xfId="23830"/>
    <cellStyle name="1_tree_수량산출_총괄내역0518_수도권매립지1004(발주용)_00-수량산출서양식" xfId="23831"/>
    <cellStyle name="1_tree_수량산출_총괄내역0518_수도권매립지1004(발주용)_0702 성북구북악산-수량산출서" xfId="23832"/>
    <cellStyle name="1_tree_수량산출_총괄내역0518_수도권매립지1004(발주용)_bc포대내역서" xfId="23833"/>
    <cellStyle name="1_tree_수량산출_총괄내역0518_수도권매립지1004(발주용)_강남구시설녹지대-수량산출서" xfId="23834"/>
    <cellStyle name="1_tree_수량산출_총괄내역0518_수도권매립지1004(발주용)_나래-수량산출서" xfId="23835"/>
    <cellStyle name="1_tree_수량산출_총괄내역0518_수도권매립지1004(발주용)_단양-수량산출서" xfId="23836"/>
    <cellStyle name="1_tree_수량산출_총괄내역0518_수도권매립지1004(발주용)_단양희망의탑-설계서" xfId="23837"/>
    <cellStyle name="1_tree_수량산출_총괄내역0518_수도권매립지1004(발주용)_동의변경" xfId="5529"/>
    <cellStyle name="1_tree_수량산출_총괄내역0518_수도권매립지1004(발주용)_동의변경 2" xfId="8399"/>
    <cellStyle name="1_tree_수량산출_총괄내역0518_수도권매립지1004(발주용)_복사본 비둘기-수량산출서" xfId="23838"/>
    <cellStyle name="1_tree_수량산출_총괄내역0518_수도권매립지1004(발주용)_북악산-수량산출서" xfId="23839"/>
    <cellStyle name="1_tree_수량산출_총괄내역0518_수도권매립지1004(발주용)_예정공정표및설계설명서" xfId="5530"/>
    <cellStyle name="1_tree_수량산출_총괄내역0518_수도권매립지1004(발주용)_예정공정표및설계설명서 2" xfId="8400"/>
    <cellStyle name="1_tree_수량산출_총괄내역0518_수도권매립지1004(발주용)_예정공정표및설계설명서_(마전)예정공정표및설계설명서" xfId="5531"/>
    <cellStyle name="1_tree_수량산출_총괄내역0518_수도권매립지1004(발주용)_예정공정표및설계설명서_(마전)예정공정표및설계설명서 2" xfId="8401"/>
    <cellStyle name="1_tree_수량산출_총괄내역0518_수도권매립지1004(발주용)_예정공정표및설계설명서_(명덕)예정공정표및설계설명서" xfId="5532"/>
    <cellStyle name="1_tree_수량산출_총괄내역0518_수도권매립지1004(발주용)_예정공정표및설계설명서_(명덕)예정공정표및설계설명서 2" xfId="8402"/>
    <cellStyle name="1_tree_수량산출_총괄내역0518_수도권매립지1004(발주용)_예정공정표및설계설명서_0305-불당마을내역" xfId="5533"/>
    <cellStyle name="1_tree_수량산출_총괄내역0518_수도권매립지1004(발주용)_예정공정표및설계설명서_0305-불당마을내역 2" xfId="8403"/>
    <cellStyle name="1_tree_수량산출_총괄내역0518_수도권매립지1004(발주용)_예정공정표및설계설명서_1.설계 예산서" xfId="5534"/>
    <cellStyle name="1_tree_수량산출_총괄내역0518_수도권매립지1004(발주용)_예정공정표및설계설명서_1.설계 예산서 2" xfId="8404"/>
    <cellStyle name="1_tree_수량산출_총괄내역0518_수도권매립지1004(발주용)_예정공정표및설계설명서_설계서-1" xfId="5535"/>
    <cellStyle name="1_tree_수량산출_총괄내역0518_수도권매립지1004(발주용)_예정공정표및설계설명서_설계서-1 2" xfId="8405"/>
    <cellStyle name="1_tree_수량산출_총괄내역0518_수도권매립지1004(발주용)_용마도시자연공원 총괄내역서0618" xfId="5536"/>
    <cellStyle name="1_tree_수량산출_총괄내역0518_수도권매립지1004(발주용)_용마도시자연공원 총괄내역서0618 2" xfId="8406"/>
    <cellStyle name="1_tree_수량산출_총괄내역0518_수도권매립지1004(발주용)_용마도시자연공원 총괄내역서0618_동의변경" xfId="5537"/>
    <cellStyle name="1_tree_수량산출_총괄내역0518_수도권매립지1004(발주용)_용마도시자연공원 총괄내역서0618_동의변경 2" xfId="8407"/>
    <cellStyle name="1_tree_수량산출_총괄내역0518_수도권매립지1004(발주용)_지울것" xfId="23840"/>
    <cellStyle name="1_tree_수량산출_총괄내역0518_수도권매립지1004(발주용)_지주목" xfId="23841"/>
    <cellStyle name="1_tree_수량산출_총괄내역0518_수도권매립지1004(발주용)_지주목_00-수량산출서양식" xfId="23842"/>
    <cellStyle name="1_tree_수량산출_총괄내역0518_수도권매립지1004(발주용)_지주목_0702 성북구북악산-수량산출서" xfId="23843"/>
    <cellStyle name="1_tree_수량산출_총괄내역0518_수도권매립지1004(발주용)_지주목_강남구시설녹지대-수량산출서" xfId="23844"/>
    <cellStyle name="1_tree_수량산출_총괄내역0518_수도권매립지1004(발주용)_지주목_나래-수량산출서" xfId="23845"/>
    <cellStyle name="1_tree_수량산출_총괄내역0518_수도권매립지1004(발주용)_지주목_단양희망의탑-설계서" xfId="23846"/>
    <cellStyle name="1_tree_수량산출_총괄내역0518_수도권매립지1004(발주용)_지주목_복사본 비둘기-수량산출서" xfId="23847"/>
    <cellStyle name="1_tree_수량산출_총괄내역0518_수도권매립지1004(발주용)_지주목_북악산-수량산출서" xfId="23848"/>
    <cellStyle name="1_tree_수량산출_총괄내역0518_수도권매립지1004(발주용)_지주목_지울것" xfId="23849"/>
    <cellStyle name="1_tree_수량산출_총괄내역0518_수도권매립지1004(발주용)_진해자은수량산출서(단지내)" xfId="10408"/>
    <cellStyle name="1_tree_수량산출_총괄내역0518_수도권매립지1004(발주용)_진해자은수량산출서(단지내)_진해자은수량산출서(도시기반)0621" xfId="10409"/>
    <cellStyle name="1_tree_수량산출_총괄내역0518_수도권매립지1004(발주용)_진해자은수량산출서(단지내)_취합" xfId="23850"/>
    <cellStyle name="1_tree_수량산출_총괄내역0518_수도권매립지1004(발주용)_철거 및 이설수량산출-학교숲" xfId="5538"/>
    <cellStyle name="1_tree_수량산출_총괄내역0518_수도권매립지1004(발주용)_철거 및 이설수량산출-학교숲 2" xfId="8408"/>
    <cellStyle name="1_tree_수량산출_총괄내역0518_수도권매립지1004(발주용)_하도급관리계획서(갑지원주동화)" xfId="23851"/>
    <cellStyle name="1_tree_수량산출_총괄내역0518_수도권매립지1004(발주용)_하도급관리계획서(갑지원주동화)_bc포대내역서" xfId="23852"/>
    <cellStyle name="1_tree_수량산출_총괄내역0518_예정공정표및설계설명서" xfId="5539"/>
    <cellStyle name="1_tree_수량산출_총괄내역0518_예정공정표및설계설명서 2" xfId="8409"/>
    <cellStyle name="1_tree_수량산출_총괄내역0518_예정공정표및설계설명서_(마전)예정공정표및설계설명서" xfId="5540"/>
    <cellStyle name="1_tree_수량산출_총괄내역0518_예정공정표및설계설명서_(마전)예정공정표및설계설명서 2" xfId="8410"/>
    <cellStyle name="1_tree_수량산출_총괄내역0518_예정공정표및설계설명서_(명덕)예정공정표및설계설명서" xfId="5541"/>
    <cellStyle name="1_tree_수량산출_총괄내역0518_예정공정표및설계설명서_(명덕)예정공정표및설계설명서 2" xfId="8411"/>
    <cellStyle name="1_tree_수량산출_총괄내역0518_예정공정표및설계설명서_0305-불당마을내역" xfId="5542"/>
    <cellStyle name="1_tree_수량산출_총괄내역0518_예정공정표및설계설명서_0305-불당마을내역 2" xfId="8412"/>
    <cellStyle name="1_tree_수량산출_총괄내역0518_예정공정표및설계설명서_1.설계 예산서" xfId="5543"/>
    <cellStyle name="1_tree_수량산출_총괄내역0518_예정공정표및설계설명서_1.설계 예산서 2" xfId="8413"/>
    <cellStyle name="1_tree_수량산출_총괄내역0518_예정공정표및설계설명서_설계서-1" xfId="5544"/>
    <cellStyle name="1_tree_수량산출_총괄내역0518_예정공정표및설계설명서_설계서-1 2" xfId="8414"/>
    <cellStyle name="1_tree_수량산출_총괄내역0518_용마도시자연공원 총괄내역서0618" xfId="5545"/>
    <cellStyle name="1_tree_수량산출_총괄내역0518_용마도시자연공원 총괄내역서0618 2" xfId="8415"/>
    <cellStyle name="1_tree_수량산출_총괄내역0518_용마도시자연공원 총괄내역서0618_동의변경" xfId="5546"/>
    <cellStyle name="1_tree_수량산출_총괄내역0518_용마도시자연공원 총괄내역서0618_동의변경 2" xfId="8416"/>
    <cellStyle name="1_tree_수량산출_총괄내역0518_일신건영설계예산서(0211)" xfId="5547"/>
    <cellStyle name="1_tree_수량산출_총괄내역0518_일신건영설계예산서(0211) 2" xfId="8417"/>
    <cellStyle name="1_tree_수량산출_총괄내역0518_일신건영설계예산서(0211)_00-설계서양식" xfId="23853"/>
    <cellStyle name="1_tree_수량산출_총괄내역0518_일신건영설계예산서(0211)_00-설계서양식_00-수량산출서양식" xfId="23854"/>
    <cellStyle name="1_tree_수량산출_총괄내역0518_일신건영설계예산서(0211)_00-설계서양식_0702 성북구북악산-수량산출서" xfId="23855"/>
    <cellStyle name="1_tree_수량산출_총괄내역0518_일신건영설계예산서(0211)_00-설계서양식_강남구시설녹지대-수량산출서" xfId="23856"/>
    <cellStyle name="1_tree_수량산출_총괄내역0518_일신건영설계예산서(0211)_00-설계서양식_나래-수량산출서" xfId="23857"/>
    <cellStyle name="1_tree_수량산출_총괄내역0518_일신건영설계예산서(0211)_00-설계서양식_단양희망의탑-설계서" xfId="23858"/>
    <cellStyle name="1_tree_수량산출_총괄내역0518_일신건영설계예산서(0211)_00-설계서양식_복사본 비둘기-수량산출서" xfId="23859"/>
    <cellStyle name="1_tree_수량산출_총괄내역0518_일신건영설계예산서(0211)_00-설계서양식_북악산-수량산출서" xfId="23860"/>
    <cellStyle name="1_tree_수량산출_총괄내역0518_일신건영설계예산서(0211)_00-설계서양식_지울것" xfId="23861"/>
    <cellStyle name="1_tree_수량산출_총괄내역0518_일신건영설계예산서(0211)_00-수량산출서양식" xfId="23862"/>
    <cellStyle name="1_tree_수량산출_총괄내역0518_일신건영설계예산서(0211)_0702 성북구북악산-수량산출서" xfId="23863"/>
    <cellStyle name="1_tree_수량산출_총괄내역0518_일신건영설계예산서(0211)_bc포대내역서" xfId="23864"/>
    <cellStyle name="1_tree_수량산출_총괄내역0518_일신건영설계예산서(0211)_강남구시설녹지대-수량산출서" xfId="23865"/>
    <cellStyle name="1_tree_수량산출_총괄내역0518_일신건영설계예산서(0211)_나래-수량산출서" xfId="23866"/>
    <cellStyle name="1_tree_수량산출_총괄내역0518_일신건영설계예산서(0211)_단양-수량산출서" xfId="23867"/>
    <cellStyle name="1_tree_수량산출_총괄내역0518_일신건영설계예산서(0211)_단양희망의탑-설계서" xfId="23868"/>
    <cellStyle name="1_tree_수량산출_총괄내역0518_일신건영설계예산서(0211)_동의변경" xfId="5548"/>
    <cellStyle name="1_tree_수량산출_총괄내역0518_일신건영설계예산서(0211)_동의변경 2" xfId="8418"/>
    <cellStyle name="1_tree_수량산출_총괄내역0518_일신건영설계예산서(0211)_복사본 비둘기-수량산출서" xfId="23869"/>
    <cellStyle name="1_tree_수량산출_총괄내역0518_일신건영설계예산서(0211)_북악산-수량산출서" xfId="23870"/>
    <cellStyle name="1_tree_수량산출_총괄내역0518_일신건영설계예산서(0211)_예정공정표및설계설명서" xfId="5549"/>
    <cellStyle name="1_tree_수량산출_총괄내역0518_일신건영설계예산서(0211)_예정공정표및설계설명서 2" xfId="8419"/>
    <cellStyle name="1_tree_수량산출_총괄내역0518_일신건영설계예산서(0211)_예정공정표및설계설명서_(마전)예정공정표및설계설명서" xfId="5550"/>
    <cellStyle name="1_tree_수량산출_총괄내역0518_일신건영설계예산서(0211)_예정공정표및설계설명서_(마전)예정공정표및설계설명서 2" xfId="8420"/>
    <cellStyle name="1_tree_수량산출_총괄내역0518_일신건영설계예산서(0211)_예정공정표및설계설명서_(명덕)예정공정표및설계설명서" xfId="5551"/>
    <cellStyle name="1_tree_수량산출_총괄내역0518_일신건영설계예산서(0211)_예정공정표및설계설명서_(명덕)예정공정표및설계설명서 2" xfId="8421"/>
    <cellStyle name="1_tree_수량산출_총괄내역0518_일신건영설계예산서(0211)_예정공정표및설계설명서_0305-불당마을내역" xfId="5552"/>
    <cellStyle name="1_tree_수량산출_총괄내역0518_일신건영설계예산서(0211)_예정공정표및설계설명서_0305-불당마을내역 2" xfId="8422"/>
    <cellStyle name="1_tree_수량산출_총괄내역0518_일신건영설계예산서(0211)_예정공정표및설계설명서_1.설계 예산서" xfId="5553"/>
    <cellStyle name="1_tree_수량산출_총괄내역0518_일신건영설계예산서(0211)_예정공정표및설계설명서_1.설계 예산서 2" xfId="8423"/>
    <cellStyle name="1_tree_수량산출_총괄내역0518_일신건영설계예산서(0211)_예정공정표및설계설명서_설계서-1" xfId="5554"/>
    <cellStyle name="1_tree_수량산출_총괄내역0518_일신건영설계예산서(0211)_예정공정표및설계설명서_설계서-1 2" xfId="8424"/>
    <cellStyle name="1_tree_수량산출_총괄내역0518_일신건영설계예산서(0211)_용마도시자연공원 총괄내역서0618" xfId="5555"/>
    <cellStyle name="1_tree_수량산출_총괄내역0518_일신건영설계예산서(0211)_용마도시자연공원 총괄내역서0618 2" xfId="8425"/>
    <cellStyle name="1_tree_수량산출_총괄내역0518_일신건영설계예산서(0211)_용마도시자연공원 총괄내역서0618_동의변경" xfId="5556"/>
    <cellStyle name="1_tree_수량산출_총괄내역0518_일신건영설계예산서(0211)_용마도시자연공원 총괄내역서0618_동의변경 2" xfId="8426"/>
    <cellStyle name="1_tree_수량산출_총괄내역0518_일신건영설계예산서(0211)_지울것" xfId="23871"/>
    <cellStyle name="1_tree_수량산출_총괄내역0518_일신건영설계예산서(0211)_지주목" xfId="23872"/>
    <cellStyle name="1_tree_수량산출_총괄내역0518_일신건영설계예산서(0211)_지주목_00-수량산출서양식" xfId="23873"/>
    <cellStyle name="1_tree_수량산출_총괄내역0518_일신건영설계예산서(0211)_지주목_0702 성북구북악산-수량산출서" xfId="23874"/>
    <cellStyle name="1_tree_수량산출_총괄내역0518_일신건영설계예산서(0211)_지주목_강남구시설녹지대-수량산출서" xfId="23875"/>
    <cellStyle name="1_tree_수량산출_총괄내역0518_일신건영설계예산서(0211)_지주목_나래-수량산출서" xfId="23876"/>
    <cellStyle name="1_tree_수량산출_총괄내역0518_일신건영설계예산서(0211)_지주목_단양희망의탑-설계서" xfId="23877"/>
    <cellStyle name="1_tree_수량산출_총괄내역0518_일신건영설계예산서(0211)_지주목_복사본 비둘기-수량산출서" xfId="23878"/>
    <cellStyle name="1_tree_수량산출_총괄내역0518_일신건영설계예산서(0211)_지주목_북악산-수량산출서" xfId="23879"/>
    <cellStyle name="1_tree_수량산출_총괄내역0518_일신건영설계예산서(0211)_지주목_지울것" xfId="23880"/>
    <cellStyle name="1_tree_수량산출_총괄내역0518_일신건영설계예산서(0211)_진해자은수량산출서(단지내)" xfId="10410"/>
    <cellStyle name="1_tree_수량산출_총괄내역0518_일신건영설계예산서(0211)_진해자은수량산출서(단지내)_진해자은수량산출서(도시기반)0621" xfId="10411"/>
    <cellStyle name="1_tree_수량산출_총괄내역0518_일신건영설계예산서(0211)_진해자은수량산출서(단지내)_취합" xfId="23881"/>
    <cellStyle name="1_tree_수량산출_총괄내역0518_일신건영설계예산서(0211)_철거 및 이설수량산출-학교숲" xfId="5557"/>
    <cellStyle name="1_tree_수량산출_총괄내역0518_일신건영설계예산서(0211)_철거 및 이설수량산출-학교숲 2" xfId="8427"/>
    <cellStyle name="1_tree_수량산출_총괄내역0518_일신건영설계예산서(0211)_하도급관리계획서(갑지원주동화)" xfId="23882"/>
    <cellStyle name="1_tree_수량산출_총괄내역0518_일신건영설계예산서(0211)_하도급관리계획서(갑지원주동화)_bc포대내역서" xfId="23883"/>
    <cellStyle name="1_tree_수량산출_총괄내역0518_일위대가" xfId="5558"/>
    <cellStyle name="1_tree_수량산출_총괄내역0518_일위대가 2" xfId="8428"/>
    <cellStyle name="1_tree_수량산출_총괄내역0518_일위대가_00-설계서양식" xfId="23884"/>
    <cellStyle name="1_tree_수량산출_총괄내역0518_일위대가_00-설계서양식_00-수량산출서양식" xfId="23885"/>
    <cellStyle name="1_tree_수량산출_총괄내역0518_일위대가_00-설계서양식_0702 성북구북악산-수량산출서" xfId="23886"/>
    <cellStyle name="1_tree_수량산출_총괄내역0518_일위대가_00-설계서양식_강남구시설녹지대-수량산출서" xfId="23887"/>
    <cellStyle name="1_tree_수량산출_총괄내역0518_일위대가_00-설계서양식_나래-수량산출서" xfId="23888"/>
    <cellStyle name="1_tree_수량산출_총괄내역0518_일위대가_00-설계서양식_단양희망의탑-설계서" xfId="23889"/>
    <cellStyle name="1_tree_수량산출_총괄내역0518_일위대가_00-설계서양식_복사본 비둘기-수량산출서" xfId="23890"/>
    <cellStyle name="1_tree_수량산출_총괄내역0518_일위대가_00-설계서양식_북악산-수량산출서" xfId="23891"/>
    <cellStyle name="1_tree_수량산출_총괄내역0518_일위대가_00-설계서양식_지울것" xfId="23892"/>
    <cellStyle name="1_tree_수량산출_총괄내역0518_일위대가_00-수량산출서양식" xfId="23893"/>
    <cellStyle name="1_tree_수량산출_총괄내역0518_일위대가_0702 성북구북악산-수량산출서" xfId="23894"/>
    <cellStyle name="1_tree_수량산출_총괄내역0518_일위대가_bc포대내역서" xfId="23895"/>
    <cellStyle name="1_tree_수량산출_총괄내역0518_일위대가_강남구시설녹지대-수량산출서" xfId="23896"/>
    <cellStyle name="1_tree_수량산출_총괄내역0518_일위대가_나래-수량산출서" xfId="23897"/>
    <cellStyle name="1_tree_수량산출_총괄내역0518_일위대가_단양-수량산출서" xfId="23898"/>
    <cellStyle name="1_tree_수량산출_총괄내역0518_일위대가_단양희망의탑-설계서" xfId="23899"/>
    <cellStyle name="1_tree_수량산출_총괄내역0518_일위대가_동의변경" xfId="5559"/>
    <cellStyle name="1_tree_수량산출_총괄내역0518_일위대가_동의변경 2" xfId="8429"/>
    <cellStyle name="1_tree_수량산출_총괄내역0518_일위대가_복사본 비둘기-수량산출서" xfId="23900"/>
    <cellStyle name="1_tree_수량산출_총괄내역0518_일위대가_북악산-수량산출서" xfId="23901"/>
    <cellStyle name="1_tree_수량산출_총괄내역0518_일위대가_예정공정표및설계설명서" xfId="5560"/>
    <cellStyle name="1_tree_수량산출_총괄내역0518_일위대가_예정공정표및설계설명서 2" xfId="8430"/>
    <cellStyle name="1_tree_수량산출_총괄내역0518_일위대가_예정공정표및설계설명서_(마전)예정공정표및설계설명서" xfId="5561"/>
    <cellStyle name="1_tree_수량산출_총괄내역0518_일위대가_예정공정표및설계설명서_(마전)예정공정표및설계설명서 2" xfId="8431"/>
    <cellStyle name="1_tree_수량산출_총괄내역0518_일위대가_예정공정표및설계설명서_(명덕)예정공정표및설계설명서" xfId="5562"/>
    <cellStyle name="1_tree_수량산출_총괄내역0518_일위대가_예정공정표및설계설명서_(명덕)예정공정표및설계설명서 2" xfId="8432"/>
    <cellStyle name="1_tree_수량산출_총괄내역0518_일위대가_예정공정표및설계설명서_0305-불당마을내역" xfId="5563"/>
    <cellStyle name="1_tree_수량산출_총괄내역0518_일위대가_예정공정표및설계설명서_0305-불당마을내역 2" xfId="8433"/>
    <cellStyle name="1_tree_수량산출_총괄내역0518_일위대가_예정공정표및설계설명서_1.설계 예산서" xfId="5564"/>
    <cellStyle name="1_tree_수량산출_총괄내역0518_일위대가_예정공정표및설계설명서_1.설계 예산서 2" xfId="8434"/>
    <cellStyle name="1_tree_수량산출_총괄내역0518_일위대가_예정공정표및설계설명서_설계서-1" xfId="5565"/>
    <cellStyle name="1_tree_수량산출_총괄내역0518_일위대가_예정공정표및설계설명서_설계서-1 2" xfId="8435"/>
    <cellStyle name="1_tree_수량산출_총괄내역0518_일위대가_용마도시자연공원 총괄내역서0618" xfId="5566"/>
    <cellStyle name="1_tree_수량산출_총괄내역0518_일위대가_용마도시자연공원 총괄내역서0618 2" xfId="8436"/>
    <cellStyle name="1_tree_수량산출_총괄내역0518_일위대가_용마도시자연공원 총괄내역서0618_동의변경" xfId="5567"/>
    <cellStyle name="1_tree_수량산출_총괄내역0518_일위대가_용마도시자연공원 총괄내역서0618_동의변경 2" xfId="8437"/>
    <cellStyle name="1_tree_수량산출_총괄내역0518_일위대가_지울것" xfId="23902"/>
    <cellStyle name="1_tree_수량산출_총괄내역0518_일위대가_지주목" xfId="23903"/>
    <cellStyle name="1_tree_수량산출_총괄내역0518_일위대가_지주목_00-수량산출서양식" xfId="23904"/>
    <cellStyle name="1_tree_수량산출_총괄내역0518_일위대가_지주목_0702 성북구북악산-수량산출서" xfId="23905"/>
    <cellStyle name="1_tree_수량산출_총괄내역0518_일위대가_지주목_강남구시설녹지대-수량산출서" xfId="23906"/>
    <cellStyle name="1_tree_수량산출_총괄내역0518_일위대가_지주목_나래-수량산출서" xfId="23907"/>
    <cellStyle name="1_tree_수량산출_총괄내역0518_일위대가_지주목_단양희망의탑-설계서" xfId="23908"/>
    <cellStyle name="1_tree_수량산출_총괄내역0518_일위대가_지주목_복사본 비둘기-수량산출서" xfId="23909"/>
    <cellStyle name="1_tree_수량산출_총괄내역0518_일위대가_지주목_북악산-수량산출서" xfId="23910"/>
    <cellStyle name="1_tree_수량산출_총괄내역0518_일위대가_지주목_지울것" xfId="23911"/>
    <cellStyle name="1_tree_수량산출_총괄내역0518_일위대가_진해자은수량산출서(단지내)" xfId="10412"/>
    <cellStyle name="1_tree_수량산출_총괄내역0518_일위대가_진해자은수량산출서(단지내)_진해자은수량산출서(도시기반)0621" xfId="10413"/>
    <cellStyle name="1_tree_수량산출_총괄내역0518_일위대가_진해자은수량산출서(단지내)_취합" xfId="23912"/>
    <cellStyle name="1_tree_수량산출_총괄내역0518_일위대가_철거 및 이설수량산출-학교숲" xfId="5568"/>
    <cellStyle name="1_tree_수량산출_총괄내역0518_일위대가_철거 및 이설수량산출-학교숲 2" xfId="8438"/>
    <cellStyle name="1_tree_수량산출_총괄내역0518_일위대가_하도급관리계획서(갑지원주동화)" xfId="23913"/>
    <cellStyle name="1_tree_수량산출_총괄내역0518_일위대가_하도급관리계획서(갑지원주동화)_bc포대내역서" xfId="23914"/>
    <cellStyle name="1_tree_수량산출_총괄내역0518_자재단가표" xfId="5569"/>
    <cellStyle name="1_tree_수량산출_총괄내역0518_자재단가표 2" xfId="8439"/>
    <cellStyle name="1_tree_수량산출_총괄내역0518_자재단가표_00-설계서양식" xfId="23915"/>
    <cellStyle name="1_tree_수량산출_총괄내역0518_자재단가표_00-설계서양식_00-수량산출서양식" xfId="23916"/>
    <cellStyle name="1_tree_수량산출_총괄내역0518_자재단가표_00-설계서양식_0702 성북구북악산-수량산출서" xfId="23917"/>
    <cellStyle name="1_tree_수량산출_총괄내역0518_자재단가표_00-설계서양식_강남구시설녹지대-수량산출서" xfId="23918"/>
    <cellStyle name="1_tree_수량산출_총괄내역0518_자재단가표_00-설계서양식_나래-수량산출서" xfId="23919"/>
    <cellStyle name="1_tree_수량산출_총괄내역0518_자재단가표_00-설계서양식_단양희망의탑-설계서" xfId="23920"/>
    <cellStyle name="1_tree_수량산출_총괄내역0518_자재단가표_00-설계서양식_복사본 비둘기-수량산출서" xfId="23921"/>
    <cellStyle name="1_tree_수량산출_총괄내역0518_자재단가표_00-설계서양식_북악산-수량산출서" xfId="23922"/>
    <cellStyle name="1_tree_수량산출_총괄내역0518_자재단가표_00-설계서양식_지울것" xfId="23923"/>
    <cellStyle name="1_tree_수량산출_총괄내역0518_자재단가표_00-수량산출서양식" xfId="23924"/>
    <cellStyle name="1_tree_수량산출_총괄내역0518_자재단가표_0702 성북구북악산-수량산출서" xfId="23925"/>
    <cellStyle name="1_tree_수량산출_총괄내역0518_자재단가표_bc포대내역서" xfId="23926"/>
    <cellStyle name="1_tree_수량산출_총괄내역0518_자재단가표_강남구시설녹지대-수량산출서" xfId="23927"/>
    <cellStyle name="1_tree_수량산출_총괄내역0518_자재단가표_나래-수량산출서" xfId="23928"/>
    <cellStyle name="1_tree_수량산출_총괄내역0518_자재단가표_단양-수량산출서" xfId="23929"/>
    <cellStyle name="1_tree_수량산출_총괄내역0518_자재단가표_단양희망의탑-설계서" xfId="23930"/>
    <cellStyle name="1_tree_수량산출_총괄내역0518_자재단가표_동의변경" xfId="5570"/>
    <cellStyle name="1_tree_수량산출_총괄내역0518_자재단가표_동의변경 2" xfId="8440"/>
    <cellStyle name="1_tree_수량산출_총괄내역0518_자재단가표_복사본 비둘기-수량산출서" xfId="23931"/>
    <cellStyle name="1_tree_수량산출_총괄내역0518_자재단가표_북악산-수량산출서" xfId="23932"/>
    <cellStyle name="1_tree_수량산출_총괄내역0518_자재단가표_예정공정표및설계설명서" xfId="5571"/>
    <cellStyle name="1_tree_수량산출_총괄내역0518_자재단가표_예정공정표및설계설명서 2" xfId="8441"/>
    <cellStyle name="1_tree_수량산출_총괄내역0518_자재단가표_예정공정표및설계설명서_(마전)예정공정표및설계설명서" xfId="5572"/>
    <cellStyle name="1_tree_수량산출_총괄내역0518_자재단가표_예정공정표및설계설명서_(마전)예정공정표및설계설명서 2" xfId="8442"/>
    <cellStyle name="1_tree_수량산출_총괄내역0518_자재단가표_예정공정표및설계설명서_(명덕)예정공정표및설계설명서" xfId="5573"/>
    <cellStyle name="1_tree_수량산출_총괄내역0518_자재단가표_예정공정표및설계설명서_(명덕)예정공정표및설계설명서 2" xfId="8443"/>
    <cellStyle name="1_tree_수량산출_총괄내역0518_자재단가표_예정공정표및설계설명서_0305-불당마을내역" xfId="5574"/>
    <cellStyle name="1_tree_수량산출_총괄내역0518_자재단가표_예정공정표및설계설명서_0305-불당마을내역 2" xfId="8444"/>
    <cellStyle name="1_tree_수량산출_총괄내역0518_자재단가표_예정공정표및설계설명서_1.설계 예산서" xfId="5575"/>
    <cellStyle name="1_tree_수량산출_총괄내역0518_자재단가표_예정공정표및설계설명서_1.설계 예산서 2" xfId="8445"/>
    <cellStyle name="1_tree_수량산출_총괄내역0518_자재단가표_예정공정표및설계설명서_설계서-1" xfId="5576"/>
    <cellStyle name="1_tree_수량산출_총괄내역0518_자재단가표_예정공정표및설계설명서_설계서-1 2" xfId="8446"/>
    <cellStyle name="1_tree_수량산출_총괄내역0518_자재단가표_용마도시자연공원 총괄내역서0618" xfId="5577"/>
    <cellStyle name="1_tree_수량산출_총괄내역0518_자재단가표_용마도시자연공원 총괄내역서0618 2" xfId="8447"/>
    <cellStyle name="1_tree_수량산출_총괄내역0518_자재단가표_용마도시자연공원 총괄내역서0618_동의변경" xfId="5578"/>
    <cellStyle name="1_tree_수량산출_총괄내역0518_자재단가표_용마도시자연공원 총괄내역서0618_동의변경 2" xfId="8448"/>
    <cellStyle name="1_tree_수량산출_총괄내역0518_자재단가표_지울것" xfId="23933"/>
    <cellStyle name="1_tree_수량산출_총괄내역0518_자재단가표_지주목" xfId="23934"/>
    <cellStyle name="1_tree_수량산출_총괄내역0518_자재단가표_지주목_00-수량산출서양식" xfId="23935"/>
    <cellStyle name="1_tree_수량산출_총괄내역0518_자재단가표_지주목_0702 성북구북악산-수량산출서" xfId="23936"/>
    <cellStyle name="1_tree_수량산출_총괄내역0518_자재단가표_지주목_강남구시설녹지대-수량산출서" xfId="23937"/>
    <cellStyle name="1_tree_수량산출_총괄내역0518_자재단가표_지주목_나래-수량산출서" xfId="23938"/>
    <cellStyle name="1_tree_수량산출_총괄내역0518_자재단가표_지주목_단양희망의탑-설계서" xfId="23939"/>
    <cellStyle name="1_tree_수량산출_총괄내역0518_자재단가표_지주목_복사본 비둘기-수량산출서" xfId="23940"/>
    <cellStyle name="1_tree_수량산출_총괄내역0518_자재단가표_지주목_북악산-수량산출서" xfId="23941"/>
    <cellStyle name="1_tree_수량산출_총괄내역0518_자재단가표_지주목_지울것" xfId="23942"/>
    <cellStyle name="1_tree_수량산출_총괄내역0518_자재단가표_진해자은수량산출서(단지내)" xfId="10414"/>
    <cellStyle name="1_tree_수량산출_총괄내역0518_자재단가표_진해자은수량산출서(단지내)_진해자은수량산출서(도시기반)0621" xfId="10415"/>
    <cellStyle name="1_tree_수량산출_총괄내역0518_자재단가표_진해자은수량산출서(단지내)_취합" xfId="23943"/>
    <cellStyle name="1_tree_수량산출_총괄내역0518_자재단가표_철거 및 이설수량산출-학교숲" xfId="5579"/>
    <cellStyle name="1_tree_수량산출_총괄내역0518_자재단가표_철거 및 이설수량산출-학교숲 2" xfId="8449"/>
    <cellStyle name="1_tree_수량산출_총괄내역0518_자재단가표_하도급관리계획서(갑지원주동화)" xfId="23944"/>
    <cellStyle name="1_tree_수량산출_총괄내역0518_자재단가표_하도급관리계획서(갑지원주동화)_bc포대내역서" xfId="23945"/>
    <cellStyle name="1_tree_수량산출_총괄내역0518_장안초등학교내역0814" xfId="5580"/>
    <cellStyle name="1_tree_수량산출_총괄내역0518_장안초등학교내역0814 2" xfId="8450"/>
    <cellStyle name="1_tree_수량산출_총괄내역0518_장안초등학교내역0814_00-설계서양식" xfId="23946"/>
    <cellStyle name="1_tree_수량산출_총괄내역0518_장안초등학교내역0814_00-설계서양식_00-수량산출서양식" xfId="23947"/>
    <cellStyle name="1_tree_수량산출_총괄내역0518_장안초등학교내역0814_00-설계서양식_0702 성북구북악산-수량산출서" xfId="23948"/>
    <cellStyle name="1_tree_수량산출_총괄내역0518_장안초등학교내역0814_00-설계서양식_강남구시설녹지대-수량산출서" xfId="23949"/>
    <cellStyle name="1_tree_수량산출_총괄내역0518_장안초등학교내역0814_00-설계서양식_나래-수량산출서" xfId="23950"/>
    <cellStyle name="1_tree_수량산출_총괄내역0518_장안초등학교내역0814_00-설계서양식_단양희망의탑-설계서" xfId="23951"/>
    <cellStyle name="1_tree_수량산출_총괄내역0518_장안초등학교내역0814_00-설계서양식_복사본 비둘기-수량산출서" xfId="23952"/>
    <cellStyle name="1_tree_수량산출_총괄내역0518_장안초등학교내역0814_00-설계서양식_북악산-수량산출서" xfId="23953"/>
    <cellStyle name="1_tree_수량산출_총괄내역0518_장안초등학교내역0814_00-설계서양식_지울것" xfId="23954"/>
    <cellStyle name="1_tree_수량산출_총괄내역0518_장안초등학교내역0814_00-수량산출서양식" xfId="23955"/>
    <cellStyle name="1_tree_수량산출_총괄내역0518_장안초등학교내역0814_0702 성북구북악산-수량산출서" xfId="23956"/>
    <cellStyle name="1_tree_수량산출_총괄내역0518_장안초등학교내역0814_bc포대내역서" xfId="23957"/>
    <cellStyle name="1_tree_수량산출_총괄내역0518_장안초등학교내역0814_강남구시설녹지대-수량산출서" xfId="23958"/>
    <cellStyle name="1_tree_수량산출_총괄내역0518_장안초등학교내역0814_나래-수량산출서" xfId="23959"/>
    <cellStyle name="1_tree_수량산출_총괄내역0518_장안초등학교내역0814_단양-수량산출서" xfId="23960"/>
    <cellStyle name="1_tree_수량산출_총괄내역0518_장안초등학교내역0814_단양희망의탑-설계서" xfId="23961"/>
    <cellStyle name="1_tree_수량산출_총괄내역0518_장안초등학교내역0814_동의변경" xfId="5581"/>
    <cellStyle name="1_tree_수량산출_총괄내역0518_장안초등학교내역0814_동의변경 2" xfId="8451"/>
    <cellStyle name="1_tree_수량산출_총괄내역0518_장안초등학교내역0814_복사본 비둘기-수량산출서" xfId="23962"/>
    <cellStyle name="1_tree_수량산출_총괄내역0518_장안초등학교내역0814_북악산-수량산출서" xfId="23963"/>
    <cellStyle name="1_tree_수량산출_총괄내역0518_장안초등학교내역0814_예정공정표및설계설명서" xfId="5582"/>
    <cellStyle name="1_tree_수량산출_총괄내역0518_장안초등학교내역0814_예정공정표및설계설명서 2" xfId="8452"/>
    <cellStyle name="1_tree_수량산출_총괄내역0518_장안초등학교내역0814_예정공정표및설계설명서_(마전)예정공정표및설계설명서" xfId="5583"/>
    <cellStyle name="1_tree_수량산출_총괄내역0518_장안초등학교내역0814_예정공정표및설계설명서_(마전)예정공정표및설계설명서 2" xfId="8453"/>
    <cellStyle name="1_tree_수량산출_총괄내역0518_장안초등학교내역0814_예정공정표및설계설명서_(명덕)예정공정표및설계설명서" xfId="5584"/>
    <cellStyle name="1_tree_수량산출_총괄내역0518_장안초등학교내역0814_예정공정표및설계설명서_(명덕)예정공정표및설계설명서 2" xfId="8454"/>
    <cellStyle name="1_tree_수량산출_총괄내역0518_장안초등학교내역0814_예정공정표및설계설명서_0305-불당마을내역" xfId="5585"/>
    <cellStyle name="1_tree_수량산출_총괄내역0518_장안초등학교내역0814_예정공정표및설계설명서_0305-불당마을내역 2" xfId="8455"/>
    <cellStyle name="1_tree_수량산출_총괄내역0518_장안초등학교내역0814_예정공정표및설계설명서_1.설계 예산서" xfId="5586"/>
    <cellStyle name="1_tree_수량산출_총괄내역0518_장안초등학교내역0814_예정공정표및설계설명서_1.설계 예산서 2" xfId="8456"/>
    <cellStyle name="1_tree_수량산출_총괄내역0518_장안초등학교내역0814_예정공정표및설계설명서_설계서-1" xfId="5587"/>
    <cellStyle name="1_tree_수량산출_총괄내역0518_장안초등학교내역0814_예정공정표및설계설명서_설계서-1 2" xfId="8457"/>
    <cellStyle name="1_tree_수량산출_총괄내역0518_장안초등학교내역0814_용마도시자연공원 총괄내역서0618" xfId="5588"/>
    <cellStyle name="1_tree_수량산출_총괄내역0518_장안초등학교내역0814_용마도시자연공원 총괄내역서0618 2" xfId="8458"/>
    <cellStyle name="1_tree_수량산출_총괄내역0518_장안초등학교내역0814_용마도시자연공원 총괄내역서0618_동의변경" xfId="5589"/>
    <cellStyle name="1_tree_수량산출_총괄내역0518_장안초등학교내역0814_용마도시자연공원 총괄내역서0618_동의변경 2" xfId="8459"/>
    <cellStyle name="1_tree_수량산출_총괄내역0518_장안초등학교내역0814_지울것" xfId="23964"/>
    <cellStyle name="1_tree_수량산출_총괄내역0518_장안초등학교내역0814_지주목" xfId="23965"/>
    <cellStyle name="1_tree_수량산출_총괄내역0518_장안초등학교내역0814_지주목_00-수량산출서양식" xfId="23966"/>
    <cellStyle name="1_tree_수량산출_총괄내역0518_장안초등학교내역0814_지주목_0702 성북구북악산-수량산출서" xfId="23967"/>
    <cellStyle name="1_tree_수량산출_총괄내역0518_장안초등학교내역0814_지주목_강남구시설녹지대-수량산출서" xfId="23968"/>
    <cellStyle name="1_tree_수량산출_총괄내역0518_장안초등학교내역0814_지주목_나래-수량산출서" xfId="23969"/>
    <cellStyle name="1_tree_수량산출_총괄내역0518_장안초등학교내역0814_지주목_단양희망의탑-설계서" xfId="23970"/>
    <cellStyle name="1_tree_수량산출_총괄내역0518_장안초등학교내역0814_지주목_복사본 비둘기-수량산출서" xfId="23971"/>
    <cellStyle name="1_tree_수량산출_총괄내역0518_장안초등학교내역0814_지주목_북악산-수량산출서" xfId="23972"/>
    <cellStyle name="1_tree_수량산출_총괄내역0518_장안초등학교내역0814_지주목_지울것" xfId="23973"/>
    <cellStyle name="1_tree_수량산출_총괄내역0518_장안초등학교내역0814_진해자은수량산출서(단지내)" xfId="10416"/>
    <cellStyle name="1_tree_수량산출_총괄내역0518_장안초등학교내역0814_진해자은수량산출서(단지내)_진해자은수량산출서(도시기반)0621" xfId="10417"/>
    <cellStyle name="1_tree_수량산출_총괄내역0518_장안초등학교내역0814_진해자은수량산출서(단지내)_취합" xfId="23974"/>
    <cellStyle name="1_tree_수량산출_총괄내역0518_장안초등학교내역0814_철거 및 이설수량산출-학교숲" xfId="5590"/>
    <cellStyle name="1_tree_수량산출_총괄내역0518_장안초등학교내역0814_철거 및 이설수량산출-학교숲 2" xfId="8460"/>
    <cellStyle name="1_tree_수량산출_총괄내역0518_장안초등학교내역0814_하도급관리계획서(갑지원주동화)" xfId="23975"/>
    <cellStyle name="1_tree_수량산출_총괄내역0518_장안초등학교내역0814_하도급관리계획서(갑지원주동화)_bc포대내역서" xfId="23976"/>
    <cellStyle name="1_tree_수량산출_총괄내역0518_지울것" xfId="23977"/>
    <cellStyle name="1_tree_수량산출_총괄내역0518_지주목" xfId="23978"/>
    <cellStyle name="1_tree_수량산출_총괄내역0518_지주목_00-수량산출서양식" xfId="23979"/>
    <cellStyle name="1_tree_수량산출_총괄내역0518_지주목_0702 성북구북악산-수량산출서" xfId="23980"/>
    <cellStyle name="1_tree_수량산출_총괄내역0518_지주목_강남구시설녹지대-수량산출서" xfId="23981"/>
    <cellStyle name="1_tree_수량산출_총괄내역0518_지주목_나래-수량산출서" xfId="23982"/>
    <cellStyle name="1_tree_수량산출_총괄내역0518_지주목_단양희망의탑-설계서" xfId="23983"/>
    <cellStyle name="1_tree_수량산출_총괄내역0518_지주목_복사본 비둘기-수량산출서" xfId="23984"/>
    <cellStyle name="1_tree_수량산출_총괄내역0518_지주목_북악산-수량산출서" xfId="23985"/>
    <cellStyle name="1_tree_수량산출_총괄내역0518_지주목_지울것" xfId="23986"/>
    <cellStyle name="1_tree_수량산출_총괄내역0518_진해자은수량산출서(단지내)" xfId="10418"/>
    <cellStyle name="1_tree_수량산출_총괄내역0518_진해자은수량산출서(단지내)_진해자은수량산출서(도시기반)0621" xfId="10419"/>
    <cellStyle name="1_tree_수량산출_총괄내역0518_진해자은수량산출서(단지내)_취합" xfId="23987"/>
    <cellStyle name="1_tree_수량산출_총괄내역0518_철거 및 이설수량산출-학교숲" xfId="5591"/>
    <cellStyle name="1_tree_수량산출_총괄내역0518_철거 및 이설수량산출-학교숲 2" xfId="8461"/>
    <cellStyle name="1_tree_수량산출_총괄내역0518_하도급관리계획서(갑지원주동화)" xfId="23988"/>
    <cellStyle name="1_tree_수량산출_총괄내역0518_하도급관리계획서(갑지원주동화)_bc포대내역서" xfId="23989"/>
    <cellStyle name="1_tree_수량산출_하도급관리계획서(갑지원주동화)" xfId="23990"/>
    <cellStyle name="1_tree_수량산출_하도급관리계획서(갑지원주동화)_bc포대내역서" xfId="23991"/>
    <cellStyle name="1_tree_수량산출_현충묘지-예산서(조경)" xfId="2096"/>
    <cellStyle name="1_tree_수량산출_현충묘지-예산서(조경) 2" xfId="8462"/>
    <cellStyle name="1_tree_수량산출_현충묘지-예산서(조경) 2 2" xfId="16575"/>
    <cellStyle name="1_tree_수량산출_현충묘지-예산서(조경) 3" xfId="16281"/>
    <cellStyle name="1_tree_수량산출_현충묘지-예산서(조경)_00-수량산출서양식" xfId="23992"/>
    <cellStyle name="1_tree_수량산출_현충묘지-예산서(조경)_041206 목동내역" xfId="23993"/>
    <cellStyle name="1_tree_수량산출_현충묘지-예산서(조경)_041206 목동내역_설계서(갑지)0223" xfId="23994"/>
    <cellStyle name="1_tree_수량산출_현충묘지-예산서(조경)_041206 목동내역_설계예산서및단가산출서" xfId="23995"/>
    <cellStyle name="1_tree_수량산출_현충묘지-예산서(조경)_041206 목동내역_진입램프최종" xfId="23996"/>
    <cellStyle name="1_tree_수량산출_현충묘지-예산서(조경)_041206 목동내역_진입램프최종엑셀" xfId="23997"/>
    <cellStyle name="1_tree_수량산출_현충묘지-예산서(조경)_0702 성북구북악산-수량산출서" xfId="23998"/>
    <cellStyle name="1_tree_수량산출_현충묘지-예산서(조경)_강남구시설녹지대-수량산출서" xfId="23999"/>
    <cellStyle name="1_tree_수량산출_현충묘지-예산서(조경)_까르프-표지예정공정표" xfId="24000"/>
    <cellStyle name="1_tree_수량산출_현충묘지-예산서(조경)_까르프-표지예정공정표_00-표지" xfId="24001"/>
    <cellStyle name="1_tree_수량산출_현충묘지-예산서(조경)_까르프-표지예정공정표_00-표지_서부지방검찰청-표지" xfId="24002"/>
    <cellStyle name="1_tree_수량산출_현충묘지-예산서(조경)_까르프-표지예정공정표_00-표지_서부지방법원-표지" xfId="24003"/>
    <cellStyle name="1_tree_수량산출_현충묘지-예산서(조경)_까르프-표지예정공정표_수량산출서(지방검찰청외1개소)0823" xfId="24004"/>
    <cellStyle name="1_tree_수량산출_현충묘지-예산서(조경)_나래-수량산출서" xfId="24005"/>
    <cellStyle name="1_tree_수량산출_현충묘지-예산서(조경)_단양희망의탑-설계서" xfId="24006"/>
    <cellStyle name="1_tree_수량산출_현충묘지-예산서(조경)_대전가오-설계서" xfId="24007"/>
    <cellStyle name="1_tree_수량산출_현충묘지-예산서(조경)_대전가오-설계서(관리)" xfId="24008"/>
    <cellStyle name="1_tree_수량산출_현충묘지-예산서(조경)_대전가오-설계서(관리)_00-설계서양식" xfId="24009"/>
    <cellStyle name="1_tree_수량산출_현충묘지-예산서(조경)_대전가오-설계서(관리)_00-설계서양식_00-수량산출서양식" xfId="24010"/>
    <cellStyle name="1_tree_수량산출_현충묘지-예산서(조경)_대전가오-설계서(관리)_00-설계서양식_0702 성북구북악산-수량산출서" xfId="24011"/>
    <cellStyle name="1_tree_수량산출_현충묘지-예산서(조경)_대전가오-설계서(관리)_00-설계서양식_강남구시설녹지대-수량산출서" xfId="24012"/>
    <cellStyle name="1_tree_수량산출_현충묘지-예산서(조경)_대전가오-설계서(관리)_00-설계서양식_나래-수량산출서" xfId="24013"/>
    <cellStyle name="1_tree_수량산출_현충묘지-예산서(조경)_대전가오-설계서(관리)_00-설계서양식_단양희망의탑-설계서" xfId="24014"/>
    <cellStyle name="1_tree_수량산출_현충묘지-예산서(조경)_대전가오-설계서(관리)_00-설계서양식_복사본 비둘기-수량산출서" xfId="24015"/>
    <cellStyle name="1_tree_수량산출_현충묘지-예산서(조경)_대전가오-설계서(관리)_00-설계서양식_북악산-수량산출서" xfId="24016"/>
    <cellStyle name="1_tree_수량산출_현충묘지-예산서(조경)_대전가오-설계서(관리)_00-설계서양식_지울것" xfId="24017"/>
    <cellStyle name="1_tree_수량산출_현충묘지-예산서(조경)_대전가오-설계서(관리)_00-수량산출서양식" xfId="24018"/>
    <cellStyle name="1_tree_수량산출_현충묘지-예산서(조경)_대전가오-설계서(관리)_0702 성북구북악산-수량산출서" xfId="24019"/>
    <cellStyle name="1_tree_수량산출_현충묘지-예산서(조경)_대전가오-설계서(관리)_강남구시설녹지대-수량산출서" xfId="24020"/>
    <cellStyle name="1_tree_수량산출_현충묘지-예산서(조경)_대전가오-설계서(관리)_나래-수량산출서" xfId="24021"/>
    <cellStyle name="1_tree_수량산출_현충묘지-예산서(조경)_대전가오-설계서(관리)_단양-수량산출서" xfId="24022"/>
    <cellStyle name="1_tree_수량산출_현충묘지-예산서(조경)_대전가오-설계서(관리)_단양희망의탑-설계서" xfId="24023"/>
    <cellStyle name="1_tree_수량산출_현충묘지-예산서(조경)_대전가오-설계서(관리)_복사본 비둘기-수량산출서" xfId="24024"/>
    <cellStyle name="1_tree_수량산출_현충묘지-예산서(조경)_대전가오-설계서(관리)_북악산-수량산출서" xfId="24025"/>
    <cellStyle name="1_tree_수량산출_현충묘지-예산서(조경)_대전가오-설계서(관리)_지울것" xfId="24026"/>
    <cellStyle name="1_tree_수량산출_현충묘지-예산서(조경)_대전가오-설계서_00-설계서양식" xfId="24027"/>
    <cellStyle name="1_tree_수량산출_현충묘지-예산서(조경)_대전가오-설계서_00-설계서양식_00-수량산출서양식" xfId="24028"/>
    <cellStyle name="1_tree_수량산출_현충묘지-예산서(조경)_대전가오-설계서_00-설계서양식_0702 성북구북악산-수량산출서" xfId="24029"/>
    <cellStyle name="1_tree_수량산출_현충묘지-예산서(조경)_대전가오-설계서_00-설계서양식_강남구시설녹지대-수량산출서" xfId="24030"/>
    <cellStyle name="1_tree_수량산출_현충묘지-예산서(조경)_대전가오-설계서_00-설계서양식_나래-수량산출서" xfId="24031"/>
    <cellStyle name="1_tree_수량산출_현충묘지-예산서(조경)_대전가오-설계서_00-설계서양식_단양희망의탑-설계서" xfId="24032"/>
    <cellStyle name="1_tree_수량산출_현충묘지-예산서(조경)_대전가오-설계서_00-설계서양식_복사본 비둘기-수량산출서" xfId="24033"/>
    <cellStyle name="1_tree_수량산출_현충묘지-예산서(조경)_대전가오-설계서_00-설계서양식_북악산-수량산출서" xfId="24034"/>
    <cellStyle name="1_tree_수량산출_현충묘지-예산서(조경)_대전가오-설계서_00-설계서양식_지울것" xfId="24035"/>
    <cellStyle name="1_tree_수량산출_현충묘지-예산서(조경)_대전가오-설계서_00-수량산출서양식" xfId="24036"/>
    <cellStyle name="1_tree_수량산출_현충묘지-예산서(조경)_대전가오-설계서_0702 성북구북악산-수량산출서" xfId="24037"/>
    <cellStyle name="1_tree_수량산출_현충묘지-예산서(조경)_대전가오-설계서_강남구시설녹지대-수량산출서" xfId="24038"/>
    <cellStyle name="1_tree_수량산출_현충묘지-예산서(조경)_대전가오-설계서_나래-수량산출서" xfId="24039"/>
    <cellStyle name="1_tree_수량산출_현충묘지-예산서(조경)_대전가오-설계서_단양-수량산출서" xfId="24040"/>
    <cellStyle name="1_tree_수량산출_현충묘지-예산서(조경)_대전가오-설계서_단양희망의탑-설계서" xfId="24041"/>
    <cellStyle name="1_tree_수량산출_현충묘지-예산서(조경)_대전가오-설계서_복사본 비둘기-수량산출서" xfId="24042"/>
    <cellStyle name="1_tree_수량산출_현충묘지-예산서(조경)_대전가오-설계서_북악산-수량산출서" xfId="24043"/>
    <cellStyle name="1_tree_수량산출_현충묘지-예산서(조경)_대전가오-설계서_지울것" xfId="24044"/>
    <cellStyle name="1_tree_수량산출_현충묘지-예산서(조경)_대전가오-설계서1" xfId="24045"/>
    <cellStyle name="1_tree_수량산출_현충묘지-예산서(조경)_대전가오-설계서1_00-설계서양식" xfId="24046"/>
    <cellStyle name="1_tree_수량산출_현충묘지-예산서(조경)_대전가오-설계서1_00-설계서양식_00-수량산출서양식" xfId="24047"/>
    <cellStyle name="1_tree_수량산출_현충묘지-예산서(조경)_대전가오-설계서1_00-설계서양식_0702 성북구북악산-수량산출서" xfId="24048"/>
    <cellStyle name="1_tree_수량산출_현충묘지-예산서(조경)_대전가오-설계서1_00-설계서양식_강남구시설녹지대-수량산출서" xfId="24049"/>
    <cellStyle name="1_tree_수량산출_현충묘지-예산서(조경)_대전가오-설계서1_00-설계서양식_나래-수량산출서" xfId="24050"/>
    <cellStyle name="1_tree_수량산출_현충묘지-예산서(조경)_대전가오-설계서1_00-설계서양식_단양희망의탑-설계서" xfId="24051"/>
    <cellStyle name="1_tree_수량산출_현충묘지-예산서(조경)_대전가오-설계서1_00-설계서양식_복사본 비둘기-수량산출서" xfId="24052"/>
    <cellStyle name="1_tree_수량산출_현충묘지-예산서(조경)_대전가오-설계서1_00-설계서양식_북악산-수량산출서" xfId="24053"/>
    <cellStyle name="1_tree_수량산출_현충묘지-예산서(조경)_대전가오-설계서1_00-설계서양식_지울것" xfId="24054"/>
    <cellStyle name="1_tree_수량산출_현충묘지-예산서(조경)_대전가오-설계서1_00-수량산출서양식" xfId="24055"/>
    <cellStyle name="1_tree_수량산출_현충묘지-예산서(조경)_대전가오-설계서1_0702 성북구북악산-수량산출서" xfId="24056"/>
    <cellStyle name="1_tree_수량산출_현충묘지-예산서(조경)_대전가오-설계서1_강남구시설녹지대-수량산출서" xfId="24057"/>
    <cellStyle name="1_tree_수량산출_현충묘지-예산서(조경)_대전가오-설계서1_나래-수량산출서" xfId="24058"/>
    <cellStyle name="1_tree_수량산출_현충묘지-예산서(조경)_대전가오-설계서1_단양-수량산출서" xfId="24059"/>
    <cellStyle name="1_tree_수량산출_현충묘지-예산서(조경)_대전가오-설계서1_단양희망의탑-설계서" xfId="24060"/>
    <cellStyle name="1_tree_수량산출_현충묘지-예산서(조경)_대전가오-설계서1_복사본 비둘기-수량산출서" xfId="24061"/>
    <cellStyle name="1_tree_수량산출_현충묘지-예산서(조경)_대전가오-설계서1_북악산-수량산출서" xfId="24062"/>
    <cellStyle name="1_tree_수량산출_현충묘지-예산서(조경)_대전가오-설계서1_지울것" xfId="24063"/>
    <cellStyle name="1_tree_수량산출_현충묘지-예산서(조경)_목동내역" xfId="2097"/>
    <cellStyle name="1_tree_수량산출_현충묘지-예산서(조경)_목동내역 2" xfId="8463"/>
    <cellStyle name="1_tree_수량산출_현충묘지-예산서(조경)_목동내역_폐기물집계" xfId="2098"/>
    <cellStyle name="1_tree_수량산출_현충묘지-예산서(조경)_목동내역_폐기물집계 2" xfId="8464"/>
    <cellStyle name="1_tree_수량산출_현충묘지-예산서(조경)_복사본 비둘기-수량산출서" xfId="24064"/>
    <cellStyle name="1_tree_수량산출_현충묘지-예산서(조경)_북악산-수량산출서" xfId="24065"/>
    <cellStyle name="1_tree_수량산출_현충묘지-예산서(조경)_서부지방검찰청-표지" xfId="24066"/>
    <cellStyle name="1_tree_수량산출_현충묘지-예산서(조경)_서부지방법원-표지" xfId="24067"/>
    <cellStyle name="1_tree_수량산출_현충묘지-예산서(조경)_설계서(갑지)0223" xfId="24068"/>
    <cellStyle name="1_tree_수량산출_현충묘지-예산서(조경)_설계예산서및단가산출서" xfId="24069"/>
    <cellStyle name="1_tree_수량산출_현충묘지-예산서(조경)_수량산출서(지방검찰청외1개소)0823" xfId="24070"/>
    <cellStyle name="1_tree_수량산출_현충묘지-예산서(조경)_예산서-엑셀변환양식100" xfId="2099"/>
    <cellStyle name="1_tree_수량산출_현충묘지-예산서(조경)_예산서-엑셀변환양식100 2" xfId="8465"/>
    <cellStyle name="1_tree_수량산출_현충묘지-예산서(조경)_예산서-엑셀변환양식100 2 2" xfId="16574"/>
    <cellStyle name="1_tree_수량산출_현충묘지-예산서(조경)_예산서-엑셀변환양식100 3" xfId="16250"/>
    <cellStyle name="1_tree_수량산출_현충묘지-예산서(조경)_예산서-엑셀변환양식100_00-설계서양식" xfId="24071"/>
    <cellStyle name="1_tree_수량산출_현충묘지-예산서(조경)_예산서-엑셀변환양식100_00-설계서양식_00-수량산출서양식" xfId="24072"/>
    <cellStyle name="1_tree_수량산출_현충묘지-예산서(조경)_예산서-엑셀변환양식100_00-설계서양식_0702 성북구북악산-수량산출서" xfId="24073"/>
    <cellStyle name="1_tree_수량산출_현충묘지-예산서(조경)_예산서-엑셀변환양식100_00-설계서양식_강남구시설녹지대-수량산출서" xfId="24074"/>
    <cellStyle name="1_tree_수량산출_현충묘지-예산서(조경)_예산서-엑셀변환양식100_00-설계서양식_나래-수량산출서" xfId="24075"/>
    <cellStyle name="1_tree_수량산출_현충묘지-예산서(조경)_예산서-엑셀변환양식100_00-설계서양식_단양희망의탑-설계서" xfId="24076"/>
    <cellStyle name="1_tree_수량산출_현충묘지-예산서(조경)_예산서-엑셀변환양식100_00-설계서양식_복사본 비둘기-수량산출서" xfId="24077"/>
    <cellStyle name="1_tree_수량산출_현충묘지-예산서(조경)_예산서-엑셀변환양식100_00-설계서양식_북악산-수량산출서" xfId="24078"/>
    <cellStyle name="1_tree_수량산출_현충묘지-예산서(조경)_예산서-엑셀변환양식100_00-설계서양식_지울것" xfId="24079"/>
    <cellStyle name="1_tree_수량산출_현충묘지-예산서(조경)_예산서-엑셀변환양식100_00-수량산출서양식" xfId="24080"/>
    <cellStyle name="1_tree_수량산출_현충묘지-예산서(조경)_예산서-엑셀변환양식100_00-예산서양식100" xfId="6812"/>
    <cellStyle name="1_tree_수량산출_현충묘지-예산서(조경)_예산서-엑셀변환양식100_00-예산서양식100_00-수량산출서양식" xfId="24081"/>
    <cellStyle name="1_tree_수량산출_현충묘지-예산서(조경)_예산서-엑셀변환양식100_00-예산서양식100_0702 성북구북악산-수량산출서" xfId="24082"/>
    <cellStyle name="1_tree_수량산출_현충묘지-예산서(조경)_예산서-엑셀변환양식100_00-예산서양식100_강남구시설녹지대-수량산출서" xfId="24083"/>
    <cellStyle name="1_tree_수량산출_현충묘지-예산서(조경)_예산서-엑셀변환양식100_00-예산서양식100_나래-수량산출서" xfId="24084"/>
    <cellStyle name="1_tree_수량산출_현충묘지-예산서(조경)_예산서-엑셀변환양식100_00-예산서양식100_단양희망의탑-설계서" xfId="24085"/>
    <cellStyle name="1_tree_수량산출_현충묘지-예산서(조경)_예산서-엑셀변환양식100_00-예산서양식100_대전가오-설계서" xfId="24086"/>
    <cellStyle name="1_tree_수량산출_현충묘지-예산서(조경)_예산서-엑셀변환양식100_00-예산서양식100_대전가오-설계서(관리)" xfId="24087"/>
    <cellStyle name="1_tree_수량산출_현충묘지-예산서(조경)_예산서-엑셀변환양식100_00-예산서양식100_대전가오-설계서(관리)_00-설계서양식" xfId="24088"/>
    <cellStyle name="1_tree_수량산출_현충묘지-예산서(조경)_예산서-엑셀변환양식100_00-예산서양식100_대전가오-설계서(관리)_00-설계서양식_00-수량산출서양식" xfId="24089"/>
    <cellStyle name="1_tree_수량산출_현충묘지-예산서(조경)_예산서-엑셀변환양식100_00-예산서양식100_대전가오-설계서(관리)_00-설계서양식_0702 성북구북악산-수량산출서" xfId="24090"/>
    <cellStyle name="1_tree_수량산출_현충묘지-예산서(조경)_예산서-엑셀변환양식100_00-예산서양식100_대전가오-설계서(관리)_00-설계서양식_강남구시설녹지대-수량산출서" xfId="24091"/>
    <cellStyle name="1_tree_수량산출_현충묘지-예산서(조경)_예산서-엑셀변환양식100_00-예산서양식100_대전가오-설계서(관리)_00-설계서양식_나래-수량산출서" xfId="24092"/>
    <cellStyle name="1_tree_수량산출_현충묘지-예산서(조경)_예산서-엑셀변환양식100_00-예산서양식100_대전가오-설계서(관리)_00-설계서양식_단양희망의탑-설계서" xfId="24093"/>
    <cellStyle name="1_tree_수량산출_현충묘지-예산서(조경)_예산서-엑셀변환양식100_00-예산서양식100_대전가오-설계서(관리)_00-설계서양식_복사본 비둘기-수량산출서" xfId="24094"/>
    <cellStyle name="1_tree_수량산출_현충묘지-예산서(조경)_예산서-엑셀변환양식100_00-예산서양식100_대전가오-설계서(관리)_00-설계서양식_북악산-수량산출서" xfId="24095"/>
    <cellStyle name="1_tree_수량산출_현충묘지-예산서(조경)_예산서-엑셀변환양식100_00-예산서양식100_대전가오-설계서(관리)_00-설계서양식_지울것" xfId="24096"/>
    <cellStyle name="1_tree_수량산출_현충묘지-예산서(조경)_예산서-엑셀변환양식100_00-예산서양식100_대전가오-설계서(관리)_00-수량산출서양식" xfId="24097"/>
    <cellStyle name="1_tree_수량산출_현충묘지-예산서(조경)_예산서-엑셀변환양식100_00-예산서양식100_대전가오-설계서(관리)_0702 성북구북악산-수량산출서" xfId="24098"/>
    <cellStyle name="1_tree_수량산출_현충묘지-예산서(조경)_예산서-엑셀변환양식100_00-예산서양식100_대전가오-설계서(관리)_강남구시설녹지대-수량산출서" xfId="24099"/>
    <cellStyle name="1_tree_수량산출_현충묘지-예산서(조경)_예산서-엑셀변환양식100_00-예산서양식100_대전가오-설계서(관리)_나래-수량산출서" xfId="24100"/>
    <cellStyle name="1_tree_수량산출_현충묘지-예산서(조경)_예산서-엑셀변환양식100_00-예산서양식100_대전가오-설계서(관리)_단양-수량산출서" xfId="24101"/>
    <cellStyle name="1_tree_수량산출_현충묘지-예산서(조경)_예산서-엑셀변환양식100_00-예산서양식100_대전가오-설계서(관리)_단양희망의탑-설계서" xfId="24102"/>
    <cellStyle name="1_tree_수량산출_현충묘지-예산서(조경)_예산서-엑셀변환양식100_00-예산서양식100_대전가오-설계서(관리)_복사본 비둘기-수량산출서" xfId="24103"/>
    <cellStyle name="1_tree_수량산출_현충묘지-예산서(조경)_예산서-엑셀변환양식100_00-예산서양식100_대전가오-설계서(관리)_북악산-수량산출서" xfId="24104"/>
    <cellStyle name="1_tree_수량산출_현충묘지-예산서(조경)_예산서-엑셀변환양식100_00-예산서양식100_대전가오-설계서(관리)_지울것" xfId="24105"/>
    <cellStyle name="1_tree_수량산출_현충묘지-예산서(조경)_예산서-엑셀변환양식100_00-예산서양식100_대전가오-설계서_00-설계서양식" xfId="24106"/>
    <cellStyle name="1_tree_수량산출_현충묘지-예산서(조경)_예산서-엑셀변환양식100_00-예산서양식100_대전가오-설계서_00-설계서양식_00-수량산출서양식" xfId="24107"/>
    <cellStyle name="1_tree_수량산출_현충묘지-예산서(조경)_예산서-엑셀변환양식100_00-예산서양식100_대전가오-설계서_00-설계서양식_0702 성북구북악산-수량산출서" xfId="24108"/>
    <cellStyle name="1_tree_수량산출_현충묘지-예산서(조경)_예산서-엑셀변환양식100_00-예산서양식100_대전가오-설계서_00-설계서양식_강남구시설녹지대-수량산출서" xfId="24109"/>
    <cellStyle name="1_tree_수량산출_현충묘지-예산서(조경)_예산서-엑셀변환양식100_00-예산서양식100_대전가오-설계서_00-설계서양식_나래-수량산출서" xfId="24110"/>
    <cellStyle name="1_tree_수량산출_현충묘지-예산서(조경)_예산서-엑셀변환양식100_00-예산서양식100_대전가오-설계서_00-설계서양식_단양희망의탑-설계서" xfId="24111"/>
    <cellStyle name="1_tree_수량산출_현충묘지-예산서(조경)_예산서-엑셀변환양식100_00-예산서양식100_대전가오-설계서_00-설계서양식_복사본 비둘기-수량산출서" xfId="24112"/>
    <cellStyle name="1_tree_수량산출_현충묘지-예산서(조경)_예산서-엑셀변환양식100_00-예산서양식100_대전가오-설계서_00-설계서양식_북악산-수량산출서" xfId="24113"/>
    <cellStyle name="1_tree_수량산출_현충묘지-예산서(조경)_예산서-엑셀변환양식100_00-예산서양식100_대전가오-설계서_00-설계서양식_지울것" xfId="24114"/>
    <cellStyle name="1_tree_수량산출_현충묘지-예산서(조경)_예산서-엑셀변환양식100_00-예산서양식100_대전가오-설계서_00-수량산출서양식" xfId="24115"/>
    <cellStyle name="1_tree_수량산출_현충묘지-예산서(조경)_예산서-엑셀변환양식100_00-예산서양식100_대전가오-설계서_0702 성북구북악산-수량산출서" xfId="24116"/>
    <cellStyle name="1_tree_수량산출_현충묘지-예산서(조경)_예산서-엑셀변환양식100_00-예산서양식100_대전가오-설계서_강남구시설녹지대-수량산출서" xfId="24117"/>
    <cellStyle name="1_tree_수량산출_현충묘지-예산서(조경)_예산서-엑셀변환양식100_00-예산서양식100_대전가오-설계서_나래-수량산출서" xfId="24118"/>
    <cellStyle name="1_tree_수량산출_현충묘지-예산서(조경)_예산서-엑셀변환양식100_00-예산서양식100_대전가오-설계서_단양-수량산출서" xfId="24119"/>
    <cellStyle name="1_tree_수량산출_현충묘지-예산서(조경)_예산서-엑셀변환양식100_00-예산서양식100_대전가오-설계서_단양희망의탑-설계서" xfId="24120"/>
    <cellStyle name="1_tree_수량산출_현충묘지-예산서(조경)_예산서-엑셀변환양식100_00-예산서양식100_대전가오-설계서_복사본 비둘기-수량산출서" xfId="24121"/>
    <cellStyle name="1_tree_수량산출_현충묘지-예산서(조경)_예산서-엑셀변환양식100_00-예산서양식100_대전가오-설계서_북악산-수량산출서" xfId="24122"/>
    <cellStyle name="1_tree_수량산출_현충묘지-예산서(조경)_예산서-엑셀변환양식100_00-예산서양식100_대전가오-설계서_지울것" xfId="24123"/>
    <cellStyle name="1_tree_수량산출_현충묘지-예산서(조경)_예산서-엑셀변환양식100_00-예산서양식100_대전가오-설계서1" xfId="24124"/>
    <cellStyle name="1_tree_수량산출_현충묘지-예산서(조경)_예산서-엑셀변환양식100_00-예산서양식100_대전가오-설계서1_00-설계서양식" xfId="24125"/>
    <cellStyle name="1_tree_수량산출_현충묘지-예산서(조경)_예산서-엑셀변환양식100_00-예산서양식100_대전가오-설계서1_00-설계서양식_00-수량산출서양식" xfId="24126"/>
    <cellStyle name="1_tree_수량산출_현충묘지-예산서(조경)_예산서-엑셀변환양식100_00-예산서양식100_대전가오-설계서1_00-설계서양식_0702 성북구북악산-수량산출서" xfId="24127"/>
    <cellStyle name="1_tree_수량산출_현충묘지-예산서(조경)_예산서-엑셀변환양식100_00-예산서양식100_대전가오-설계서1_00-설계서양식_강남구시설녹지대-수량산출서" xfId="24128"/>
    <cellStyle name="1_tree_수량산출_현충묘지-예산서(조경)_예산서-엑셀변환양식100_00-예산서양식100_대전가오-설계서1_00-설계서양식_나래-수량산출서" xfId="24129"/>
    <cellStyle name="1_tree_수량산출_현충묘지-예산서(조경)_예산서-엑셀변환양식100_00-예산서양식100_대전가오-설계서1_00-설계서양식_단양희망의탑-설계서" xfId="24130"/>
    <cellStyle name="1_tree_수량산출_현충묘지-예산서(조경)_예산서-엑셀변환양식100_00-예산서양식100_대전가오-설계서1_00-설계서양식_복사본 비둘기-수량산출서" xfId="24131"/>
    <cellStyle name="1_tree_수량산출_현충묘지-예산서(조경)_예산서-엑셀변환양식100_00-예산서양식100_대전가오-설계서1_00-설계서양식_북악산-수량산출서" xfId="24132"/>
    <cellStyle name="1_tree_수량산출_현충묘지-예산서(조경)_예산서-엑셀변환양식100_00-예산서양식100_대전가오-설계서1_00-설계서양식_지울것" xfId="24133"/>
    <cellStyle name="1_tree_수량산출_현충묘지-예산서(조경)_예산서-엑셀변환양식100_00-예산서양식100_대전가오-설계서1_00-수량산출서양식" xfId="24134"/>
    <cellStyle name="1_tree_수량산출_현충묘지-예산서(조경)_예산서-엑셀변환양식100_00-예산서양식100_대전가오-설계서1_0702 성북구북악산-수량산출서" xfId="24135"/>
    <cellStyle name="1_tree_수량산출_현충묘지-예산서(조경)_예산서-엑셀변환양식100_00-예산서양식100_대전가오-설계서1_강남구시설녹지대-수량산출서" xfId="24136"/>
    <cellStyle name="1_tree_수량산출_현충묘지-예산서(조경)_예산서-엑셀변환양식100_00-예산서양식100_대전가오-설계서1_나래-수량산출서" xfId="24137"/>
    <cellStyle name="1_tree_수량산출_현충묘지-예산서(조경)_예산서-엑셀변환양식100_00-예산서양식100_대전가오-설계서1_단양-수량산출서" xfId="24138"/>
    <cellStyle name="1_tree_수량산출_현충묘지-예산서(조경)_예산서-엑셀변환양식100_00-예산서양식100_대전가오-설계서1_단양희망의탑-설계서" xfId="24139"/>
    <cellStyle name="1_tree_수량산출_현충묘지-예산서(조경)_예산서-엑셀변환양식100_00-예산서양식100_대전가오-설계서1_복사본 비둘기-수량산출서" xfId="24140"/>
    <cellStyle name="1_tree_수량산출_현충묘지-예산서(조경)_예산서-엑셀변환양식100_00-예산서양식100_대전가오-설계서1_북악산-수량산출서" xfId="24141"/>
    <cellStyle name="1_tree_수량산출_현충묘지-예산서(조경)_예산서-엑셀변환양식100_00-예산서양식100_대전가오-설계서1_지울것" xfId="24142"/>
    <cellStyle name="1_tree_수량산출_현충묘지-예산서(조경)_예산서-엑셀변환양식100_00-예산서양식100_복사본 비둘기-수량산출서" xfId="24143"/>
    <cellStyle name="1_tree_수량산출_현충묘지-예산서(조경)_예산서-엑셀변환양식100_00-예산서양식100_북악산-수량산출서" xfId="24144"/>
    <cellStyle name="1_tree_수량산출_현충묘지-예산서(조경)_예산서-엑셀변환양식100_00-예산서양식100_수량산출서(지방검찰청외1개소)0823" xfId="24145"/>
    <cellStyle name="1_tree_수량산출_현충묘지-예산서(조경)_예산서-엑셀변환양식100_00-예산서양식100_지울것" xfId="24146"/>
    <cellStyle name="1_tree_수량산출_현충묘지-예산서(조경)_예산서-엑셀변환양식100_00-표지" xfId="24147"/>
    <cellStyle name="1_tree_수량산출_현충묘지-예산서(조경)_예산서-엑셀변환양식100_00-표지_서부지방검찰청-표지" xfId="24148"/>
    <cellStyle name="1_tree_수량산출_현충묘지-예산서(조경)_예산서-엑셀변환양식100_00-표지_서부지방법원-표지" xfId="24149"/>
    <cellStyle name="1_tree_수량산출_현충묘지-예산서(조경)_예산서-엑셀변환양식100_00-표지예정공정표" xfId="24150"/>
    <cellStyle name="1_tree_수량산출_현충묘지-예산서(조경)_예산서-엑셀변환양식100_00-표지예정공정표_수량산출서(지방검찰청외1개소)0823" xfId="24151"/>
    <cellStyle name="1_tree_수량산출_현충묘지-예산서(조경)_예산서-엑셀변환양식100_041206 목동내역" xfId="24152"/>
    <cellStyle name="1_tree_수량산출_현충묘지-예산서(조경)_예산서-엑셀변환양식100_041206 목동내역_설계서(갑지)0223" xfId="24153"/>
    <cellStyle name="1_tree_수량산출_현충묘지-예산서(조경)_예산서-엑셀변환양식100_041206 목동내역_설계예산서및단가산출서" xfId="24154"/>
    <cellStyle name="1_tree_수량산출_현충묘지-예산서(조경)_예산서-엑셀변환양식100_041206 목동내역_진입램프최종" xfId="24155"/>
    <cellStyle name="1_tree_수량산출_현충묘지-예산서(조경)_예산서-엑셀변환양식100_041206 목동내역_진입램프최종엑셀" xfId="24156"/>
    <cellStyle name="1_tree_수량산출_현충묘지-예산서(조경)_예산서-엑셀변환양식100_0702 성북구북악산-수량산출서" xfId="24157"/>
    <cellStyle name="1_tree_수량산출_현충묘지-예산서(조경)_예산서-엑셀변환양식100_강남구시설녹지대-수량산출서" xfId="24158"/>
    <cellStyle name="1_tree_수량산출_현충묘지-예산서(조경)_예산서-엑셀변환양식100_나래-수량산출서" xfId="24159"/>
    <cellStyle name="1_tree_수량산출_현충묘지-예산서(조경)_예산서-엑셀변환양식100_단양-수량산출서" xfId="24160"/>
    <cellStyle name="1_tree_수량산출_현충묘지-예산서(조경)_예산서-엑셀변환양식100_단양희망의탑-설계서" xfId="24161"/>
    <cellStyle name="1_tree_수량산출_현충묘지-예산서(조경)_예산서-엑셀변환양식100_단양희망의탑-표지" xfId="24162"/>
    <cellStyle name="1_tree_수량산출_현충묘지-예산서(조경)_예산서-엑셀변환양식100_목동내역" xfId="2100"/>
    <cellStyle name="1_tree_수량산출_현충묘지-예산서(조경)_예산서-엑셀변환양식100_목동내역 2" xfId="8466"/>
    <cellStyle name="1_tree_수량산출_현충묘지-예산서(조경)_예산서-엑셀변환양식100_목동내역_폐기물집계" xfId="2101"/>
    <cellStyle name="1_tree_수량산출_현충묘지-예산서(조경)_예산서-엑셀변환양식100_목동내역_폐기물집계 2" xfId="8467"/>
    <cellStyle name="1_tree_수량산출_현충묘지-예산서(조경)_예산서-엑셀변환양식100_복사본 비둘기-수량산출서" xfId="24163"/>
    <cellStyle name="1_tree_수량산출_현충묘지-예산서(조경)_예산서-엑셀변환양식100_북악산-수량산출서" xfId="24164"/>
    <cellStyle name="1_tree_수량산출_현충묘지-예산서(조경)_예산서-엑셀변환양식100_설계서(갑지)0223" xfId="24165"/>
    <cellStyle name="1_tree_수량산출_현충묘지-예산서(조경)_예산서-엑셀변환양식100_설계예산서및단가산출서" xfId="24166"/>
    <cellStyle name="1_tree_수량산출_현충묘지-예산서(조경)_예산서-엑셀변환양식100_지울것" xfId="24167"/>
    <cellStyle name="1_tree_수량산출_현충묘지-예산서(조경)_예산서-엑셀변환양식100_진입램프최종" xfId="24168"/>
    <cellStyle name="1_tree_수량산출_현충묘지-예산서(조경)_예산서-엑셀변환양식100_진입램프최종엑셀" xfId="24169"/>
    <cellStyle name="1_tree_수량산출_현충묘지-예산서(조경)_지울것" xfId="24170"/>
    <cellStyle name="1_tree_수량산출_현충묘지-예산서(조경)_진입램프최종" xfId="24171"/>
    <cellStyle name="1_tree_수량산출_현충묘지-예산서(조경)_진입램프최종엑셀" xfId="24172"/>
    <cellStyle name="1_tree_수량산출_현충묘지-예산서(조경)_표지예정공정표" xfId="24173"/>
    <cellStyle name="1_tree_수량산출_현충묘지-예산서(조경)_-표지예정공정표" xfId="24174"/>
    <cellStyle name="1_tree_수량산출_현충묘지-예산서(조경)_표지예정공정표_00-표지" xfId="24175"/>
    <cellStyle name="1_tree_수량산출_현충묘지-예산서(조경)_-표지예정공정표_00-표지" xfId="24176"/>
    <cellStyle name="1_tree_수량산출_현충묘지-예산서(조경)_표지예정공정표_00-표지_서부지방검찰청-표지" xfId="24177"/>
    <cellStyle name="1_tree_수량산출_현충묘지-예산서(조경)_-표지예정공정표_00-표지_서부지방검찰청-표지" xfId="24178"/>
    <cellStyle name="1_tree_수량산출_현충묘지-예산서(조경)_표지예정공정표_00-표지_서부지방법원-표지" xfId="24179"/>
    <cellStyle name="1_tree_수량산출_현충묘지-예산서(조경)_-표지예정공정표_00-표지_서부지방법원-표지" xfId="24180"/>
    <cellStyle name="1_tree_수량산출_현충묘지-예산서(조경)_표지예정공정표_수량산출서(지방검찰청외1개소)0823" xfId="24181"/>
    <cellStyle name="1_tree_수량산출_현충묘지-예산서(조경)_-표지예정공정표_수량산출서(지방검찰청외1개소)0823" xfId="24182"/>
    <cellStyle name="1_tree_수량산출서-11.25" xfId="2102"/>
    <cellStyle name="1_tree_수량산출서-11.25 2" xfId="8468"/>
    <cellStyle name="1_tree_수량산출서-11.25_NEW단위수량-주산" xfId="2103"/>
    <cellStyle name="1_tree_수량산출서-11.25_NEW단위수량-주산 2" xfId="8469"/>
    <cellStyle name="1_tree_수량산출서-11.25_남대천단위수량" xfId="2104"/>
    <cellStyle name="1_tree_수량산출서-11.25_남대천단위수량 2" xfId="8470"/>
    <cellStyle name="1_tree_수량산출서-11.25_단위수량" xfId="2105"/>
    <cellStyle name="1_tree_수량산출서-11.25_단위수량 2" xfId="8471"/>
    <cellStyle name="1_tree_수량산출서-11.25_단위수량_단위수량산출서" xfId="24183"/>
    <cellStyle name="1_tree_수량산출서-11.25_단위수량1" xfId="2106"/>
    <cellStyle name="1_tree_수량산출서-11.25_단위수량1 2" xfId="8472"/>
    <cellStyle name="1_tree_수량산출서-11.25_단위수량1_단위수량산출서" xfId="24184"/>
    <cellStyle name="1_tree_수량산출서-11.25_단위수량15" xfId="2107"/>
    <cellStyle name="1_tree_수량산출서-11.25_단위수량15 2" xfId="8473"/>
    <cellStyle name="1_tree_수량산출서-11.25_단위수량산출" xfId="5592"/>
    <cellStyle name="1_tree_수량산출서-11.25_단위수량산출 2" xfId="8474"/>
    <cellStyle name="1_tree_수량산출서-11.25_단위수량산출서" xfId="24185"/>
    <cellStyle name="1_tree_수량산출서-11.25_도곡단위수량" xfId="2108"/>
    <cellStyle name="1_tree_수량산출서-11.25_도곡단위수량 2" xfId="8475"/>
    <cellStyle name="1_tree_수량산출서-11.25_도곡단위수량_단위수량산출서" xfId="24186"/>
    <cellStyle name="1_tree_수량산출서-11.25_철거단위수량" xfId="2109"/>
    <cellStyle name="1_tree_수량산출서-11.25_철거단위수량 2" xfId="8476"/>
    <cellStyle name="1_tree_수량산출서-11.25_철거단위수량_단위수량산출서" xfId="24187"/>
    <cellStyle name="1_tree_수량산출서-11.25_철거수량" xfId="2110"/>
    <cellStyle name="1_tree_수량산출서-11.25_철거수량 2" xfId="8477"/>
    <cellStyle name="1_tree_수량산출서-11.25_한수단위수량" xfId="2111"/>
    <cellStyle name="1_tree_수량산출서-11.25_한수단위수량 2" xfId="8478"/>
    <cellStyle name="1_tree_수량산출서-11.25_한수단위수량_단위수량산출서" xfId="24188"/>
    <cellStyle name="1_tree_수량산출서-1201" xfId="2112"/>
    <cellStyle name="1_tree_수량산출서-1201 2" xfId="8479"/>
    <cellStyle name="1_tree_수량산출서-1201_NEW단위수량-주산" xfId="2113"/>
    <cellStyle name="1_tree_수량산출서-1201_NEW단위수량-주산 2" xfId="8480"/>
    <cellStyle name="1_tree_수량산출서-1201_남대천단위수량" xfId="2114"/>
    <cellStyle name="1_tree_수량산출서-1201_남대천단위수량 2" xfId="8481"/>
    <cellStyle name="1_tree_수량산출서-1201_단위수량" xfId="2115"/>
    <cellStyle name="1_tree_수량산출서-1201_단위수량 2" xfId="8482"/>
    <cellStyle name="1_tree_수량산출서-1201_단위수량_단위수량산출서" xfId="24189"/>
    <cellStyle name="1_tree_수량산출서-1201_단위수량1" xfId="2116"/>
    <cellStyle name="1_tree_수량산출서-1201_단위수량1 2" xfId="8483"/>
    <cellStyle name="1_tree_수량산출서-1201_단위수량1_단위수량산출서" xfId="24190"/>
    <cellStyle name="1_tree_수량산출서-1201_단위수량15" xfId="2117"/>
    <cellStyle name="1_tree_수량산출서-1201_단위수량15 2" xfId="8484"/>
    <cellStyle name="1_tree_수량산출서-1201_단위수량산출" xfId="5593"/>
    <cellStyle name="1_tree_수량산출서-1201_단위수량산출 2" xfId="8485"/>
    <cellStyle name="1_tree_수량산출서-1201_단위수량산출서" xfId="24191"/>
    <cellStyle name="1_tree_수량산출서-1201_도곡단위수량" xfId="2118"/>
    <cellStyle name="1_tree_수량산출서-1201_도곡단위수량 2" xfId="8486"/>
    <cellStyle name="1_tree_수량산출서-1201_도곡단위수량_단위수량산출서" xfId="24192"/>
    <cellStyle name="1_tree_수량산출서-1201_철거단위수량" xfId="2119"/>
    <cellStyle name="1_tree_수량산출서-1201_철거단위수량 2" xfId="8487"/>
    <cellStyle name="1_tree_수량산출서-1201_철거단위수량_단위수량산출서" xfId="24193"/>
    <cellStyle name="1_tree_수량산출서-1201_철거수량" xfId="2120"/>
    <cellStyle name="1_tree_수량산출서-1201_철거수량 2" xfId="8488"/>
    <cellStyle name="1_tree_수량산출서-1201_한수단위수량" xfId="2121"/>
    <cellStyle name="1_tree_수량산출서-1201_한수단위수량 2" xfId="8489"/>
    <cellStyle name="1_tree_수량산출서-1201_한수단위수량_단위수량산출서" xfId="24194"/>
    <cellStyle name="1_tree_수량산출서-최종" xfId="2122"/>
    <cellStyle name="1_tree_수량산출서-최종 2" xfId="8490"/>
    <cellStyle name="1_tree_수량-식재-1031" xfId="5594"/>
    <cellStyle name="1_tree_수량-식재-1031 2" xfId="8491"/>
    <cellStyle name="1_tree_수량집계(금회분)" xfId="5595"/>
    <cellStyle name="1_tree_수량집계(금회분) 2" xfId="8492"/>
    <cellStyle name="1_tree_수량집계-2002춘천" xfId="5596"/>
    <cellStyle name="1_tree_수량집계-2002춘천 2" xfId="8493"/>
    <cellStyle name="1_tree_수량집계-금강" xfId="5597"/>
    <cellStyle name="1_tree_수량집계-금강 2" xfId="8494"/>
    <cellStyle name="1_tree_수량집계예산공설 " xfId="5598"/>
    <cellStyle name="1_tree_수량집계예산공설  2" xfId="8495"/>
    <cellStyle name="1_tree_수량집계예산공설 _덕동산 산책로 정비공사(0730)" xfId="5599"/>
    <cellStyle name="1_tree_수량집계예산공설 _덕동산 산책로 정비공사(0730) 2" xfId="8496"/>
    <cellStyle name="1_tree_수량집계예산공설 _할미산성" xfId="5600"/>
    <cellStyle name="1_tree_수량집계예산공설 _할미산성 2" xfId="8497"/>
    <cellStyle name="1_tree_수량집계-정읍" xfId="5601"/>
    <cellStyle name="1_tree_수량집계-정읍 2" xfId="8498"/>
    <cellStyle name="1_tree_수량집계최종-구로중" xfId="5602"/>
    <cellStyle name="1_tree_수량집계최종-구로중 2" xfId="8499"/>
    <cellStyle name="1_tree_수량집계최종-구미1대" xfId="5603"/>
    <cellStyle name="1_tree_수량집계최종-구미1대 2" xfId="8500"/>
    <cellStyle name="1_tree_수량집계최종-남대천" xfId="5604"/>
    <cellStyle name="1_tree_수량집계최종-남대천 2" xfId="8501"/>
    <cellStyle name="1_tree_수량집계최종-진안" xfId="5605"/>
    <cellStyle name="1_tree_수량집계최종-진안 2" xfId="8502"/>
    <cellStyle name="1_tree_수량집계표" xfId="24195"/>
    <cellStyle name="1_tree_수량집계표_도곡동롯데아파트 신축공사 중 조경식재 및 시설물공사" xfId="27620"/>
    <cellStyle name="1_tree_수량집계표_사당동2차 롯데아파트 신축공사 중 조경식재 및 시설물공사" xfId="27621"/>
    <cellStyle name="1_tree_수량집계표_서대신동 금호아파트 조경공사" xfId="27622"/>
    <cellStyle name="1_tree_수량집계표_성수동롯데아파트 조경공사" xfId="27623"/>
    <cellStyle name="1_tree_수량집계표_숭인동 주거복합빌딩신축공사 중 조경식재 및 시설물공사" xfId="27624"/>
    <cellStyle name="1_tree_수량집계표_오산외인주택놀이터주변조경공사" xfId="27625"/>
    <cellStyle name="1_tree_수량집계표_요진이매역사수목이식공사(2003)" xfId="27626"/>
    <cellStyle name="1_tree_수량집계표_조경시설물공내역" xfId="27627"/>
    <cellStyle name="1_tree_수량집계표_청담동 송목연립 조경식재 및 시설물공사" xfId="27628"/>
    <cellStyle name="1_tree_수량집계표_해운대 중동 조경공사 공내역서" xfId="27629"/>
    <cellStyle name="1_tree_수량집계표_해운대중동낙천대 조경공사" xfId="27630"/>
    <cellStyle name="1_tree_수량총괄표" xfId="24196"/>
    <cellStyle name="1_tree_수량총괄표_도곡동롯데아파트 신축공사 중 조경식재 및 시설물공사" xfId="27631"/>
    <cellStyle name="1_tree_수량총괄표_사당동2차 롯데아파트 신축공사 중 조경식재 및 시설물공사" xfId="27632"/>
    <cellStyle name="1_tree_수량총괄표_서대신동 금호아파트 조경공사" xfId="27633"/>
    <cellStyle name="1_tree_수량총괄표_성수동롯데아파트 조경공사" xfId="27634"/>
    <cellStyle name="1_tree_수량총괄표_숭인동 주거복합빌딩신축공사 중 조경식재 및 시설물공사" xfId="27635"/>
    <cellStyle name="1_tree_수량총괄표_오산외인주택놀이터주변조경공사" xfId="27636"/>
    <cellStyle name="1_tree_수량총괄표_요진이매역사수목이식공사(2003)" xfId="27637"/>
    <cellStyle name="1_tree_수량총괄표_조경시설물공내역" xfId="27638"/>
    <cellStyle name="1_tree_수량총괄표_청담동 송목연립 조경식재 및 시설물공사" xfId="27639"/>
    <cellStyle name="1_tree_수량총괄표_해운대 중동 조경공사 공내역서" xfId="27640"/>
    <cellStyle name="1_tree_수량총괄표_해운대중동낙천대 조경공사" xfId="27641"/>
    <cellStyle name="1_tree_수원1차" xfId="24197"/>
    <cellStyle name="1_tree_수원1차_도곡동롯데아파트 신축공사 중 조경식재 및 시설물공사" xfId="27642"/>
    <cellStyle name="1_tree_수원1차_사당동2차 롯데아파트 신축공사 중 조경식재 및 시설물공사" xfId="27643"/>
    <cellStyle name="1_tree_수원1차_서대신동 금호아파트 조경공사" xfId="27644"/>
    <cellStyle name="1_tree_수원1차_성수동롯데아파트 조경공사" xfId="27645"/>
    <cellStyle name="1_tree_수원1차_숭인동 주거복합빌딩신축공사 중 조경식재 및 시설물공사" xfId="27646"/>
    <cellStyle name="1_tree_수원1차_오산외인주택놀이터주변조경공사" xfId="27647"/>
    <cellStyle name="1_tree_수원1차_요진이매역사수목이식공사(2003)" xfId="27648"/>
    <cellStyle name="1_tree_수원1차_조경시설물공내역" xfId="27649"/>
    <cellStyle name="1_tree_수원1차_청담동 송목연립 조경식재 및 시설물공사" xfId="27650"/>
    <cellStyle name="1_tree_수원1차_해운대 중동 조경공사 공내역서" xfId="27651"/>
    <cellStyle name="1_tree_수원1차_해운대중동낙천대 조경공사" xfId="27652"/>
    <cellStyle name="1_tree_수원변경수량산출" xfId="2123"/>
    <cellStyle name="1_tree_수원변경수량산출 2" xfId="8503"/>
    <cellStyle name="1_tree_수원변경수량산출_단위수량산출서" xfId="24198"/>
    <cellStyle name="1_tree_수원변경수량산출_도곡동롯데아파트 신축공사 중 조경식재 및 시설물공사" xfId="27653"/>
    <cellStyle name="1_tree_수원변경수량산출_사당동2차 롯데아파트 신축공사 중 조경식재 및 시설물공사" xfId="27654"/>
    <cellStyle name="1_tree_수원변경수량산출_서대신동 금호아파트 조경공사" xfId="27655"/>
    <cellStyle name="1_tree_수원변경수량산출_성수동롯데아파트 조경공사" xfId="27656"/>
    <cellStyle name="1_tree_수원변경수량산출_숭인동 주거복합빌딩신축공사 중 조경식재 및 시설물공사" xfId="27657"/>
    <cellStyle name="1_tree_수원변경수량산출_오산외인주택놀이터주변조경공사" xfId="27658"/>
    <cellStyle name="1_tree_수원변경수량산출_요진이매역사수목이식공사(2003)" xfId="27659"/>
    <cellStyle name="1_tree_수원변경수량산출_조경시설물공내역" xfId="27660"/>
    <cellStyle name="1_tree_수원변경수량산출_청담동 송목연립 조경식재 및 시설물공사" xfId="27661"/>
    <cellStyle name="1_tree_수원변경수량산출_해운대 중동 조경공사 공내역서" xfId="27662"/>
    <cellStyle name="1_tree_수원변경수량산출_해운대중동낙천대 조경공사" xfId="27663"/>
    <cellStyle name="1_tree_수원수량집계(7.13)" xfId="24199"/>
    <cellStyle name="1_tree_수원수량집계(7.13)_도곡동롯데아파트 신축공사 중 조경식재 및 시설물공사" xfId="27664"/>
    <cellStyle name="1_tree_수원수량집계(7.31)" xfId="24200"/>
    <cellStyle name="1_tree_시설물단위수량" xfId="2124"/>
    <cellStyle name="1_tree_시설물단위수량 2" xfId="8504"/>
    <cellStyle name="1_tree_시설물단위수량_단위수량산출서" xfId="24201"/>
    <cellStyle name="1_tree_시설물단위수량1" xfId="2125"/>
    <cellStyle name="1_tree_시설물단위수량1 2" xfId="8505"/>
    <cellStyle name="1_tree_시설물단위수량1_단위수량산출서" xfId="24202"/>
    <cellStyle name="1_tree_시설물단위수량1_시설물단위수량" xfId="2126"/>
    <cellStyle name="1_tree_시설물단위수량1_시설물단위수량 2" xfId="8506"/>
    <cellStyle name="1_tree_시설물단위수량1_시설물단위수량_단위수량산출서" xfId="24203"/>
    <cellStyle name="1_tree_쌍용" xfId="2127"/>
    <cellStyle name="1_tree_쌍용 2" xfId="8507"/>
    <cellStyle name="1_tree_쌍용_NEW단위수량-주산" xfId="2128"/>
    <cellStyle name="1_tree_쌍용_NEW단위수량-주산 2" xfId="8508"/>
    <cellStyle name="1_tree_쌍용_남대천단위수량" xfId="2129"/>
    <cellStyle name="1_tree_쌍용_남대천단위수량 2" xfId="8509"/>
    <cellStyle name="1_tree_쌍용_단위수량" xfId="2130"/>
    <cellStyle name="1_tree_쌍용_단위수량 2" xfId="8510"/>
    <cellStyle name="1_tree_쌍용_단위수량_단위수량산출서" xfId="24204"/>
    <cellStyle name="1_tree_쌍용_단위수량1" xfId="2131"/>
    <cellStyle name="1_tree_쌍용_단위수량1 2" xfId="8511"/>
    <cellStyle name="1_tree_쌍용_단위수량1_단위수량산출서" xfId="24205"/>
    <cellStyle name="1_tree_쌍용_단위수량15" xfId="2132"/>
    <cellStyle name="1_tree_쌍용_단위수량15 2" xfId="8512"/>
    <cellStyle name="1_tree_쌍용_단위수량산출" xfId="5606"/>
    <cellStyle name="1_tree_쌍용_단위수량산출 2" xfId="8513"/>
    <cellStyle name="1_tree_쌍용_단위수량산출서" xfId="24206"/>
    <cellStyle name="1_tree_쌍용_도곡단위수량" xfId="2133"/>
    <cellStyle name="1_tree_쌍용_도곡단위수량 2" xfId="8514"/>
    <cellStyle name="1_tree_쌍용_도곡단위수량_단위수량산출서" xfId="24207"/>
    <cellStyle name="1_tree_쌍용_수량산출서-11.25" xfId="2134"/>
    <cellStyle name="1_tree_쌍용_수량산출서-11.25 2" xfId="8515"/>
    <cellStyle name="1_tree_쌍용_수량산출서-11.25_NEW단위수량-주산" xfId="2135"/>
    <cellStyle name="1_tree_쌍용_수량산출서-11.25_NEW단위수량-주산 2" xfId="8516"/>
    <cellStyle name="1_tree_쌍용_수량산출서-11.25_남대천단위수량" xfId="2136"/>
    <cellStyle name="1_tree_쌍용_수량산출서-11.25_남대천단위수량 2" xfId="8517"/>
    <cellStyle name="1_tree_쌍용_수량산출서-11.25_단위수량" xfId="2137"/>
    <cellStyle name="1_tree_쌍용_수량산출서-11.25_단위수량 2" xfId="8518"/>
    <cellStyle name="1_tree_쌍용_수량산출서-11.25_단위수량_단위수량산출서" xfId="24208"/>
    <cellStyle name="1_tree_쌍용_수량산출서-11.25_단위수량1" xfId="2138"/>
    <cellStyle name="1_tree_쌍용_수량산출서-11.25_단위수량1 2" xfId="8519"/>
    <cellStyle name="1_tree_쌍용_수량산출서-11.25_단위수량1_단위수량산출서" xfId="24209"/>
    <cellStyle name="1_tree_쌍용_수량산출서-11.25_단위수량15" xfId="2139"/>
    <cellStyle name="1_tree_쌍용_수량산출서-11.25_단위수량15 2" xfId="8520"/>
    <cellStyle name="1_tree_쌍용_수량산출서-11.25_단위수량산출" xfId="5607"/>
    <cellStyle name="1_tree_쌍용_수량산출서-11.25_단위수량산출 2" xfId="8521"/>
    <cellStyle name="1_tree_쌍용_수량산출서-11.25_단위수량산출서" xfId="24210"/>
    <cellStyle name="1_tree_쌍용_수량산출서-11.25_도곡단위수량" xfId="2140"/>
    <cellStyle name="1_tree_쌍용_수량산출서-11.25_도곡단위수량 2" xfId="8522"/>
    <cellStyle name="1_tree_쌍용_수량산출서-11.25_도곡단위수량_단위수량산출서" xfId="24211"/>
    <cellStyle name="1_tree_쌍용_수량산출서-11.25_철거단위수량" xfId="2141"/>
    <cellStyle name="1_tree_쌍용_수량산출서-11.25_철거단위수량 2" xfId="8523"/>
    <cellStyle name="1_tree_쌍용_수량산출서-11.25_철거단위수량_단위수량산출서" xfId="24212"/>
    <cellStyle name="1_tree_쌍용_수량산출서-11.25_철거수량" xfId="2142"/>
    <cellStyle name="1_tree_쌍용_수량산출서-11.25_철거수량 2" xfId="8524"/>
    <cellStyle name="1_tree_쌍용_수량산출서-11.25_한수단위수량" xfId="2143"/>
    <cellStyle name="1_tree_쌍용_수량산출서-11.25_한수단위수량 2" xfId="8525"/>
    <cellStyle name="1_tree_쌍용_수량산출서-11.25_한수단위수량_단위수량산출서" xfId="24213"/>
    <cellStyle name="1_tree_쌍용_수량산출서-1201" xfId="2144"/>
    <cellStyle name="1_tree_쌍용_수량산출서-1201 2" xfId="8526"/>
    <cellStyle name="1_tree_쌍용_수량산출서-1201_NEW단위수량-주산" xfId="2145"/>
    <cellStyle name="1_tree_쌍용_수량산출서-1201_NEW단위수량-주산 2" xfId="8527"/>
    <cellStyle name="1_tree_쌍용_수량산출서-1201_남대천단위수량" xfId="2146"/>
    <cellStyle name="1_tree_쌍용_수량산출서-1201_남대천단위수량 2" xfId="8528"/>
    <cellStyle name="1_tree_쌍용_수량산출서-1201_단위수량" xfId="2147"/>
    <cellStyle name="1_tree_쌍용_수량산출서-1201_단위수량 2" xfId="8529"/>
    <cellStyle name="1_tree_쌍용_수량산출서-1201_단위수량_단위수량산출서" xfId="24214"/>
    <cellStyle name="1_tree_쌍용_수량산출서-1201_단위수량1" xfId="2148"/>
    <cellStyle name="1_tree_쌍용_수량산출서-1201_단위수량1 2" xfId="8530"/>
    <cellStyle name="1_tree_쌍용_수량산출서-1201_단위수량1_단위수량산출서" xfId="24215"/>
    <cellStyle name="1_tree_쌍용_수량산출서-1201_단위수량15" xfId="2149"/>
    <cellStyle name="1_tree_쌍용_수량산출서-1201_단위수량15 2" xfId="8531"/>
    <cellStyle name="1_tree_쌍용_수량산출서-1201_단위수량산출" xfId="5608"/>
    <cellStyle name="1_tree_쌍용_수량산출서-1201_단위수량산출 2" xfId="8532"/>
    <cellStyle name="1_tree_쌍용_수량산출서-1201_단위수량산출서" xfId="24216"/>
    <cellStyle name="1_tree_쌍용_수량산출서-1201_도곡단위수량" xfId="2150"/>
    <cellStyle name="1_tree_쌍용_수량산출서-1201_도곡단위수량 2" xfId="8533"/>
    <cellStyle name="1_tree_쌍용_수량산출서-1201_도곡단위수량_단위수량산출서" xfId="24217"/>
    <cellStyle name="1_tree_쌍용_수량산출서-1201_철거단위수량" xfId="2151"/>
    <cellStyle name="1_tree_쌍용_수량산출서-1201_철거단위수량 2" xfId="8534"/>
    <cellStyle name="1_tree_쌍용_수량산출서-1201_철거단위수량_단위수량산출서" xfId="24218"/>
    <cellStyle name="1_tree_쌍용_수량산출서-1201_철거수량" xfId="2152"/>
    <cellStyle name="1_tree_쌍용_수량산출서-1201_철거수량 2" xfId="8535"/>
    <cellStyle name="1_tree_쌍용_수량산출서-1201_한수단위수량" xfId="2153"/>
    <cellStyle name="1_tree_쌍용_수량산출서-1201_한수단위수량 2" xfId="8536"/>
    <cellStyle name="1_tree_쌍용_수량산출서-1201_한수단위수량_단위수량산출서" xfId="24219"/>
    <cellStyle name="1_tree_쌍용_시설물단위수량" xfId="2154"/>
    <cellStyle name="1_tree_쌍용_시설물단위수량 2" xfId="8537"/>
    <cellStyle name="1_tree_쌍용_시설물단위수량_단위수량산출서" xfId="24220"/>
    <cellStyle name="1_tree_쌍용_시설물단위수량1" xfId="2155"/>
    <cellStyle name="1_tree_쌍용_시설물단위수량1 2" xfId="8538"/>
    <cellStyle name="1_tree_쌍용_시설물단위수량1_단위수량산출서" xfId="24221"/>
    <cellStyle name="1_tree_쌍용_시설물단위수량1_시설물단위수량" xfId="2156"/>
    <cellStyle name="1_tree_쌍용_시설물단위수량1_시설물단위수량 2" xfId="8539"/>
    <cellStyle name="1_tree_쌍용_시설물단위수량1_시설물단위수량_단위수량산출서" xfId="24222"/>
    <cellStyle name="1_tree_쌍용_오창수량산출서" xfId="2157"/>
    <cellStyle name="1_tree_쌍용_오창수량산출서 2" xfId="8540"/>
    <cellStyle name="1_tree_쌍용_오창수량산출서_NEW단위수량-주산" xfId="2158"/>
    <cellStyle name="1_tree_쌍용_오창수량산출서_NEW단위수량-주산 2" xfId="8541"/>
    <cellStyle name="1_tree_쌍용_오창수량산출서_남대천단위수량" xfId="2159"/>
    <cellStyle name="1_tree_쌍용_오창수량산출서_남대천단위수량 2" xfId="8542"/>
    <cellStyle name="1_tree_쌍용_오창수량산출서_단위수량" xfId="2160"/>
    <cellStyle name="1_tree_쌍용_오창수량산출서_단위수량 2" xfId="8543"/>
    <cellStyle name="1_tree_쌍용_오창수량산출서_단위수량_단위수량산출서" xfId="24223"/>
    <cellStyle name="1_tree_쌍용_오창수량산출서_단위수량1" xfId="2161"/>
    <cellStyle name="1_tree_쌍용_오창수량산출서_단위수량1 2" xfId="8544"/>
    <cellStyle name="1_tree_쌍용_오창수량산출서_단위수량1_단위수량산출서" xfId="24224"/>
    <cellStyle name="1_tree_쌍용_오창수량산출서_단위수량15" xfId="2162"/>
    <cellStyle name="1_tree_쌍용_오창수량산출서_단위수량15 2" xfId="8545"/>
    <cellStyle name="1_tree_쌍용_오창수량산출서_단위수량산출" xfId="5609"/>
    <cellStyle name="1_tree_쌍용_오창수량산출서_단위수량산출 2" xfId="8546"/>
    <cellStyle name="1_tree_쌍용_오창수량산출서_단위수량산출서" xfId="24225"/>
    <cellStyle name="1_tree_쌍용_오창수량산출서_도곡단위수량" xfId="2163"/>
    <cellStyle name="1_tree_쌍용_오창수량산출서_도곡단위수량 2" xfId="8547"/>
    <cellStyle name="1_tree_쌍용_오창수량산출서_도곡단위수량_단위수량산출서" xfId="24226"/>
    <cellStyle name="1_tree_쌍용_오창수량산출서_수량산출서-11.25" xfId="2164"/>
    <cellStyle name="1_tree_쌍용_오창수량산출서_수량산출서-11.25 2" xfId="8548"/>
    <cellStyle name="1_tree_쌍용_오창수량산출서_수량산출서-11.25_NEW단위수량-주산" xfId="2165"/>
    <cellStyle name="1_tree_쌍용_오창수량산출서_수량산출서-11.25_NEW단위수량-주산 2" xfId="8549"/>
    <cellStyle name="1_tree_쌍용_오창수량산출서_수량산출서-11.25_남대천단위수량" xfId="2166"/>
    <cellStyle name="1_tree_쌍용_오창수량산출서_수량산출서-11.25_남대천단위수량 2" xfId="8550"/>
    <cellStyle name="1_tree_쌍용_오창수량산출서_수량산출서-11.25_단위수량" xfId="2167"/>
    <cellStyle name="1_tree_쌍용_오창수량산출서_수량산출서-11.25_단위수량 2" xfId="8551"/>
    <cellStyle name="1_tree_쌍용_오창수량산출서_수량산출서-11.25_단위수량_단위수량산출서" xfId="24227"/>
    <cellStyle name="1_tree_쌍용_오창수량산출서_수량산출서-11.25_단위수량1" xfId="2168"/>
    <cellStyle name="1_tree_쌍용_오창수량산출서_수량산출서-11.25_단위수량1 2" xfId="8552"/>
    <cellStyle name="1_tree_쌍용_오창수량산출서_수량산출서-11.25_단위수량1_단위수량산출서" xfId="24228"/>
    <cellStyle name="1_tree_쌍용_오창수량산출서_수량산출서-11.25_단위수량15" xfId="2169"/>
    <cellStyle name="1_tree_쌍용_오창수량산출서_수량산출서-11.25_단위수량15 2" xfId="8553"/>
    <cellStyle name="1_tree_쌍용_오창수량산출서_수량산출서-11.25_단위수량산출" xfId="5611"/>
    <cellStyle name="1_tree_쌍용_오창수량산출서_수량산출서-11.25_단위수량산출 2" xfId="8554"/>
    <cellStyle name="1_tree_쌍용_오창수량산출서_수량산출서-11.25_단위수량산출서" xfId="24229"/>
    <cellStyle name="1_tree_쌍용_오창수량산출서_수량산출서-11.25_도곡단위수량" xfId="2170"/>
    <cellStyle name="1_tree_쌍용_오창수량산출서_수량산출서-11.25_도곡단위수량 2" xfId="8555"/>
    <cellStyle name="1_tree_쌍용_오창수량산출서_수량산출서-11.25_도곡단위수량_단위수량산출서" xfId="24230"/>
    <cellStyle name="1_tree_쌍용_오창수량산출서_수량산출서-11.25_철거단위수량" xfId="2171"/>
    <cellStyle name="1_tree_쌍용_오창수량산출서_수량산출서-11.25_철거단위수량 2" xfId="8556"/>
    <cellStyle name="1_tree_쌍용_오창수량산출서_수량산출서-11.25_철거단위수량_단위수량산출서" xfId="24231"/>
    <cellStyle name="1_tree_쌍용_오창수량산출서_수량산출서-11.25_철거수량" xfId="2172"/>
    <cellStyle name="1_tree_쌍용_오창수량산출서_수량산출서-11.25_철거수량 2" xfId="8557"/>
    <cellStyle name="1_tree_쌍용_오창수량산출서_수량산출서-11.25_한수단위수량" xfId="2173"/>
    <cellStyle name="1_tree_쌍용_오창수량산출서_수량산출서-11.25_한수단위수량 2" xfId="8558"/>
    <cellStyle name="1_tree_쌍용_오창수량산출서_수량산출서-11.25_한수단위수량_단위수량산출서" xfId="24232"/>
    <cellStyle name="1_tree_쌍용_오창수량산출서_수량산출서-1201" xfId="2174"/>
    <cellStyle name="1_tree_쌍용_오창수량산출서_수량산출서-1201 2" xfId="8559"/>
    <cellStyle name="1_tree_쌍용_오창수량산출서_수량산출서-1201_NEW단위수량-주산" xfId="2175"/>
    <cellStyle name="1_tree_쌍용_오창수량산출서_수량산출서-1201_NEW단위수량-주산 2" xfId="8560"/>
    <cellStyle name="1_tree_쌍용_오창수량산출서_수량산출서-1201_남대천단위수량" xfId="2176"/>
    <cellStyle name="1_tree_쌍용_오창수량산출서_수량산출서-1201_남대천단위수량 2" xfId="8561"/>
    <cellStyle name="1_tree_쌍용_오창수량산출서_수량산출서-1201_단위수량" xfId="2177"/>
    <cellStyle name="1_tree_쌍용_오창수량산출서_수량산출서-1201_단위수량 2" xfId="8562"/>
    <cellStyle name="1_tree_쌍용_오창수량산출서_수량산출서-1201_단위수량_단위수량산출서" xfId="24233"/>
    <cellStyle name="1_tree_쌍용_오창수량산출서_수량산출서-1201_단위수량1" xfId="2178"/>
    <cellStyle name="1_tree_쌍용_오창수량산출서_수량산출서-1201_단위수량1 2" xfId="8563"/>
    <cellStyle name="1_tree_쌍용_오창수량산출서_수량산출서-1201_단위수량1_단위수량산출서" xfId="24234"/>
    <cellStyle name="1_tree_쌍용_오창수량산출서_수량산출서-1201_단위수량15" xfId="2179"/>
    <cellStyle name="1_tree_쌍용_오창수량산출서_수량산출서-1201_단위수량15 2" xfId="8564"/>
    <cellStyle name="1_tree_쌍용_오창수량산출서_수량산출서-1201_단위수량산출" xfId="5612"/>
    <cellStyle name="1_tree_쌍용_오창수량산출서_수량산출서-1201_단위수량산출 2" xfId="8565"/>
    <cellStyle name="1_tree_쌍용_오창수량산출서_수량산출서-1201_단위수량산출서" xfId="24235"/>
    <cellStyle name="1_tree_쌍용_오창수량산출서_수량산출서-1201_도곡단위수량" xfId="2180"/>
    <cellStyle name="1_tree_쌍용_오창수량산출서_수량산출서-1201_도곡단위수량 2" xfId="8566"/>
    <cellStyle name="1_tree_쌍용_오창수량산출서_수량산출서-1201_도곡단위수량_단위수량산출서" xfId="24236"/>
    <cellStyle name="1_tree_쌍용_오창수량산출서_수량산출서-1201_철거단위수량" xfId="2181"/>
    <cellStyle name="1_tree_쌍용_오창수량산출서_수량산출서-1201_철거단위수량 2" xfId="8567"/>
    <cellStyle name="1_tree_쌍용_오창수량산출서_수량산출서-1201_철거단위수량_단위수량산출서" xfId="24237"/>
    <cellStyle name="1_tree_쌍용_오창수량산출서_수량산출서-1201_철거수량" xfId="2182"/>
    <cellStyle name="1_tree_쌍용_오창수량산출서_수량산출서-1201_철거수량 2" xfId="8568"/>
    <cellStyle name="1_tree_쌍용_오창수량산출서_수량산출서-1201_한수단위수량" xfId="2183"/>
    <cellStyle name="1_tree_쌍용_오창수량산출서_수량산출서-1201_한수단위수량 2" xfId="8569"/>
    <cellStyle name="1_tree_쌍용_오창수량산출서_수량산출서-1201_한수단위수량_단위수량산출서" xfId="24238"/>
    <cellStyle name="1_tree_쌍용_오창수량산출서_시설물단위수량" xfId="2184"/>
    <cellStyle name="1_tree_쌍용_오창수량산출서_시설물단위수량 2" xfId="8570"/>
    <cellStyle name="1_tree_쌍용_오창수량산출서_시설물단위수량_단위수량산출서" xfId="24239"/>
    <cellStyle name="1_tree_쌍용_오창수량산출서_시설물단위수량1" xfId="2185"/>
    <cellStyle name="1_tree_쌍용_오창수량산출서_시설물단위수량1 2" xfId="8571"/>
    <cellStyle name="1_tree_쌍용_오창수량산출서_시설물단위수량1_단위수량산출서" xfId="24240"/>
    <cellStyle name="1_tree_쌍용_오창수량산출서_시설물단위수량1_시설물단위수량" xfId="2186"/>
    <cellStyle name="1_tree_쌍용_오창수량산출서_시설물단위수량1_시설물단위수량 2" xfId="8572"/>
    <cellStyle name="1_tree_쌍용_오창수량산출서_시설물단위수량1_시설물단위수량_단위수량산출서" xfId="24241"/>
    <cellStyle name="1_tree_쌍용_오창수량산출서_철거단위수량" xfId="2187"/>
    <cellStyle name="1_tree_쌍용_오창수량산출서_철거단위수량 2" xfId="8573"/>
    <cellStyle name="1_tree_쌍용_오창수량산출서_철거단위수량_단위수량산출서" xfId="24242"/>
    <cellStyle name="1_tree_쌍용_오창수량산출서_철거수량" xfId="2188"/>
    <cellStyle name="1_tree_쌍용_오창수량산출서_철거수량 2" xfId="8574"/>
    <cellStyle name="1_tree_쌍용_오창수량산출서_한수단위수량" xfId="2189"/>
    <cellStyle name="1_tree_쌍용_오창수량산출서_한수단위수량 2" xfId="8575"/>
    <cellStyle name="1_tree_쌍용_오창수량산출서_한수단위수량_단위수량산출서" xfId="24243"/>
    <cellStyle name="1_tree_쌍용_철거단위수량" xfId="2190"/>
    <cellStyle name="1_tree_쌍용_철거단위수량 2" xfId="8576"/>
    <cellStyle name="1_tree_쌍용_철거단위수량_단위수량산출서" xfId="24244"/>
    <cellStyle name="1_tree_쌍용_철거수량" xfId="2191"/>
    <cellStyle name="1_tree_쌍용_철거수량 2" xfId="8577"/>
    <cellStyle name="1_tree_쌍용_한수단위수량" xfId="2192"/>
    <cellStyle name="1_tree_쌍용_한수단위수량 2" xfId="8578"/>
    <cellStyle name="1_tree_쌍용_한수단위수량_단위수량산출서" xfId="24245"/>
    <cellStyle name="1_tree_쌍용수량0905" xfId="24246"/>
    <cellStyle name="1_tree_쌍용수량0905_단위수량산출서" xfId="24247"/>
    <cellStyle name="1_tree_쌍용수량집계" xfId="24248"/>
    <cellStyle name="1_tree_안동수량산출" xfId="2193"/>
    <cellStyle name="1_tree_안동수량산출 2" xfId="8579"/>
    <cellStyle name="1_tree_안동수량산출최종" xfId="2194"/>
    <cellStyle name="1_tree_안동수량산출최종 2" xfId="8580"/>
    <cellStyle name="1_tree_안동최종집계최종" xfId="5613"/>
    <cellStyle name="1_tree_안동최종집계최종 2" xfId="8581"/>
    <cellStyle name="1_tree_영북수량산출" xfId="15974"/>
    <cellStyle name="1_tree_예정공정표및설계설명서" xfId="5614"/>
    <cellStyle name="1_tree_예정공정표및설계설명서 2" xfId="8582"/>
    <cellStyle name="1_tree_예정공정표및설계설명서_(마전)예정공정표및설계설명서" xfId="5615"/>
    <cellStyle name="1_tree_예정공정표및설계설명서_(마전)예정공정표및설계설명서 2" xfId="8583"/>
    <cellStyle name="1_tree_예정공정표및설계설명서_(명덕)예정공정표및설계설명서" xfId="5616"/>
    <cellStyle name="1_tree_예정공정표및설계설명서_(명덕)예정공정표및설계설명서 2" xfId="8584"/>
    <cellStyle name="1_tree_예정공정표및설계설명서_0305-불당마을내역" xfId="5617"/>
    <cellStyle name="1_tree_예정공정표및설계설명서_0305-불당마을내역 2" xfId="8585"/>
    <cellStyle name="1_tree_예정공정표및설계설명서_1.설계 예산서" xfId="5618"/>
    <cellStyle name="1_tree_예정공정표및설계설명서_1.설계 예산서 2" xfId="8586"/>
    <cellStyle name="1_tree_예정공정표및설계설명서_설계서-1" xfId="5619"/>
    <cellStyle name="1_tree_예정공정표및설계설명서_설계서-1 2" xfId="8587"/>
    <cellStyle name="1_tree_오창수량산출서" xfId="2195"/>
    <cellStyle name="1_tree_오창수량산출서 2" xfId="8588"/>
    <cellStyle name="1_tree_오창수량산출서_NEW단위수량-주산" xfId="2196"/>
    <cellStyle name="1_tree_오창수량산출서_NEW단위수량-주산 2" xfId="8589"/>
    <cellStyle name="1_tree_오창수량산출서_남대천단위수량" xfId="2197"/>
    <cellStyle name="1_tree_오창수량산출서_남대천단위수량 2" xfId="8590"/>
    <cellStyle name="1_tree_오창수량산출서_단위수량" xfId="2198"/>
    <cellStyle name="1_tree_오창수량산출서_단위수량 2" xfId="8591"/>
    <cellStyle name="1_tree_오창수량산출서_단위수량_단위수량산출서" xfId="24249"/>
    <cellStyle name="1_tree_오창수량산출서_단위수량1" xfId="2199"/>
    <cellStyle name="1_tree_오창수량산출서_단위수량1 2" xfId="8592"/>
    <cellStyle name="1_tree_오창수량산출서_단위수량1_단위수량산출서" xfId="24250"/>
    <cellStyle name="1_tree_오창수량산출서_단위수량15" xfId="2200"/>
    <cellStyle name="1_tree_오창수량산출서_단위수량15 2" xfId="8593"/>
    <cellStyle name="1_tree_오창수량산출서_단위수량산출" xfId="5620"/>
    <cellStyle name="1_tree_오창수량산출서_단위수량산출 2" xfId="8594"/>
    <cellStyle name="1_tree_오창수량산출서_단위수량산출서" xfId="24251"/>
    <cellStyle name="1_tree_오창수량산출서_도곡단위수량" xfId="2201"/>
    <cellStyle name="1_tree_오창수량산출서_도곡단위수량 2" xfId="8595"/>
    <cellStyle name="1_tree_오창수량산출서_도곡단위수량_단위수량산출서" xfId="24252"/>
    <cellStyle name="1_tree_오창수량산출서_수량산출서-11.25" xfId="2202"/>
    <cellStyle name="1_tree_오창수량산출서_수량산출서-11.25 2" xfId="8596"/>
    <cellStyle name="1_tree_오창수량산출서_수량산출서-11.25_NEW단위수량-주산" xfId="2203"/>
    <cellStyle name="1_tree_오창수량산출서_수량산출서-11.25_NEW단위수량-주산 2" xfId="8597"/>
    <cellStyle name="1_tree_오창수량산출서_수량산출서-11.25_남대천단위수량" xfId="2204"/>
    <cellStyle name="1_tree_오창수량산출서_수량산출서-11.25_남대천단위수량 2" xfId="8598"/>
    <cellStyle name="1_tree_오창수량산출서_수량산출서-11.25_단위수량" xfId="2205"/>
    <cellStyle name="1_tree_오창수량산출서_수량산출서-11.25_단위수량 2" xfId="8599"/>
    <cellStyle name="1_tree_오창수량산출서_수량산출서-11.25_단위수량_단위수량산출서" xfId="24253"/>
    <cellStyle name="1_tree_오창수량산출서_수량산출서-11.25_단위수량1" xfId="2206"/>
    <cellStyle name="1_tree_오창수량산출서_수량산출서-11.25_단위수량1 2" xfId="8600"/>
    <cellStyle name="1_tree_오창수량산출서_수량산출서-11.25_단위수량1_단위수량산출서" xfId="24254"/>
    <cellStyle name="1_tree_오창수량산출서_수량산출서-11.25_단위수량15" xfId="2207"/>
    <cellStyle name="1_tree_오창수량산출서_수량산출서-11.25_단위수량15 2" xfId="8601"/>
    <cellStyle name="1_tree_오창수량산출서_수량산출서-11.25_단위수량산출" xfId="5621"/>
    <cellStyle name="1_tree_오창수량산출서_수량산출서-11.25_단위수량산출 2" xfId="8602"/>
    <cellStyle name="1_tree_오창수량산출서_수량산출서-11.25_단위수량산출서" xfId="24255"/>
    <cellStyle name="1_tree_오창수량산출서_수량산출서-11.25_도곡단위수량" xfId="2208"/>
    <cellStyle name="1_tree_오창수량산출서_수량산출서-11.25_도곡단위수량 2" xfId="8603"/>
    <cellStyle name="1_tree_오창수량산출서_수량산출서-11.25_도곡단위수량_단위수량산출서" xfId="24256"/>
    <cellStyle name="1_tree_오창수량산출서_수량산출서-11.25_철거단위수량" xfId="2209"/>
    <cellStyle name="1_tree_오창수량산출서_수량산출서-11.25_철거단위수량 2" xfId="8604"/>
    <cellStyle name="1_tree_오창수량산출서_수량산출서-11.25_철거단위수량_단위수량산출서" xfId="24257"/>
    <cellStyle name="1_tree_오창수량산출서_수량산출서-11.25_철거수량" xfId="2210"/>
    <cellStyle name="1_tree_오창수량산출서_수량산출서-11.25_철거수량 2" xfId="8605"/>
    <cellStyle name="1_tree_오창수량산출서_수량산출서-11.25_한수단위수량" xfId="2211"/>
    <cellStyle name="1_tree_오창수량산출서_수량산출서-11.25_한수단위수량 2" xfId="8606"/>
    <cellStyle name="1_tree_오창수량산출서_수량산출서-11.25_한수단위수량_단위수량산출서" xfId="24258"/>
    <cellStyle name="1_tree_오창수량산출서_수량산출서-1201" xfId="2212"/>
    <cellStyle name="1_tree_오창수량산출서_수량산출서-1201 2" xfId="8607"/>
    <cellStyle name="1_tree_오창수량산출서_수량산출서-1201_NEW단위수량-주산" xfId="2213"/>
    <cellStyle name="1_tree_오창수량산출서_수량산출서-1201_NEW단위수량-주산 2" xfId="8608"/>
    <cellStyle name="1_tree_오창수량산출서_수량산출서-1201_남대천단위수량" xfId="2214"/>
    <cellStyle name="1_tree_오창수량산출서_수량산출서-1201_남대천단위수량 2" xfId="8609"/>
    <cellStyle name="1_tree_오창수량산출서_수량산출서-1201_단위수량" xfId="2215"/>
    <cellStyle name="1_tree_오창수량산출서_수량산출서-1201_단위수량 2" xfId="8610"/>
    <cellStyle name="1_tree_오창수량산출서_수량산출서-1201_단위수량_단위수량산출서" xfId="24259"/>
    <cellStyle name="1_tree_오창수량산출서_수량산출서-1201_단위수량1" xfId="2216"/>
    <cellStyle name="1_tree_오창수량산출서_수량산출서-1201_단위수량1 2" xfId="8611"/>
    <cellStyle name="1_tree_오창수량산출서_수량산출서-1201_단위수량1_단위수량산출서" xfId="24260"/>
    <cellStyle name="1_tree_오창수량산출서_수량산출서-1201_단위수량15" xfId="2217"/>
    <cellStyle name="1_tree_오창수량산출서_수량산출서-1201_단위수량15 2" xfId="8612"/>
    <cellStyle name="1_tree_오창수량산출서_수량산출서-1201_단위수량산출" xfId="5622"/>
    <cellStyle name="1_tree_오창수량산출서_수량산출서-1201_단위수량산출 2" xfId="8613"/>
    <cellStyle name="1_tree_오창수량산출서_수량산출서-1201_단위수량산출서" xfId="24261"/>
    <cellStyle name="1_tree_오창수량산출서_수량산출서-1201_도곡단위수량" xfId="2218"/>
    <cellStyle name="1_tree_오창수량산출서_수량산출서-1201_도곡단위수량 2" xfId="8614"/>
    <cellStyle name="1_tree_오창수량산출서_수량산출서-1201_도곡단위수량_단위수량산출서" xfId="24262"/>
    <cellStyle name="1_tree_오창수량산출서_수량산출서-1201_철거단위수량" xfId="2219"/>
    <cellStyle name="1_tree_오창수량산출서_수량산출서-1201_철거단위수량 2" xfId="8615"/>
    <cellStyle name="1_tree_오창수량산출서_수량산출서-1201_철거단위수량_단위수량산출서" xfId="24263"/>
    <cellStyle name="1_tree_오창수량산출서_수량산출서-1201_철거수량" xfId="2220"/>
    <cellStyle name="1_tree_오창수량산출서_수량산출서-1201_철거수량 2" xfId="8616"/>
    <cellStyle name="1_tree_오창수량산출서_수량산출서-1201_한수단위수량" xfId="2221"/>
    <cellStyle name="1_tree_오창수량산출서_수량산출서-1201_한수단위수량 2" xfId="8617"/>
    <cellStyle name="1_tree_오창수량산출서_수량산출서-1201_한수단위수량_단위수량산출서" xfId="24264"/>
    <cellStyle name="1_tree_오창수량산출서_시설물단위수량" xfId="2222"/>
    <cellStyle name="1_tree_오창수량산출서_시설물단위수량 2" xfId="8618"/>
    <cellStyle name="1_tree_오창수량산출서_시설물단위수량_단위수량산출서" xfId="24265"/>
    <cellStyle name="1_tree_오창수량산출서_시설물단위수량1" xfId="2223"/>
    <cellStyle name="1_tree_오창수량산출서_시설물단위수량1 2" xfId="8619"/>
    <cellStyle name="1_tree_오창수량산출서_시설물단위수량1_단위수량산출서" xfId="24266"/>
    <cellStyle name="1_tree_오창수량산출서_시설물단위수량1_시설물단위수량" xfId="2224"/>
    <cellStyle name="1_tree_오창수량산출서_시설물단위수량1_시설물단위수량 2" xfId="8620"/>
    <cellStyle name="1_tree_오창수량산출서_시설물단위수량1_시설물단위수량_단위수량산출서" xfId="24267"/>
    <cellStyle name="1_tree_오창수량산출서_철거단위수량" xfId="2225"/>
    <cellStyle name="1_tree_오창수량산출서_철거단위수량 2" xfId="8621"/>
    <cellStyle name="1_tree_오창수량산출서_철거단위수량_단위수량산출서" xfId="24268"/>
    <cellStyle name="1_tree_오창수량산출서_철거수량" xfId="2226"/>
    <cellStyle name="1_tree_오창수량산출서_철거수량 2" xfId="8622"/>
    <cellStyle name="1_tree_오창수량산출서_한수단위수량" xfId="2227"/>
    <cellStyle name="1_tree_오창수량산출서_한수단위수량 2" xfId="8623"/>
    <cellStyle name="1_tree_오창수량산출서_한수단위수량_단위수량산출서" xfId="24269"/>
    <cellStyle name="1_tree_용마도시자연공원 총괄내역서0618" xfId="5623"/>
    <cellStyle name="1_tree_용마도시자연공원 총괄내역서0618 2" xfId="8624"/>
    <cellStyle name="1_tree_용마도시자연공원 총괄내역서0618_동의변경" xfId="5624"/>
    <cellStyle name="1_tree_용마도시자연공원 총괄내역서0618_동의변경 2" xfId="8625"/>
    <cellStyle name="1_tree_용평단위수량" xfId="2228"/>
    <cellStyle name="1_tree_용평단위수량 2" xfId="8626"/>
    <cellStyle name="1_tree_용평수량집계" xfId="24270"/>
    <cellStyle name="1_tree_우장근린공원 정비공사(5-27)" xfId="15975"/>
    <cellStyle name="1_tree_우장근린공원 정비공사(6-14" xfId="15976"/>
    <cellStyle name="1_tree_운동장단위수량" xfId="2229"/>
    <cellStyle name="1_tree_운동장단위수량 2" xfId="8627"/>
    <cellStyle name="1_tree_운동장단위수량-제일" xfId="5625"/>
    <cellStyle name="1_tree_운동장단위수량-제일 2" xfId="8628"/>
    <cellStyle name="1_tree_원가계산서" xfId="5626"/>
    <cellStyle name="1_tree_원가계산서 2" xfId="8629"/>
    <cellStyle name="1_tree_원가계산서_2-총괄내역서-토목" xfId="15977"/>
    <cellStyle name="1_tree_원가계산서_과천놀이터설계서" xfId="5627"/>
    <cellStyle name="1_tree_원가계산서_과천놀이터설계서 2" xfId="8630"/>
    <cellStyle name="1_tree_원가계산서_안양설계서갑지(총괄)" xfId="15978"/>
    <cellStyle name="1_tree_원가계산서_총괄갑지" xfId="5628"/>
    <cellStyle name="1_tree_원가계산서_총괄갑지 2" xfId="8631"/>
    <cellStyle name="1_tree_원가계산서_총괄내역서" xfId="5629"/>
    <cellStyle name="1_tree_원가계산서_총괄내역서 2" xfId="8632"/>
    <cellStyle name="1_tree_원가계산서_총괄내역서_총괄내역서-건축" xfId="15979"/>
    <cellStyle name="1_tree_원가계산서_총괄내역서_총괄내역서-건축_총괄내역서-토목" xfId="15980"/>
    <cellStyle name="1_tree_원가계산서_총괄내역서_총괄내역서-토목" xfId="15981"/>
    <cellStyle name="1_tree_원가계산서_총괄내역서_총괄내역서-토목_총괄내역서-토목" xfId="15982"/>
    <cellStyle name="1_tree_원가계산서_총괄내역서-건축" xfId="15983"/>
    <cellStyle name="1_tree_원가계산서_총괄내역서-토목" xfId="15984"/>
    <cellStyle name="1_tree_은파단위수량" xfId="2230"/>
    <cellStyle name="1_tree_은파단위수량 2" xfId="8633"/>
    <cellStyle name="1_tree_은파단위수량_NEW단위수량-주산" xfId="2231"/>
    <cellStyle name="1_tree_은파단위수량_NEW단위수량-주산 2" xfId="8634"/>
    <cellStyle name="1_tree_은파단위수량_남대천단위수량" xfId="2232"/>
    <cellStyle name="1_tree_은파단위수량_남대천단위수량 2" xfId="8635"/>
    <cellStyle name="1_tree_은파단위수량_단위수량" xfId="2233"/>
    <cellStyle name="1_tree_은파단위수량_단위수량 2" xfId="8636"/>
    <cellStyle name="1_tree_은파단위수량_단위수량_단위수량산출서" xfId="24271"/>
    <cellStyle name="1_tree_은파단위수량_단위수량1" xfId="2234"/>
    <cellStyle name="1_tree_은파단위수량_단위수량1 2" xfId="8637"/>
    <cellStyle name="1_tree_은파단위수량_단위수량1_단위수량산출서" xfId="24272"/>
    <cellStyle name="1_tree_은파단위수량_단위수량15" xfId="2235"/>
    <cellStyle name="1_tree_은파단위수량_단위수량15 2" xfId="8638"/>
    <cellStyle name="1_tree_은파단위수량_단위수량산출" xfId="5630"/>
    <cellStyle name="1_tree_은파단위수량_단위수량산출 2" xfId="8639"/>
    <cellStyle name="1_tree_은파단위수량_단위수량산출서" xfId="24273"/>
    <cellStyle name="1_tree_은파단위수량_도곡단위수량" xfId="2236"/>
    <cellStyle name="1_tree_은파단위수량_도곡단위수량 2" xfId="8640"/>
    <cellStyle name="1_tree_은파단위수량_도곡단위수량_단위수량산출서" xfId="24274"/>
    <cellStyle name="1_tree_은파단위수량_수량산출서-11.25" xfId="2237"/>
    <cellStyle name="1_tree_은파단위수량_수량산출서-11.25 2" xfId="8641"/>
    <cellStyle name="1_tree_은파단위수량_수량산출서-11.25_NEW단위수량-주산" xfId="2238"/>
    <cellStyle name="1_tree_은파단위수량_수량산출서-11.25_NEW단위수량-주산 2" xfId="8642"/>
    <cellStyle name="1_tree_은파단위수량_수량산출서-11.25_남대천단위수량" xfId="2239"/>
    <cellStyle name="1_tree_은파단위수량_수량산출서-11.25_남대천단위수량 2" xfId="8643"/>
    <cellStyle name="1_tree_은파단위수량_수량산출서-11.25_단위수량" xfId="2240"/>
    <cellStyle name="1_tree_은파단위수량_수량산출서-11.25_단위수량 2" xfId="8644"/>
    <cellStyle name="1_tree_은파단위수량_수량산출서-11.25_단위수량_단위수량산출서" xfId="24275"/>
    <cellStyle name="1_tree_은파단위수량_수량산출서-11.25_단위수량1" xfId="2241"/>
    <cellStyle name="1_tree_은파단위수량_수량산출서-11.25_단위수량1 2" xfId="8645"/>
    <cellStyle name="1_tree_은파단위수량_수량산출서-11.25_단위수량1_단위수량산출서" xfId="24276"/>
    <cellStyle name="1_tree_은파단위수량_수량산출서-11.25_단위수량15" xfId="2242"/>
    <cellStyle name="1_tree_은파단위수량_수량산출서-11.25_단위수량15 2" xfId="8646"/>
    <cellStyle name="1_tree_은파단위수량_수량산출서-11.25_단위수량산출" xfId="5635"/>
    <cellStyle name="1_tree_은파단위수량_수량산출서-11.25_단위수량산출 2" xfId="8647"/>
    <cellStyle name="1_tree_은파단위수량_수량산출서-11.25_단위수량산출서" xfId="24277"/>
    <cellStyle name="1_tree_은파단위수량_수량산출서-11.25_도곡단위수량" xfId="2243"/>
    <cellStyle name="1_tree_은파단위수량_수량산출서-11.25_도곡단위수량 2" xfId="8648"/>
    <cellStyle name="1_tree_은파단위수량_수량산출서-11.25_도곡단위수량_단위수량산출서" xfId="24278"/>
    <cellStyle name="1_tree_은파단위수량_수량산출서-11.25_철거단위수량" xfId="2244"/>
    <cellStyle name="1_tree_은파단위수량_수량산출서-11.25_철거단위수량 2" xfId="8649"/>
    <cellStyle name="1_tree_은파단위수량_수량산출서-11.25_철거단위수량_단위수량산출서" xfId="24279"/>
    <cellStyle name="1_tree_은파단위수량_수량산출서-11.25_철거수량" xfId="2245"/>
    <cellStyle name="1_tree_은파단위수량_수량산출서-11.25_철거수량 2" xfId="8650"/>
    <cellStyle name="1_tree_은파단위수량_수량산출서-11.25_한수단위수량" xfId="2246"/>
    <cellStyle name="1_tree_은파단위수량_수량산출서-11.25_한수단위수량 2" xfId="8651"/>
    <cellStyle name="1_tree_은파단위수량_수량산출서-11.25_한수단위수량_단위수량산출서" xfId="24280"/>
    <cellStyle name="1_tree_은파단위수량_수량산출서-1201" xfId="2247"/>
    <cellStyle name="1_tree_은파단위수량_수량산출서-1201 2" xfId="8652"/>
    <cellStyle name="1_tree_은파단위수량_수량산출서-1201_NEW단위수량-주산" xfId="2248"/>
    <cellStyle name="1_tree_은파단위수량_수량산출서-1201_NEW단위수량-주산 2" xfId="8653"/>
    <cellStyle name="1_tree_은파단위수량_수량산출서-1201_남대천단위수량" xfId="2249"/>
    <cellStyle name="1_tree_은파단위수량_수량산출서-1201_남대천단위수량 2" xfId="8654"/>
    <cellStyle name="1_tree_은파단위수량_수량산출서-1201_단위수량" xfId="2250"/>
    <cellStyle name="1_tree_은파단위수량_수량산출서-1201_단위수량 2" xfId="8655"/>
    <cellStyle name="1_tree_은파단위수량_수량산출서-1201_단위수량_단위수량산출서" xfId="24281"/>
    <cellStyle name="1_tree_은파단위수량_수량산출서-1201_단위수량1" xfId="2251"/>
    <cellStyle name="1_tree_은파단위수량_수량산출서-1201_단위수량1 2" xfId="8656"/>
    <cellStyle name="1_tree_은파단위수량_수량산출서-1201_단위수량1_단위수량산출서" xfId="24282"/>
    <cellStyle name="1_tree_은파단위수량_수량산출서-1201_단위수량15" xfId="2252"/>
    <cellStyle name="1_tree_은파단위수량_수량산출서-1201_단위수량15 2" xfId="8657"/>
    <cellStyle name="1_tree_은파단위수량_수량산출서-1201_단위수량산출" xfId="5639"/>
    <cellStyle name="1_tree_은파단위수량_수량산출서-1201_단위수량산출 2" xfId="8658"/>
    <cellStyle name="1_tree_은파단위수량_수량산출서-1201_단위수량산출서" xfId="24283"/>
    <cellStyle name="1_tree_은파단위수량_수량산출서-1201_도곡단위수량" xfId="2253"/>
    <cellStyle name="1_tree_은파단위수량_수량산출서-1201_도곡단위수량 2" xfId="8659"/>
    <cellStyle name="1_tree_은파단위수량_수량산출서-1201_도곡단위수량_단위수량산출서" xfId="24284"/>
    <cellStyle name="1_tree_은파단위수량_수량산출서-1201_철거단위수량" xfId="2254"/>
    <cellStyle name="1_tree_은파단위수량_수량산출서-1201_철거단위수량 2" xfId="8660"/>
    <cellStyle name="1_tree_은파단위수량_수량산출서-1201_철거단위수량_단위수량산출서" xfId="24285"/>
    <cellStyle name="1_tree_은파단위수량_수량산출서-1201_철거수량" xfId="2255"/>
    <cellStyle name="1_tree_은파단위수량_수량산출서-1201_철거수량 2" xfId="8661"/>
    <cellStyle name="1_tree_은파단위수량_수량산출서-1201_한수단위수량" xfId="2256"/>
    <cellStyle name="1_tree_은파단위수량_수량산출서-1201_한수단위수량 2" xfId="8662"/>
    <cellStyle name="1_tree_은파단위수량_수량산출서-1201_한수단위수량_단위수량산출서" xfId="24286"/>
    <cellStyle name="1_tree_은파단위수량_시설물단위수량" xfId="2257"/>
    <cellStyle name="1_tree_은파단위수량_시설물단위수량 2" xfId="8663"/>
    <cellStyle name="1_tree_은파단위수량_시설물단위수량_단위수량산출서" xfId="24287"/>
    <cellStyle name="1_tree_은파단위수량_시설물단위수량1" xfId="2258"/>
    <cellStyle name="1_tree_은파단위수량_시설물단위수량1 2" xfId="8664"/>
    <cellStyle name="1_tree_은파단위수량_시설물단위수량1_단위수량산출서" xfId="24288"/>
    <cellStyle name="1_tree_은파단위수량_시설물단위수량1_시설물단위수량" xfId="2259"/>
    <cellStyle name="1_tree_은파단위수량_시설물단위수량1_시설물단위수량 2" xfId="8665"/>
    <cellStyle name="1_tree_은파단위수량_시설물단위수량1_시설물단위수량_단위수량산출서" xfId="24289"/>
    <cellStyle name="1_tree_은파단위수량_오창수량산출서" xfId="2260"/>
    <cellStyle name="1_tree_은파단위수량_오창수량산출서 2" xfId="8666"/>
    <cellStyle name="1_tree_은파단위수량_오창수량산출서_NEW단위수량-주산" xfId="2261"/>
    <cellStyle name="1_tree_은파단위수량_오창수량산출서_NEW단위수량-주산 2" xfId="8667"/>
    <cellStyle name="1_tree_은파단위수량_오창수량산출서_남대천단위수량" xfId="2262"/>
    <cellStyle name="1_tree_은파단위수량_오창수량산출서_남대천단위수량 2" xfId="8668"/>
    <cellStyle name="1_tree_은파단위수량_오창수량산출서_단위수량" xfId="2263"/>
    <cellStyle name="1_tree_은파단위수량_오창수량산출서_단위수량 2" xfId="8669"/>
    <cellStyle name="1_tree_은파단위수량_오창수량산출서_단위수량_단위수량산출서" xfId="24290"/>
    <cellStyle name="1_tree_은파단위수량_오창수량산출서_단위수량1" xfId="2264"/>
    <cellStyle name="1_tree_은파단위수량_오창수량산출서_단위수량1 2" xfId="8670"/>
    <cellStyle name="1_tree_은파단위수량_오창수량산출서_단위수량1_단위수량산출서" xfId="24291"/>
    <cellStyle name="1_tree_은파단위수량_오창수량산출서_단위수량15" xfId="2265"/>
    <cellStyle name="1_tree_은파단위수량_오창수량산출서_단위수량15 2" xfId="8671"/>
    <cellStyle name="1_tree_은파단위수량_오창수량산출서_단위수량산출" xfId="5641"/>
    <cellStyle name="1_tree_은파단위수량_오창수량산출서_단위수량산출 2" xfId="8672"/>
    <cellStyle name="1_tree_은파단위수량_오창수량산출서_단위수량산출서" xfId="24292"/>
    <cellStyle name="1_tree_은파단위수량_오창수량산출서_도곡단위수량" xfId="2266"/>
    <cellStyle name="1_tree_은파단위수량_오창수량산출서_도곡단위수량 2" xfId="8673"/>
    <cellStyle name="1_tree_은파단위수량_오창수량산출서_도곡단위수량_단위수량산출서" xfId="24293"/>
    <cellStyle name="1_tree_은파단위수량_오창수량산출서_수량산출서-11.25" xfId="2267"/>
    <cellStyle name="1_tree_은파단위수량_오창수량산출서_수량산출서-11.25 2" xfId="8674"/>
    <cellStyle name="1_tree_은파단위수량_오창수량산출서_수량산출서-11.25_NEW단위수량-주산" xfId="2268"/>
    <cellStyle name="1_tree_은파단위수량_오창수량산출서_수량산출서-11.25_NEW단위수량-주산 2" xfId="8675"/>
    <cellStyle name="1_tree_은파단위수량_오창수량산출서_수량산출서-11.25_남대천단위수량" xfId="2269"/>
    <cellStyle name="1_tree_은파단위수량_오창수량산출서_수량산출서-11.25_남대천단위수량 2" xfId="8676"/>
    <cellStyle name="1_tree_은파단위수량_오창수량산출서_수량산출서-11.25_단위수량" xfId="2270"/>
    <cellStyle name="1_tree_은파단위수량_오창수량산출서_수량산출서-11.25_단위수량 2" xfId="8677"/>
    <cellStyle name="1_tree_은파단위수량_오창수량산출서_수량산출서-11.25_단위수량_단위수량산출서" xfId="24294"/>
    <cellStyle name="1_tree_은파단위수량_오창수량산출서_수량산출서-11.25_단위수량1" xfId="2271"/>
    <cellStyle name="1_tree_은파단위수량_오창수량산출서_수량산출서-11.25_단위수량1 2" xfId="8678"/>
    <cellStyle name="1_tree_은파단위수량_오창수량산출서_수량산출서-11.25_단위수량1_단위수량산출서" xfId="24295"/>
    <cellStyle name="1_tree_은파단위수량_오창수량산출서_수량산출서-11.25_단위수량15" xfId="2272"/>
    <cellStyle name="1_tree_은파단위수량_오창수량산출서_수량산출서-11.25_단위수량15 2" xfId="8679"/>
    <cellStyle name="1_tree_은파단위수량_오창수량산출서_수량산출서-11.25_단위수량산출" xfId="5642"/>
    <cellStyle name="1_tree_은파단위수량_오창수량산출서_수량산출서-11.25_단위수량산출 2" xfId="8680"/>
    <cellStyle name="1_tree_은파단위수량_오창수량산출서_수량산출서-11.25_단위수량산출서" xfId="24296"/>
    <cellStyle name="1_tree_은파단위수량_오창수량산출서_수량산출서-11.25_도곡단위수량" xfId="2273"/>
    <cellStyle name="1_tree_은파단위수량_오창수량산출서_수량산출서-11.25_도곡단위수량 2" xfId="8681"/>
    <cellStyle name="1_tree_은파단위수량_오창수량산출서_수량산출서-11.25_도곡단위수량_단위수량산출서" xfId="24297"/>
    <cellStyle name="1_tree_은파단위수량_오창수량산출서_수량산출서-11.25_철거단위수량" xfId="2274"/>
    <cellStyle name="1_tree_은파단위수량_오창수량산출서_수량산출서-11.25_철거단위수량 2" xfId="8682"/>
    <cellStyle name="1_tree_은파단위수량_오창수량산출서_수량산출서-11.25_철거단위수량_단위수량산출서" xfId="24298"/>
    <cellStyle name="1_tree_은파단위수량_오창수량산출서_수량산출서-11.25_철거수량" xfId="2275"/>
    <cellStyle name="1_tree_은파단위수량_오창수량산출서_수량산출서-11.25_철거수량 2" xfId="8683"/>
    <cellStyle name="1_tree_은파단위수량_오창수량산출서_수량산출서-11.25_한수단위수량" xfId="2276"/>
    <cellStyle name="1_tree_은파단위수량_오창수량산출서_수량산출서-11.25_한수단위수량 2" xfId="8684"/>
    <cellStyle name="1_tree_은파단위수량_오창수량산출서_수량산출서-11.25_한수단위수량_단위수량산출서" xfId="24299"/>
    <cellStyle name="1_tree_은파단위수량_오창수량산출서_수량산출서-1201" xfId="2277"/>
    <cellStyle name="1_tree_은파단위수량_오창수량산출서_수량산출서-1201 2" xfId="8685"/>
    <cellStyle name="1_tree_은파단위수량_오창수량산출서_수량산출서-1201_NEW단위수량-주산" xfId="2278"/>
    <cellStyle name="1_tree_은파단위수량_오창수량산출서_수량산출서-1201_NEW단위수량-주산 2" xfId="8686"/>
    <cellStyle name="1_tree_은파단위수량_오창수량산출서_수량산출서-1201_남대천단위수량" xfId="2279"/>
    <cellStyle name="1_tree_은파단위수량_오창수량산출서_수량산출서-1201_남대천단위수량 2" xfId="8687"/>
    <cellStyle name="1_tree_은파단위수량_오창수량산출서_수량산출서-1201_단위수량" xfId="2280"/>
    <cellStyle name="1_tree_은파단위수량_오창수량산출서_수량산출서-1201_단위수량 2" xfId="8688"/>
    <cellStyle name="1_tree_은파단위수량_오창수량산출서_수량산출서-1201_단위수량_단위수량산출서" xfId="24300"/>
    <cellStyle name="1_tree_은파단위수량_오창수량산출서_수량산출서-1201_단위수량1" xfId="2281"/>
    <cellStyle name="1_tree_은파단위수량_오창수량산출서_수량산출서-1201_단위수량1 2" xfId="8689"/>
    <cellStyle name="1_tree_은파단위수량_오창수량산출서_수량산출서-1201_단위수량1_단위수량산출서" xfId="24301"/>
    <cellStyle name="1_tree_은파단위수량_오창수량산출서_수량산출서-1201_단위수량15" xfId="2282"/>
    <cellStyle name="1_tree_은파단위수량_오창수량산출서_수량산출서-1201_단위수량15 2" xfId="8690"/>
    <cellStyle name="1_tree_은파단위수량_오창수량산출서_수량산출서-1201_단위수량산출" xfId="5643"/>
    <cellStyle name="1_tree_은파단위수량_오창수량산출서_수량산출서-1201_단위수량산출 2" xfId="8691"/>
    <cellStyle name="1_tree_은파단위수량_오창수량산출서_수량산출서-1201_단위수량산출서" xfId="24302"/>
    <cellStyle name="1_tree_은파단위수량_오창수량산출서_수량산출서-1201_도곡단위수량" xfId="2283"/>
    <cellStyle name="1_tree_은파단위수량_오창수량산출서_수량산출서-1201_도곡단위수량 2" xfId="8692"/>
    <cellStyle name="1_tree_은파단위수량_오창수량산출서_수량산출서-1201_도곡단위수량_단위수량산출서" xfId="24303"/>
    <cellStyle name="1_tree_은파단위수량_오창수량산출서_수량산출서-1201_철거단위수량" xfId="2284"/>
    <cellStyle name="1_tree_은파단위수량_오창수량산출서_수량산출서-1201_철거단위수량 2" xfId="8693"/>
    <cellStyle name="1_tree_은파단위수량_오창수량산출서_수량산출서-1201_철거단위수량_단위수량산출서" xfId="24304"/>
    <cellStyle name="1_tree_은파단위수량_오창수량산출서_수량산출서-1201_철거수량" xfId="2285"/>
    <cellStyle name="1_tree_은파단위수량_오창수량산출서_수량산출서-1201_철거수량 2" xfId="8694"/>
    <cellStyle name="1_tree_은파단위수량_오창수량산출서_수량산출서-1201_한수단위수량" xfId="2286"/>
    <cellStyle name="1_tree_은파단위수량_오창수량산출서_수량산출서-1201_한수단위수량 2" xfId="8695"/>
    <cellStyle name="1_tree_은파단위수량_오창수량산출서_수량산출서-1201_한수단위수량_단위수량산출서" xfId="24305"/>
    <cellStyle name="1_tree_은파단위수량_오창수량산출서_시설물단위수량" xfId="2287"/>
    <cellStyle name="1_tree_은파단위수량_오창수량산출서_시설물단위수량 2" xfId="8696"/>
    <cellStyle name="1_tree_은파단위수량_오창수량산출서_시설물단위수량_단위수량산출서" xfId="24306"/>
    <cellStyle name="1_tree_은파단위수량_오창수량산출서_시설물단위수량1" xfId="2288"/>
    <cellStyle name="1_tree_은파단위수량_오창수량산출서_시설물단위수량1 2" xfId="8697"/>
    <cellStyle name="1_tree_은파단위수량_오창수량산출서_시설물단위수량1_단위수량산출서" xfId="24307"/>
    <cellStyle name="1_tree_은파단위수량_오창수량산출서_시설물단위수량1_시설물단위수량" xfId="2289"/>
    <cellStyle name="1_tree_은파단위수량_오창수량산출서_시설물단위수량1_시설물단위수량 2" xfId="8698"/>
    <cellStyle name="1_tree_은파단위수량_오창수량산출서_시설물단위수량1_시설물단위수량_단위수량산출서" xfId="24308"/>
    <cellStyle name="1_tree_은파단위수량_오창수량산출서_철거단위수량" xfId="2290"/>
    <cellStyle name="1_tree_은파단위수량_오창수량산출서_철거단위수량 2" xfId="8699"/>
    <cellStyle name="1_tree_은파단위수량_오창수량산출서_철거단위수량_단위수량산출서" xfId="24309"/>
    <cellStyle name="1_tree_은파단위수량_오창수량산출서_철거수량" xfId="2291"/>
    <cellStyle name="1_tree_은파단위수량_오창수량산출서_철거수량 2" xfId="8700"/>
    <cellStyle name="1_tree_은파단위수량_오창수량산출서_한수단위수량" xfId="2292"/>
    <cellStyle name="1_tree_은파단위수량_오창수량산출서_한수단위수량 2" xfId="8701"/>
    <cellStyle name="1_tree_은파단위수량_오창수량산출서_한수단위수량_단위수량산출서" xfId="24310"/>
    <cellStyle name="1_tree_은파단위수량_용평단위수량" xfId="2293"/>
    <cellStyle name="1_tree_은파단위수량_용평단위수량 2" xfId="8702"/>
    <cellStyle name="1_tree_은파단위수량_철거단위수량" xfId="2294"/>
    <cellStyle name="1_tree_은파단위수량_철거단위수량 2" xfId="8703"/>
    <cellStyle name="1_tree_은파단위수량_철거단위수량_단위수량산출서" xfId="24311"/>
    <cellStyle name="1_tree_은파단위수량_철거수량" xfId="2295"/>
    <cellStyle name="1_tree_은파단위수량_철거수량 2" xfId="8704"/>
    <cellStyle name="1_tree_은파단위수량_포장단위수량" xfId="24312"/>
    <cellStyle name="1_tree_은파단위수량_포장단위수량_단위수량산출서" xfId="24313"/>
    <cellStyle name="1_tree_은파단위수량_한수단위수량" xfId="2296"/>
    <cellStyle name="1_tree_은파단위수량_한수단위수량 2" xfId="8705"/>
    <cellStyle name="1_tree_은파단위수량_한수단위수량_단위수량산출서" xfId="24314"/>
    <cellStyle name="1_tree_은파수량집계" xfId="24315"/>
    <cellStyle name="1_tree_은파수량집계_단위수량산출서" xfId="24316"/>
    <cellStyle name="1_tree_음수전수량산출서" xfId="15985"/>
    <cellStyle name="1_tree_이리수량집계" xfId="5644"/>
    <cellStyle name="1_tree_이리수량집계 2" xfId="8706"/>
    <cellStyle name="1_tree_이식수목수량산출" xfId="24317"/>
    <cellStyle name="1_tree_이식수목수량산출_단위수량산출서" xfId="24318"/>
    <cellStyle name="1_tree_조경포장,관로시설" xfId="2297"/>
    <cellStyle name="1_tree_조경포장,관로시설 2" xfId="8707"/>
    <cellStyle name="1_tree_조경포장,관로시설_NEW단위수량-주산" xfId="2298"/>
    <cellStyle name="1_tree_조경포장,관로시설_NEW단위수량-주산 2" xfId="8708"/>
    <cellStyle name="1_tree_조경포장,관로시설_남대천단위수량" xfId="2299"/>
    <cellStyle name="1_tree_조경포장,관로시설_남대천단위수량 2" xfId="8709"/>
    <cellStyle name="1_tree_조경포장,관로시설_단위수량" xfId="2300"/>
    <cellStyle name="1_tree_조경포장,관로시설_단위수량 2" xfId="8710"/>
    <cellStyle name="1_tree_조경포장,관로시설_단위수량_단위수량산출서" xfId="24319"/>
    <cellStyle name="1_tree_조경포장,관로시설_단위수량1" xfId="2301"/>
    <cellStyle name="1_tree_조경포장,관로시설_단위수량1 2" xfId="8711"/>
    <cellStyle name="1_tree_조경포장,관로시설_단위수량1_단위수량산출서" xfId="24320"/>
    <cellStyle name="1_tree_조경포장,관로시설_단위수량15" xfId="2302"/>
    <cellStyle name="1_tree_조경포장,관로시설_단위수량15 2" xfId="8712"/>
    <cellStyle name="1_tree_조경포장,관로시설_단위수량산출" xfId="5645"/>
    <cellStyle name="1_tree_조경포장,관로시설_단위수량산출 2" xfId="8713"/>
    <cellStyle name="1_tree_조경포장,관로시설_단위수량산출서" xfId="24321"/>
    <cellStyle name="1_tree_조경포장,관로시설_도곡단위수량" xfId="2303"/>
    <cellStyle name="1_tree_조경포장,관로시설_도곡단위수량 2" xfId="8714"/>
    <cellStyle name="1_tree_조경포장,관로시설_도곡단위수량_단위수량산출서" xfId="24322"/>
    <cellStyle name="1_tree_조경포장,관로시설_수량산출서-11.25" xfId="2304"/>
    <cellStyle name="1_tree_조경포장,관로시설_수량산출서-11.25 2" xfId="8715"/>
    <cellStyle name="1_tree_조경포장,관로시설_수량산출서-11.25_NEW단위수량-주산" xfId="2305"/>
    <cellStyle name="1_tree_조경포장,관로시설_수량산출서-11.25_NEW단위수량-주산 2" xfId="8716"/>
    <cellStyle name="1_tree_조경포장,관로시설_수량산출서-11.25_남대천단위수량" xfId="2306"/>
    <cellStyle name="1_tree_조경포장,관로시설_수량산출서-11.25_남대천단위수량 2" xfId="8717"/>
    <cellStyle name="1_tree_조경포장,관로시설_수량산출서-11.25_단위수량" xfId="2307"/>
    <cellStyle name="1_tree_조경포장,관로시설_수량산출서-11.25_단위수량 2" xfId="8718"/>
    <cellStyle name="1_tree_조경포장,관로시설_수량산출서-11.25_단위수량_단위수량산출서" xfId="24323"/>
    <cellStyle name="1_tree_조경포장,관로시설_수량산출서-11.25_단위수량1" xfId="2308"/>
    <cellStyle name="1_tree_조경포장,관로시설_수량산출서-11.25_단위수량1 2" xfId="8719"/>
    <cellStyle name="1_tree_조경포장,관로시설_수량산출서-11.25_단위수량1_단위수량산출서" xfId="24324"/>
    <cellStyle name="1_tree_조경포장,관로시설_수량산출서-11.25_단위수량15" xfId="2309"/>
    <cellStyle name="1_tree_조경포장,관로시설_수량산출서-11.25_단위수량15 2" xfId="8720"/>
    <cellStyle name="1_tree_조경포장,관로시설_수량산출서-11.25_단위수량산출" xfId="5646"/>
    <cellStyle name="1_tree_조경포장,관로시설_수량산출서-11.25_단위수량산출 2" xfId="8721"/>
    <cellStyle name="1_tree_조경포장,관로시설_수량산출서-11.25_단위수량산출서" xfId="24325"/>
    <cellStyle name="1_tree_조경포장,관로시설_수량산출서-11.25_도곡단위수량" xfId="2310"/>
    <cellStyle name="1_tree_조경포장,관로시설_수량산출서-11.25_도곡단위수량 2" xfId="8722"/>
    <cellStyle name="1_tree_조경포장,관로시설_수량산출서-11.25_도곡단위수량_단위수량산출서" xfId="24326"/>
    <cellStyle name="1_tree_조경포장,관로시설_수량산출서-11.25_철거단위수량" xfId="2311"/>
    <cellStyle name="1_tree_조경포장,관로시설_수량산출서-11.25_철거단위수량 2" xfId="8723"/>
    <cellStyle name="1_tree_조경포장,관로시설_수량산출서-11.25_철거단위수량_단위수량산출서" xfId="24327"/>
    <cellStyle name="1_tree_조경포장,관로시설_수량산출서-11.25_철거수량" xfId="2312"/>
    <cellStyle name="1_tree_조경포장,관로시설_수량산출서-11.25_철거수량 2" xfId="8724"/>
    <cellStyle name="1_tree_조경포장,관로시설_수량산출서-11.25_한수단위수량" xfId="2313"/>
    <cellStyle name="1_tree_조경포장,관로시설_수량산출서-11.25_한수단위수량 2" xfId="8725"/>
    <cellStyle name="1_tree_조경포장,관로시설_수량산출서-11.25_한수단위수량_단위수량산출서" xfId="24328"/>
    <cellStyle name="1_tree_조경포장,관로시설_수량산출서-1201" xfId="2314"/>
    <cellStyle name="1_tree_조경포장,관로시설_수량산출서-1201 2" xfId="8726"/>
    <cellStyle name="1_tree_조경포장,관로시설_수량산출서-1201_NEW단위수량-주산" xfId="2315"/>
    <cellStyle name="1_tree_조경포장,관로시설_수량산출서-1201_NEW단위수량-주산 2" xfId="8727"/>
    <cellStyle name="1_tree_조경포장,관로시설_수량산출서-1201_남대천단위수량" xfId="2316"/>
    <cellStyle name="1_tree_조경포장,관로시설_수량산출서-1201_남대천단위수량 2" xfId="8728"/>
    <cellStyle name="1_tree_조경포장,관로시설_수량산출서-1201_단위수량" xfId="2317"/>
    <cellStyle name="1_tree_조경포장,관로시설_수량산출서-1201_단위수량 2" xfId="8729"/>
    <cellStyle name="1_tree_조경포장,관로시설_수량산출서-1201_단위수량_단위수량산출서" xfId="24329"/>
    <cellStyle name="1_tree_조경포장,관로시설_수량산출서-1201_단위수량1" xfId="2318"/>
    <cellStyle name="1_tree_조경포장,관로시설_수량산출서-1201_단위수량1 2" xfId="8730"/>
    <cellStyle name="1_tree_조경포장,관로시설_수량산출서-1201_단위수량1_단위수량산출서" xfId="24330"/>
    <cellStyle name="1_tree_조경포장,관로시설_수량산출서-1201_단위수량15" xfId="2319"/>
    <cellStyle name="1_tree_조경포장,관로시설_수량산출서-1201_단위수량15 2" xfId="8731"/>
    <cellStyle name="1_tree_조경포장,관로시설_수량산출서-1201_단위수량산출" xfId="5647"/>
    <cellStyle name="1_tree_조경포장,관로시설_수량산출서-1201_단위수량산출 2" xfId="8732"/>
    <cellStyle name="1_tree_조경포장,관로시설_수량산출서-1201_단위수량산출서" xfId="24331"/>
    <cellStyle name="1_tree_조경포장,관로시설_수량산출서-1201_도곡단위수량" xfId="2320"/>
    <cellStyle name="1_tree_조경포장,관로시설_수량산출서-1201_도곡단위수량 2" xfId="8733"/>
    <cellStyle name="1_tree_조경포장,관로시설_수량산출서-1201_도곡단위수량_단위수량산출서" xfId="24332"/>
    <cellStyle name="1_tree_조경포장,관로시설_수량산출서-1201_철거단위수량" xfId="2321"/>
    <cellStyle name="1_tree_조경포장,관로시설_수량산출서-1201_철거단위수량 2" xfId="8734"/>
    <cellStyle name="1_tree_조경포장,관로시설_수량산출서-1201_철거단위수량_단위수량산출서" xfId="24333"/>
    <cellStyle name="1_tree_조경포장,관로시설_수량산출서-1201_철거수량" xfId="2322"/>
    <cellStyle name="1_tree_조경포장,관로시설_수량산출서-1201_철거수량 2" xfId="8735"/>
    <cellStyle name="1_tree_조경포장,관로시설_수량산출서-1201_한수단위수량" xfId="2323"/>
    <cellStyle name="1_tree_조경포장,관로시설_수량산출서-1201_한수단위수량 2" xfId="8736"/>
    <cellStyle name="1_tree_조경포장,관로시설_수량산출서-1201_한수단위수량_단위수량산출서" xfId="24334"/>
    <cellStyle name="1_tree_조경포장,관로시설_시설물단위수량" xfId="2324"/>
    <cellStyle name="1_tree_조경포장,관로시설_시설물단위수량 2" xfId="8737"/>
    <cellStyle name="1_tree_조경포장,관로시설_시설물단위수량_단위수량산출서" xfId="24335"/>
    <cellStyle name="1_tree_조경포장,관로시설_시설물단위수량1" xfId="2325"/>
    <cellStyle name="1_tree_조경포장,관로시설_시설물단위수량1 2" xfId="8738"/>
    <cellStyle name="1_tree_조경포장,관로시설_시설물단위수량1_단위수량산출서" xfId="24336"/>
    <cellStyle name="1_tree_조경포장,관로시설_시설물단위수량1_시설물단위수량" xfId="2326"/>
    <cellStyle name="1_tree_조경포장,관로시설_시설물단위수량1_시설물단위수량 2" xfId="8739"/>
    <cellStyle name="1_tree_조경포장,관로시설_시설물단위수량1_시설물단위수량_단위수량산출서" xfId="24337"/>
    <cellStyle name="1_tree_조경포장,관로시설_오창수량산출서" xfId="2327"/>
    <cellStyle name="1_tree_조경포장,관로시설_오창수량산출서 2" xfId="8740"/>
    <cellStyle name="1_tree_조경포장,관로시설_오창수량산출서_NEW단위수량-주산" xfId="2328"/>
    <cellStyle name="1_tree_조경포장,관로시설_오창수량산출서_NEW단위수량-주산 2" xfId="8741"/>
    <cellStyle name="1_tree_조경포장,관로시설_오창수량산출서_남대천단위수량" xfId="2329"/>
    <cellStyle name="1_tree_조경포장,관로시설_오창수량산출서_남대천단위수량 2" xfId="8742"/>
    <cellStyle name="1_tree_조경포장,관로시설_오창수량산출서_단위수량" xfId="2330"/>
    <cellStyle name="1_tree_조경포장,관로시설_오창수량산출서_단위수량 2" xfId="8743"/>
    <cellStyle name="1_tree_조경포장,관로시설_오창수량산출서_단위수량_단위수량산출서" xfId="24338"/>
    <cellStyle name="1_tree_조경포장,관로시설_오창수량산출서_단위수량1" xfId="2331"/>
    <cellStyle name="1_tree_조경포장,관로시설_오창수량산출서_단위수량1 2" xfId="8744"/>
    <cellStyle name="1_tree_조경포장,관로시설_오창수량산출서_단위수량1_단위수량산출서" xfId="24339"/>
    <cellStyle name="1_tree_조경포장,관로시설_오창수량산출서_단위수량15" xfId="2332"/>
    <cellStyle name="1_tree_조경포장,관로시설_오창수량산출서_단위수량15 2" xfId="8745"/>
    <cellStyle name="1_tree_조경포장,관로시설_오창수량산출서_단위수량산출" xfId="5648"/>
    <cellStyle name="1_tree_조경포장,관로시설_오창수량산출서_단위수량산출 2" xfId="8746"/>
    <cellStyle name="1_tree_조경포장,관로시설_오창수량산출서_단위수량산출서" xfId="24340"/>
    <cellStyle name="1_tree_조경포장,관로시설_오창수량산출서_도곡단위수량" xfId="2333"/>
    <cellStyle name="1_tree_조경포장,관로시설_오창수량산출서_도곡단위수량 2" xfId="8747"/>
    <cellStyle name="1_tree_조경포장,관로시설_오창수량산출서_도곡단위수량_단위수량산출서" xfId="24341"/>
    <cellStyle name="1_tree_조경포장,관로시설_오창수량산출서_수량산출서-11.25" xfId="2334"/>
    <cellStyle name="1_tree_조경포장,관로시설_오창수량산출서_수량산출서-11.25 2" xfId="8748"/>
    <cellStyle name="1_tree_조경포장,관로시설_오창수량산출서_수량산출서-11.25_NEW단위수량-주산" xfId="2335"/>
    <cellStyle name="1_tree_조경포장,관로시설_오창수량산출서_수량산출서-11.25_NEW단위수량-주산 2" xfId="8749"/>
    <cellStyle name="1_tree_조경포장,관로시설_오창수량산출서_수량산출서-11.25_남대천단위수량" xfId="2336"/>
    <cellStyle name="1_tree_조경포장,관로시설_오창수량산출서_수량산출서-11.25_남대천단위수량 2" xfId="8750"/>
    <cellStyle name="1_tree_조경포장,관로시설_오창수량산출서_수량산출서-11.25_단위수량" xfId="2337"/>
    <cellStyle name="1_tree_조경포장,관로시설_오창수량산출서_수량산출서-11.25_단위수량 2" xfId="8751"/>
    <cellStyle name="1_tree_조경포장,관로시설_오창수량산출서_수량산출서-11.25_단위수량_단위수량산출서" xfId="24342"/>
    <cellStyle name="1_tree_조경포장,관로시설_오창수량산출서_수량산출서-11.25_단위수량1" xfId="2338"/>
    <cellStyle name="1_tree_조경포장,관로시설_오창수량산출서_수량산출서-11.25_단위수량1 2" xfId="8752"/>
    <cellStyle name="1_tree_조경포장,관로시설_오창수량산출서_수량산출서-11.25_단위수량1_단위수량산출서" xfId="24343"/>
    <cellStyle name="1_tree_조경포장,관로시설_오창수량산출서_수량산출서-11.25_단위수량15" xfId="2339"/>
    <cellStyle name="1_tree_조경포장,관로시설_오창수량산출서_수량산출서-11.25_단위수량15 2" xfId="8753"/>
    <cellStyle name="1_tree_조경포장,관로시설_오창수량산출서_수량산출서-11.25_단위수량산출" xfId="5649"/>
    <cellStyle name="1_tree_조경포장,관로시설_오창수량산출서_수량산출서-11.25_단위수량산출 2" xfId="8754"/>
    <cellStyle name="1_tree_조경포장,관로시설_오창수량산출서_수량산출서-11.25_단위수량산출서" xfId="24344"/>
    <cellStyle name="1_tree_조경포장,관로시설_오창수량산출서_수량산출서-11.25_도곡단위수량" xfId="2340"/>
    <cellStyle name="1_tree_조경포장,관로시설_오창수량산출서_수량산출서-11.25_도곡단위수량 2" xfId="8755"/>
    <cellStyle name="1_tree_조경포장,관로시설_오창수량산출서_수량산출서-11.25_도곡단위수량_단위수량산출서" xfId="24345"/>
    <cellStyle name="1_tree_조경포장,관로시설_오창수량산출서_수량산출서-11.25_철거단위수량" xfId="2341"/>
    <cellStyle name="1_tree_조경포장,관로시설_오창수량산출서_수량산출서-11.25_철거단위수량 2" xfId="8756"/>
    <cellStyle name="1_tree_조경포장,관로시설_오창수량산출서_수량산출서-11.25_철거단위수량_단위수량산출서" xfId="24346"/>
    <cellStyle name="1_tree_조경포장,관로시설_오창수량산출서_수량산출서-11.25_철거수량" xfId="2342"/>
    <cellStyle name="1_tree_조경포장,관로시설_오창수량산출서_수량산출서-11.25_철거수량 2" xfId="8757"/>
    <cellStyle name="1_tree_조경포장,관로시설_오창수량산출서_수량산출서-11.25_한수단위수량" xfId="2343"/>
    <cellStyle name="1_tree_조경포장,관로시설_오창수량산출서_수량산출서-11.25_한수단위수량 2" xfId="8758"/>
    <cellStyle name="1_tree_조경포장,관로시설_오창수량산출서_수량산출서-11.25_한수단위수량_단위수량산출서" xfId="24347"/>
    <cellStyle name="1_tree_조경포장,관로시설_오창수량산출서_수량산출서-1201" xfId="2344"/>
    <cellStyle name="1_tree_조경포장,관로시설_오창수량산출서_수량산출서-1201 2" xfId="8759"/>
    <cellStyle name="1_tree_조경포장,관로시설_오창수량산출서_수량산출서-1201_NEW단위수량-주산" xfId="2345"/>
    <cellStyle name="1_tree_조경포장,관로시설_오창수량산출서_수량산출서-1201_NEW단위수량-주산 2" xfId="8760"/>
    <cellStyle name="1_tree_조경포장,관로시설_오창수량산출서_수량산출서-1201_남대천단위수량" xfId="2346"/>
    <cellStyle name="1_tree_조경포장,관로시설_오창수량산출서_수량산출서-1201_남대천단위수량 2" xfId="8761"/>
    <cellStyle name="1_tree_조경포장,관로시설_오창수량산출서_수량산출서-1201_단위수량" xfId="2347"/>
    <cellStyle name="1_tree_조경포장,관로시설_오창수량산출서_수량산출서-1201_단위수량 2" xfId="8762"/>
    <cellStyle name="1_tree_조경포장,관로시설_오창수량산출서_수량산출서-1201_단위수량_단위수량산출서" xfId="24348"/>
    <cellStyle name="1_tree_조경포장,관로시설_오창수량산출서_수량산출서-1201_단위수량1" xfId="2348"/>
    <cellStyle name="1_tree_조경포장,관로시설_오창수량산출서_수량산출서-1201_단위수량1 2" xfId="8763"/>
    <cellStyle name="1_tree_조경포장,관로시설_오창수량산출서_수량산출서-1201_단위수량1_단위수량산출서" xfId="24349"/>
    <cellStyle name="1_tree_조경포장,관로시설_오창수량산출서_수량산출서-1201_단위수량15" xfId="2349"/>
    <cellStyle name="1_tree_조경포장,관로시설_오창수량산출서_수량산출서-1201_단위수량15 2" xfId="8764"/>
    <cellStyle name="1_tree_조경포장,관로시설_오창수량산출서_수량산출서-1201_단위수량산출" xfId="5650"/>
    <cellStyle name="1_tree_조경포장,관로시설_오창수량산출서_수량산출서-1201_단위수량산출 2" xfId="8765"/>
    <cellStyle name="1_tree_조경포장,관로시설_오창수량산출서_수량산출서-1201_단위수량산출서" xfId="24350"/>
    <cellStyle name="1_tree_조경포장,관로시설_오창수량산출서_수량산출서-1201_도곡단위수량" xfId="2350"/>
    <cellStyle name="1_tree_조경포장,관로시설_오창수량산출서_수량산출서-1201_도곡단위수량 2" xfId="8766"/>
    <cellStyle name="1_tree_조경포장,관로시설_오창수량산출서_수량산출서-1201_도곡단위수량_단위수량산출서" xfId="24351"/>
    <cellStyle name="1_tree_조경포장,관로시설_오창수량산출서_수량산출서-1201_철거단위수량" xfId="2351"/>
    <cellStyle name="1_tree_조경포장,관로시설_오창수량산출서_수량산출서-1201_철거단위수량 2" xfId="8767"/>
    <cellStyle name="1_tree_조경포장,관로시설_오창수량산출서_수량산출서-1201_철거단위수량_단위수량산출서" xfId="24352"/>
    <cellStyle name="1_tree_조경포장,관로시설_오창수량산출서_수량산출서-1201_철거수량" xfId="2352"/>
    <cellStyle name="1_tree_조경포장,관로시설_오창수량산출서_수량산출서-1201_철거수량 2" xfId="8768"/>
    <cellStyle name="1_tree_조경포장,관로시설_오창수량산출서_수량산출서-1201_한수단위수량" xfId="2353"/>
    <cellStyle name="1_tree_조경포장,관로시설_오창수량산출서_수량산출서-1201_한수단위수량 2" xfId="8769"/>
    <cellStyle name="1_tree_조경포장,관로시설_오창수량산출서_수량산출서-1201_한수단위수량_단위수량산출서" xfId="24353"/>
    <cellStyle name="1_tree_조경포장,관로시설_오창수량산출서_시설물단위수량" xfId="2354"/>
    <cellStyle name="1_tree_조경포장,관로시설_오창수량산출서_시설물단위수량 2" xfId="8770"/>
    <cellStyle name="1_tree_조경포장,관로시설_오창수량산출서_시설물단위수량_단위수량산출서" xfId="24354"/>
    <cellStyle name="1_tree_조경포장,관로시설_오창수량산출서_시설물단위수량1" xfId="2355"/>
    <cellStyle name="1_tree_조경포장,관로시설_오창수량산출서_시설물단위수량1 2" xfId="8771"/>
    <cellStyle name="1_tree_조경포장,관로시설_오창수량산출서_시설물단위수량1_단위수량산출서" xfId="24355"/>
    <cellStyle name="1_tree_조경포장,관로시설_오창수량산출서_시설물단위수량1_시설물단위수량" xfId="2356"/>
    <cellStyle name="1_tree_조경포장,관로시설_오창수량산출서_시설물단위수량1_시설물단위수량 2" xfId="8772"/>
    <cellStyle name="1_tree_조경포장,관로시설_오창수량산출서_시설물단위수량1_시설물단위수량_단위수량산출서" xfId="24356"/>
    <cellStyle name="1_tree_조경포장,관로시설_오창수량산출서_철거단위수량" xfId="2357"/>
    <cellStyle name="1_tree_조경포장,관로시설_오창수량산출서_철거단위수량 2" xfId="8773"/>
    <cellStyle name="1_tree_조경포장,관로시설_오창수량산출서_철거단위수량_단위수량산출서" xfId="24357"/>
    <cellStyle name="1_tree_조경포장,관로시설_오창수량산출서_철거수량" xfId="2358"/>
    <cellStyle name="1_tree_조경포장,관로시설_오창수량산출서_철거수량 2" xfId="8774"/>
    <cellStyle name="1_tree_조경포장,관로시설_오창수량산출서_한수단위수량" xfId="2359"/>
    <cellStyle name="1_tree_조경포장,관로시설_오창수량산출서_한수단위수량 2" xfId="8775"/>
    <cellStyle name="1_tree_조경포장,관로시설_오창수량산출서_한수단위수량_단위수량산출서" xfId="24358"/>
    <cellStyle name="1_tree_조경포장,관로시설_철거단위수량" xfId="2360"/>
    <cellStyle name="1_tree_조경포장,관로시설_철거단위수량 2" xfId="8776"/>
    <cellStyle name="1_tree_조경포장,관로시설_철거단위수량_단위수량산출서" xfId="24359"/>
    <cellStyle name="1_tree_조경포장,관로시설_철거수량" xfId="2361"/>
    <cellStyle name="1_tree_조경포장,관로시설_철거수량 2" xfId="8777"/>
    <cellStyle name="1_tree_조경포장,관로시설_한수단위수량" xfId="2362"/>
    <cellStyle name="1_tree_조경포장,관로시설_한수단위수량 2" xfId="8778"/>
    <cellStyle name="1_tree_조경포장,관로시설_한수단위수량_단위수량산출서" xfId="24360"/>
    <cellStyle name="1_tree_지울것" xfId="24361"/>
    <cellStyle name="1_tree_지주목" xfId="24362"/>
    <cellStyle name="1_tree_지주목_00-수량산출서양식" xfId="24363"/>
    <cellStyle name="1_tree_지주목_0702 성북구북악산-수량산출서" xfId="24364"/>
    <cellStyle name="1_tree_지주목_강남구시설녹지대-수량산출서" xfId="24365"/>
    <cellStyle name="1_tree_지주목_나래-수량산출서" xfId="24366"/>
    <cellStyle name="1_tree_지주목_단양희망의탑-설계서" xfId="24367"/>
    <cellStyle name="1_tree_지주목_복사본 비둘기-수량산출서" xfId="24368"/>
    <cellStyle name="1_tree_지주목_북악산-수량산출서" xfId="24369"/>
    <cellStyle name="1_tree_지주목_지울것" xfId="24370"/>
    <cellStyle name="1_tree_진입램프최종" xfId="24371"/>
    <cellStyle name="1_tree_진입램프최종엑셀" xfId="24372"/>
    <cellStyle name="1_tree_진해자은수량산출서(단지내)" xfId="10420"/>
    <cellStyle name="1_tree_진해자은수량산출서(단지내)_진해자은수량산출서(도시기반)0621" xfId="10421"/>
    <cellStyle name="1_tree_진해자은수량산출서(단지내)_취합" xfId="24373"/>
    <cellStyle name="1_tree_집계표" xfId="5651"/>
    <cellStyle name="1_tree_집계표 2" xfId="8779"/>
    <cellStyle name="1_tree_철거 및 이설수량산출-학교숲" xfId="5652"/>
    <cellStyle name="1_tree_철거 및 이설수량산출-학교숲 2" xfId="8780"/>
    <cellStyle name="1_tree_철거단위수량" xfId="2363"/>
    <cellStyle name="1_tree_철거단위수량 2" xfId="8781"/>
    <cellStyle name="1_tree_철거단위수량_단위수량산출서" xfId="24374"/>
    <cellStyle name="1_tree_철거물량" xfId="5653"/>
    <cellStyle name="1_tree_철거물량 2" xfId="8782"/>
    <cellStyle name="1_tree_철거수량" xfId="2364"/>
    <cellStyle name="1_tree_철거수량 2" xfId="8783"/>
    <cellStyle name="1_tree_총괄" xfId="2365"/>
    <cellStyle name="1_tree_총괄 2" xfId="8784"/>
    <cellStyle name="1_tree_총괄_04포장공(011,012)" xfId="2366"/>
    <cellStyle name="1_tree_총괄_04포장공(011,012) 2" xfId="8785"/>
    <cellStyle name="1_tree_총괄_수량" xfId="2367"/>
    <cellStyle name="1_tree_총괄_수량 2" xfId="8786"/>
    <cellStyle name="1_tree_총괄_주요자재집계표" xfId="2368"/>
    <cellStyle name="1_tree_총괄_주요자재집계표 2" xfId="8787"/>
    <cellStyle name="1_tree_총괄내역0518" xfId="5654"/>
    <cellStyle name="1_tree_총괄내역0518 2" xfId="8788"/>
    <cellStyle name="1_tree_총괄내역0518_00-설계서양식" xfId="24375"/>
    <cellStyle name="1_tree_총괄내역0518_00-설계서양식_00-수량산출서양식" xfId="24376"/>
    <cellStyle name="1_tree_총괄내역0518_00-설계서양식_0702 성북구북악산-수량산출서" xfId="24377"/>
    <cellStyle name="1_tree_총괄내역0518_00-설계서양식_강남구시설녹지대-수량산출서" xfId="24378"/>
    <cellStyle name="1_tree_총괄내역0518_00-설계서양식_나래-수량산출서" xfId="24379"/>
    <cellStyle name="1_tree_총괄내역0518_00-설계서양식_단양희망의탑-설계서" xfId="24380"/>
    <cellStyle name="1_tree_총괄내역0518_00-설계서양식_복사본 비둘기-수량산출서" xfId="24381"/>
    <cellStyle name="1_tree_총괄내역0518_00-설계서양식_북악산-수량산출서" xfId="24382"/>
    <cellStyle name="1_tree_총괄내역0518_00-설계서양식_지울것" xfId="24383"/>
    <cellStyle name="1_tree_총괄내역0518_00-수량산출서양식" xfId="24384"/>
    <cellStyle name="1_tree_총괄내역0518_0702 성북구북악산-수량산출서" xfId="24385"/>
    <cellStyle name="1_tree_총괄내역0518_bc포대내역서" xfId="24386"/>
    <cellStyle name="1_tree_총괄내역0518_강남구시설녹지대-수량산출서" xfId="24387"/>
    <cellStyle name="1_tree_총괄내역0518_구로리설계예산서1029" xfId="5655"/>
    <cellStyle name="1_tree_총괄내역0518_구로리설계예산서1029 2" xfId="8789"/>
    <cellStyle name="1_tree_총괄내역0518_구로리설계예산서1029_00-설계서양식" xfId="24388"/>
    <cellStyle name="1_tree_총괄내역0518_구로리설계예산서1029_00-설계서양식_00-수량산출서양식" xfId="24389"/>
    <cellStyle name="1_tree_총괄내역0518_구로리설계예산서1029_00-설계서양식_0702 성북구북악산-수량산출서" xfId="24390"/>
    <cellStyle name="1_tree_총괄내역0518_구로리설계예산서1029_00-설계서양식_강남구시설녹지대-수량산출서" xfId="24391"/>
    <cellStyle name="1_tree_총괄내역0518_구로리설계예산서1029_00-설계서양식_나래-수량산출서" xfId="24392"/>
    <cellStyle name="1_tree_총괄내역0518_구로리설계예산서1029_00-설계서양식_단양희망의탑-설계서" xfId="24393"/>
    <cellStyle name="1_tree_총괄내역0518_구로리설계예산서1029_00-설계서양식_복사본 비둘기-수량산출서" xfId="24394"/>
    <cellStyle name="1_tree_총괄내역0518_구로리설계예산서1029_00-설계서양식_북악산-수량산출서" xfId="24395"/>
    <cellStyle name="1_tree_총괄내역0518_구로리설계예산서1029_00-설계서양식_지울것" xfId="24396"/>
    <cellStyle name="1_tree_총괄내역0518_구로리설계예산서1029_00-수량산출서양식" xfId="24397"/>
    <cellStyle name="1_tree_총괄내역0518_구로리설계예산서1029_0702 성북구북악산-수량산출서" xfId="24398"/>
    <cellStyle name="1_tree_총괄내역0518_구로리설계예산서1029_bc포대내역서" xfId="24399"/>
    <cellStyle name="1_tree_총괄내역0518_구로리설계예산서1029_강남구시설녹지대-수량산출서" xfId="24400"/>
    <cellStyle name="1_tree_총괄내역0518_구로리설계예산서1029_나래-수량산출서" xfId="24401"/>
    <cellStyle name="1_tree_총괄내역0518_구로리설계예산서1029_단양-수량산출서" xfId="24402"/>
    <cellStyle name="1_tree_총괄내역0518_구로리설계예산서1029_단양희망의탑-설계서" xfId="24403"/>
    <cellStyle name="1_tree_총괄내역0518_구로리설계예산서1029_동의변경" xfId="5656"/>
    <cellStyle name="1_tree_총괄내역0518_구로리설계예산서1029_동의변경 2" xfId="8790"/>
    <cellStyle name="1_tree_총괄내역0518_구로리설계예산서1029_복사본 비둘기-수량산출서" xfId="24404"/>
    <cellStyle name="1_tree_총괄내역0518_구로리설계예산서1029_북악산-수량산출서" xfId="24405"/>
    <cellStyle name="1_tree_총괄내역0518_구로리설계예산서1029_예정공정표및설계설명서" xfId="5657"/>
    <cellStyle name="1_tree_총괄내역0518_구로리설계예산서1029_예정공정표및설계설명서 2" xfId="8791"/>
    <cellStyle name="1_tree_총괄내역0518_구로리설계예산서1029_예정공정표및설계설명서_(마전)예정공정표및설계설명서" xfId="5658"/>
    <cellStyle name="1_tree_총괄내역0518_구로리설계예산서1029_예정공정표및설계설명서_(마전)예정공정표및설계설명서 2" xfId="8792"/>
    <cellStyle name="1_tree_총괄내역0518_구로리설계예산서1029_예정공정표및설계설명서_(명덕)예정공정표및설계설명서" xfId="5659"/>
    <cellStyle name="1_tree_총괄내역0518_구로리설계예산서1029_예정공정표및설계설명서_(명덕)예정공정표및설계설명서 2" xfId="8793"/>
    <cellStyle name="1_tree_총괄내역0518_구로리설계예산서1029_예정공정표및설계설명서_0305-불당마을내역" xfId="5660"/>
    <cellStyle name="1_tree_총괄내역0518_구로리설계예산서1029_예정공정표및설계설명서_0305-불당마을내역 2" xfId="8794"/>
    <cellStyle name="1_tree_총괄내역0518_구로리설계예산서1029_예정공정표및설계설명서_1.설계 예산서" xfId="5661"/>
    <cellStyle name="1_tree_총괄내역0518_구로리설계예산서1029_예정공정표및설계설명서_1.설계 예산서 2" xfId="8795"/>
    <cellStyle name="1_tree_총괄내역0518_구로리설계예산서1029_예정공정표및설계설명서_설계서-1" xfId="5662"/>
    <cellStyle name="1_tree_총괄내역0518_구로리설계예산서1029_예정공정표및설계설명서_설계서-1 2" xfId="8796"/>
    <cellStyle name="1_tree_총괄내역0518_구로리설계예산서1029_용마도시자연공원 총괄내역서0618" xfId="5663"/>
    <cellStyle name="1_tree_총괄내역0518_구로리설계예산서1029_용마도시자연공원 총괄내역서0618 2" xfId="8797"/>
    <cellStyle name="1_tree_총괄내역0518_구로리설계예산서1029_용마도시자연공원 총괄내역서0618_동의변경" xfId="5664"/>
    <cellStyle name="1_tree_총괄내역0518_구로리설계예산서1029_용마도시자연공원 총괄내역서0618_동의변경 2" xfId="8798"/>
    <cellStyle name="1_tree_총괄내역0518_구로리설계예산서1029_지울것" xfId="24406"/>
    <cellStyle name="1_tree_총괄내역0518_구로리설계예산서1029_지주목" xfId="24407"/>
    <cellStyle name="1_tree_총괄내역0518_구로리설계예산서1029_지주목_00-수량산출서양식" xfId="24408"/>
    <cellStyle name="1_tree_총괄내역0518_구로리설계예산서1029_지주목_0702 성북구북악산-수량산출서" xfId="24409"/>
    <cellStyle name="1_tree_총괄내역0518_구로리설계예산서1029_지주목_강남구시설녹지대-수량산출서" xfId="24410"/>
    <cellStyle name="1_tree_총괄내역0518_구로리설계예산서1029_지주목_나래-수량산출서" xfId="24411"/>
    <cellStyle name="1_tree_총괄내역0518_구로리설계예산서1029_지주목_단양희망의탑-설계서" xfId="24412"/>
    <cellStyle name="1_tree_총괄내역0518_구로리설계예산서1029_지주목_복사본 비둘기-수량산출서" xfId="24413"/>
    <cellStyle name="1_tree_총괄내역0518_구로리설계예산서1029_지주목_북악산-수량산출서" xfId="24414"/>
    <cellStyle name="1_tree_총괄내역0518_구로리설계예산서1029_지주목_지울것" xfId="24415"/>
    <cellStyle name="1_tree_총괄내역0518_구로리설계예산서1029_진해자은수량산출서(단지내)" xfId="10422"/>
    <cellStyle name="1_tree_총괄내역0518_구로리설계예산서1029_진해자은수량산출서(단지내)_진해자은수량산출서(도시기반)0621" xfId="10423"/>
    <cellStyle name="1_tree_총괄내역0518_구로리설계예산서1029_진해자은수량산출서(단지내)_취합" xfId="24416"/>
    <cellStyle name="1_tree_총괄내역0518_구로리설계예산서1029_철거 및 이설수량산출-학교숲" xfId="5665"/>
    <cellStyle name="1_tree_총괄내역0518_구로리설계예산서1029_철거 및 이설수량산출-학교숲 2" xfId="8799"/>
    <cellStyle name="1_tree_총괄내역0518_구로리설계예산서1029_하도급관리계획서(갑지원주동화)" xfId="24417"/>
    <cellStyle name="1_tree_총괄내역0518_구로리설계예산서1029_하도급관리계획서(갑지원주동화)_bc포대내역서" xfId="24418"/>
    <cellStyle name="1_tree_총괄내역0518_구로리설계예산서1118준공" xfId="5666"/>
    <cellStyle name="1_tree_총괄내역0518_구로리설계예산서1118준공 2" xfId="8800"/>
    <cellStyle name="1_tree_총괄내역0518_구로리설계예산서1118준공_00-설계서양식" xfId="24419"/>
    <cellStyle name="1_tree_총괄내역0518_구로리설계예산서1118준공_00-설계서양식_00-수량산출서양식" xfId="24420"/>
    <cellStyle name="1_tree_총괄내역0518_구로리설계예산서1118준공_00-설계서양식_0702 성북구북악산-수량산출서" xfId="24421"/>
    <cellStyle name="1_tree_총괄내역0518_구로리설계예산서1118준공_00-설계서양식_강남구시설녹지대-수량산출서" xfId="24422"/>
    <cellStyle name="1_tree_총괄내역0518_구로리설계예산서1118준공_00-설계서양식_나래-수량산출서" xfId="24423"/>
    <cellStyle name="1_tree_총괄내역0518_구로리설계예산서1118준공_00-설계서양식_단양희망의탑-설계서" xfId="24424"/>
    <cellStyle name="1_tree_총괄내역0518_구로리설계예산서1118준공_00-설계서양식_복사본 비둘기-수량산출서" xfId="24425"/>
    <cellStyle name="1_tree_총괄내역0518_구로리설계예산서1118준공_00-설계서양식_북악산-수량산출서" xfId="24426"/>
    <cellStyle name="1_tree_총괄내역0518_구로리설계예산서1118준공_00-설계서양식_지울것" xfId="24427"/>
    <cellStyle name="1_tree_총괄내역0518_구로리설계예산서1118준공_00-수량산출서양식" xfId="24428"/>
    <cellStyle name="1_tree_총괄내역0518_구로리설계예산서1118준공_0702 성북구북악산-수량산출서" xfId="24429"/>
    <cellStyle name="1_tree_총괄내역0518_구로리설계예산서1118준공_bc포대내역서" xfId="24430"/>
    <cellStyle name="1_tree_총괄내역0518_구로리설계예산서1118준공_강남구시설녹지대-수량산출서" xfId="24431"/>
    <cellStyle name="1_tree_총괄내역0518_구로리설계예산서1118준공_나래-수량산출서" xfId="24432"/>
    <cellStyle name="1_tree_총괄내역0518_구로리설계예산서1118준공_단양-수량산출서" xfId="24433"/>
    <cellStyle name="1_tree_총괄내역0518_구로리설계예산서1118준공_단양희망의탑-설계서" xfId="24434"/>
    <cellStyle name="1_tree_총괄내역0518_구로리설계예산서1118준공_동의변경" xfId="5667"/>
    <cellStyle name="1_tree_총괄내역0518_구로리설계예산서1118준공_동의변경 2" xfId="8801"/>
    <cellStyle name="1_tree_총괄내역0518_구로리설계예산서1118준공_복사본 비둘기-수량산출서" xfId="24435"/>
    <cellStyle name="1_tree_총괄내역0518_구로리설계예산서1118준공_북악산-수량산출서" xfId="24436"/>
    <cellStyle name="1_tree_총괄내역0518_구로리설계예산서1118준공_예정공정표및설계설명서" xfId="5668"/>
    <cellStyle name="1_tree_총괄내역0518_구로리설계예산서1118준공_예정공정표및설계설명서 2" xfId="8802"/>
    <cellStyle name="1_tree_총괄내역0518_구로리설계예산서1118준공_예정공정표및설계설명서_(마전)예정공정표및설계설명서" xfId="5669"/>
    <cellStyle name="1_tree_총괄내역0518_구로리설계예산서1118준공_예정공정표및설계설명서_(마전)예정공정표및설계설명서 2" xfId="8803"/>
    <cellStyle name="1_tree_총괄내역0518_구로리설계예산서1118준공_예정공정표및설계설명서_(명덕)예정공정표및설계설명서" xfId="5670"/>
    <cellStyle name="1_tree_총괄내역0518_구로리설계예산서1118준공_예정공정표및설계설명서_(명덕)예정공정표및설계설명서 2" xfId="8804"/>
    <cellStyle name="1_tree_총괄내역0518_구로리설계예산서1118준공_예정공정표및설계설명서_0305-불당마을내역" xfId="5671"/>
    <cellStyle name="1_tree_총괄내역0518_구로리설계예산서1118준공_예정공정표및설계설명서_0305-불당마을내역 2" xfId="8805"/>
    <cellStyle name="1_tree_총괄내역0518_구로리설계예산서1118준공_예정공정표및설계설명서_1.설계 예산서" xfId="5672"/>
    <cellStyle name="1_tree_총괄내역0518_구로리설계예산서1118준공_예정공정표및설계설명서_1.설계 예산서 2" xfId="8806"/>
    <cellStyle name="1_tree_총괄내역0518_구로리설계예산서1118준공_예정공정표및설계설명서_설계서-1" xfId="5673"/>
    <cellStyle name="1_tree_총괄내역0518_구로리설계예산서1118준공_예정공정표및설계설명서_설계서-1 2" xfId="8807"/>
    <cellStyle name="1_tree_총괄내역0518_구로리설계예산서1118준공_용마도시자연공원 총괄내역서0618" xfId="5674"/>
    <cellStyle name="1_tree_총괄내역0518_구로리설계예산서1118준공_용마도시자연공원 총괄내역서0618 2" xfId="8808"/>
    <cellStyle name="1_tree_총괄내역0518_구로리설계예산서1118준공_용마도시자연공원 총괄내역서0618_동의변경" xfId="5675"/>
    <cellStyle name="1_tree_총괄내역0518_구로리설계예산서1118준공_용마도시자연공원 총괄내역서0618_동의변경 2" xfId="8809"/>
    <cellStyle name="1_tree_총괄내역0518_구로리설계예산서1118준공_지울것" xfId="24437"/>
    <cellStyle name="1_tree_총괄내역0518_구로리설계예산서1118준공_지주목" xfId="24438"/>
    <cellStyle name="1_tree_총괄내역0518_구로리설계예산서1118준공_지주목_00-수량산출서양식" xfId="24439"/>
    <cellStyle name="1_tree_총괄내역0518_구로리설계예산서1118준공_지주목_0702 성북구북악산-수량산출서" xfId="24440"/>
    <cellStyle name="1_tree_총괄내역0518_구로리설계예산서1118준공_지주목_강남구시설녹지대-수량산출서" xfId="24441"/>
    <cellStyle name="1_tree_총괄내역0518_구로리설계예산서1118준공_지주목_나래-수량산출서" xfId="24442"/>
    <cellStyle name="1_tree_총괄내역0518_구로리설계예산서1118준공_지주목_단양희망의탑-설계서" xfId="24443"/>
    <cellStyle name="1_tree_총괄내역0518_구로리설계예산서1118준공_지주목_복사본 비둘기-수량산출서" xfId="24444"/>
    <cellStyle name="1_tree_총괄내역0518_구로리설계예산서1118준공_지주목_북악산-수량산출서" xfId="24445"/>
    <cellStyle name="1_tree_총괄내역0518_구로리설계예산서1118준공_지주목_지울것" xfId="24446"/>
    <cellStyle name="1_tree_총괄내역0518_구로리설계예산서1118준공_진해자은수량산출서(단지내)" xfId="10424"/>
    <cellStyle name="1_tree_총괄내역0518_구로리설계예산서1118준공_진해자은수량산출서(단지내)_진해자은수량산출서(도시기반)0621" xfId="10425"/>
    <cellStyle name="1_tree_총괄내역0518_구로리설계예산서1118준공_진해자은수량산출서(단지내)_취합" xfId="24447"/>
    <cellStyle name="1_tree_총괄내역0518_구로리설계예산서1118준공_철거 및 이설수량산출-학교숲" xfId="5676"/>
    <cellStyle name="1_tree_총괄내역0518_구로리설계예산서1118준공_철거 및 이설수량산출-학교숲 2" xfId="8810"/>
    <cellStyle name="1_tree_총괄내역0518_구로리설계예산서1118준공_하도급관리계획서(갑지원주동화)" xfId="24448"/>
    <cellStyle name="1_tree_총괄내역0518_구로리설계예산서1118준공_하도급관리계획서(갑지원주동화)_bc포대내역서" xfId="24449"/>
    <cellStyle name="1_tree_총괄내역0518_구로리설계예산서조경" xfId="5677"/>
    <cellStyle name="1_tree_총괄내역0518_구로리설계예산서조경 2" xfId="8811"/>
    <cellStyle name="1_tree_총괄내역0518_구로리설계예산서조경_00-설계서양식" xfId="24450"/>
    <cellStyle name="1_tree_총괄내역0518_구로리설계예산서조경_00-설계서양식_00-수량산출서양식" xfId="24451"/>
    <cellStyle name="1_tree_총괄내역0518_구로리설계예산서조경_00-설계서양식_0702 성북구북악산-수량산출서" xfId="24452"/>
    <cellStyle name="1_tree_총괄내역0518_구로리설계예산서조경_00-설계서양식_강남구시설녹지대-수량산출서" xfId="24453"/>
    <cellStyle name="1_tree_총괄내역0518_구로리설계예산서조경_00-설계서양식_나래-수량산출서" xfId="24454"/>
    <cellStyle name="1_tree_총괄내역0518_구로리설계예산서조경_00-설계서양식_단양희망의탑-설계서" xfId="24455"/>
    <cellStyle name="1_tree_총괄내역0518_구로리설계예산서조경_00-설계서양식_복사본 비둘기-수량산출서" xfId="24456"/>
    <cellStyle name="1_tree_총괄내역0518_구로리설계예산서조경_00-설계서양식_북악산-수량산출서" xfId="24457"/>
    <cellStyle name="1_tree_총괄내역0518_구로리설계예산서조경_00-설계서양식_지울것" xfId="24458"/>
    <cellStyle name="1_tree_총괄내역0518_구로리설계예산서조경_00-수량산출서양식" xfId="24459"/>
    <cellStyle name="1_tree_총괄내역0518_구로리설계예산서조경_0702 성북구북악산-수량산출서" xfId="24460"/>
    <cellStyle name="1_tree_총괄내역0518_구로리설계예산서조경_bc포대내역서" xfId="24461"/>
    <cellStyle name="1_tree_총괄내역0518_구로리설계예산서조경_강남구시설녹지대-수량산출서" xfId="24462"/>
    <cellStyle name="1_tree_총괄내역0518_구로리설계예산서조경_나래-수량산출서" xfId="24463"/>
    <cellStyle name="1_tree_총괄내역0518_구로리설계예산서조경_단양-수량산출서" xfId="24464"/>
    <cellStyle name="1_tree_총괄내역0518_구로리설계예산서조경_단양희망의탑-설계서" xfId="24465"/>
    <cellStyle name="1_tree_총괄내역0518_구로리설계예산서조경_동의변경" xfId="5678"/>
    <cellStyle name="1_tree_총괄내역0518_구로리설계예산서조경_동의변경 2" xfId="8812"/>
    <cellStyle name="1_tree_총괄내역0518_구로리설계예산서조경_복사본 비둘기-수량산출서" xfId="24466"/>
    <cellStyle name="1_tree_총괄내역0518_구로리설계예산서조경_북악산-수량산출서" xfId="24467"/>
    <cellStyle name="1_tree_총괄내역0518_구로리설계예산서조경_예정공정표및설계설명서" xfId="5679"/>
    <cellStyle name="1_tree_총괄내역0518_구로리설계예산서조경_예정공정표및설계설명서 2" xfId="8813"/>
    <cellStyle name="1_tree_총괄내역0518_구로리설계예산서조경_예정공정표및설계설명서_(마전)예정공정표및설계설명서" xfId="5680"/>
    <cellStyle name="1_tree_총괄내역0518_구로리설계예산서조경_예정공정표및설계설명서_(마전)예정공정표및설계설명서 2" xfId="8814"/>
    <cellStyle name="1_tree_총괄내역0518_구로리설계예산서조경_예정공정표및설계설명서_(명덕)예정공정표및설계설명서" xfId="5681"/>
    <cellStyle name="1_tree_총괄내역0518_구로리설계예산서조경_예정공정표및설계설명서_(명덕)예정공정표및설계설명서 2" xfId="8815"/>
    <cellStyle name="1_tree_총괄내역0518_구로리설계예산서조경_예정공정표및설계설명서_0305-불당마을내역" xfId="5682"/>
    <cellStyle name="1_tree_총괄내역0518_구로리설계예산서조경_예정공정표및설계설명서_0305-불당마을내역 2" xfId="8816"/>
    <cellStyle name="1_tree_총괄내역0518_구로리설계예산서조경_예정공정표및설계설명서_1.설계 예산서" xfId="5683"/>
    <cellStyle name="1_tree_총괄내역0518_구로리설계예산서조경_예정공정표및설계설명서_1.설계 예산서 2" xfId="8817"/>
    <cellStyle name="1_tree_총괄내역0518_구로리설계예산서조경_예정공정표및설계설명서_설계서-1" xfId="5684"/>
    <cellStyle name="1_tree_총괄내역0518_구로리설계예산서조경_예정공정표및설계설명서_설계서-1 2" xfId="8818"/>
    <cellStyle name="1_tree_총괄내역0518_구로리설계예산서조경_용마도시자연공원 총괄내역서0618" xfId="5685"/>
    <cellStyle name="1_tree_총괄내역0518_구로리설계예산서조경_용마도시자연공원 총괄내역서0618 2" xfId="8819"/>
    <cellStyle name="1_tree_총괄내역0518_구로리설계예산서조경_용마도시자연공원 총괄내역서0618_동의변경" xfId="5686"/>
    <cellStyle name="1_tree_총괄내역0518_구로리설계예산서조경_용마도시자연공원 총괄내역서0618_동의변경 2" xfId="8820"/>
    <cellStyle name="1_tree_총괄내역0518_구로리설계예산서조경_지울것" xfId="24468"/>
    <cellStyle name="1_tree_총괄내역0518_구로리설계예산서조경_지주목" xfId="24469"/>
    <cellStyle name="1_tree_총괄내역0518_구로리설계예산서조경_지주목_00-수량산출서양식" xfId="24470"/>
    <cellStyle name="1_tree_총괄내역0518_구로리설계예산서조경_지주목_0702 성북구북악산-수량산출서" xfId="24471"/>
    <cellStyle name="1_tree_총괄내역0518_구로리설계예산서조경_지주목_강남구시설녹지대-수량산출서" xfId="24472"/>
    <cellStyle name="1_tree_총괄내역0518_구로리설계예산서조경_지주목_나래-수량산출서" xfId="24473"/>
    <cellStyle name="1_tree_총괄내역0518_구로리설계예산서조경_지주목_단양희망의탑-설계서" xfId="24474"/>
    <cellStyle name="1_tree_총괄내역0518_구로리설계예산서조경_지주목_복사본 비둘기-수량산출서" xfId="24475"/>
    <cellStyle name="1_tree_총괄내역0518_구로리설계예산서조경_지주목_북악산-수량산출서" xfId="24476"/>
    <cellStyle name="1_tree_총괄내역0518_구로리설계예산서조경_지주목_지울것" xfId="24477"/>
    <cellStyle name="1_tree_총괄내역0518_구로리설계예산서조경_진해자은수량산출서(단지내)" xfId="10426"/>
    <cellStyle name="1_tree_총괄내역0518_구로리설계예산서조경_진해자은수량산출서(단지내)_진해자은수량산출서(도시기반)0621" xfId="10427"/>
    <cellStyle name="1_tree_총괄내역0518_구로리설계예산서조경_진해자은수량산출서(단지내)_취합" xfId="24478"/>
    <cellStyle name="1_tree_총괄내역0518_구로리설계예산서조경_철거 및 이설수량산출-학교숲" xfId="5687"/>
    <cellStyle name="1_tree_총괄내역0518_구로리설계예산서조경_철거 및 이설수량산출-학교숲 2" xfId="8821"/>
    <cellStyle name="1_tree_총괄내역0518_구로리설계예산서조경_하도급관리계획서(갑지원주동화)" xfId="24479"/>
    <cellStyle name="1_tree_총괄내역0518_구로리설계예산서조경_하도급관리계획서(갑지원주동화)_bc포대내역서" xfId="24480"/>
    <cellStyle name="1_tree_총괄내역0518_구로리어린이공원예산서(조경)1125" xfId="5688"/>
    <cellStyle name="1_tree_총괄내역0518_구로리어린이공원예산서(조경)1125 2" xfId="8822"/>
    <cellStyle name="1_tree_총괄내역0518_구로리어린이공원예산서(조경)1125_00-설계서양식" xfId="24481"/>
    <cellStyle name="1_tree_총괄내역0518_구로리어린이공원예산서(조경)1125_00-설계서양식_00-수량산출서양식" xfId="24482"/>
    <cellStyle name="1_tree_총괄내역0518_구로리어린이공원예산서(조경)1125_00-설계서양식_0702 성북구북악산-수량산출서" xfId="24483"/>
    <cellStyle name="1_tree_총괄내역0518_구로리어린이공원예산서(조경)1125_00-설계서양식_강남구시설녹지대-수량산출서" xfId="24484"/>
    <cellStyle name="1_tree_총괄내역0518_구로리어린이공원예산서(조경)1125_00-설계서양식_나래-수량산출서" xfId="24485"/>
    <cellStyle name="1_tree_총괄내역0518_구로리어린이공원예산서(조경)1125_00-설계서양식_단양희망의탑-설계서" xfId="24486"/>
    <cellStyle name="1_tree_총괄내역0518_구로리어린이공원예산서(조경)1125_00-설계서양식_복사본 비둘기-수량산출서" xfId="24487"/>
    <cellStyle name="1_tree_총괄내역0518_구로리어린이공원예산서(조경)1125_00-설계서양식_북악산-수량산출서" xfId="24488"/>
    <cellStyle name="1_tree_총괄내역0518_구로리어린이공원예산서(조경)1125_00-설계서양식_지울것" xfId="24489"/>
    <cellStyle name="1_tree_총괄내역0518_구로리어린이공원예산서(조경)1125_00-수량산출서양식" xfId="24490"/>
    <cellStyle name="1_tree_총괄내역0518_구로리어린이공원예산서(조경)1125_0702 성북구북악산-수량산출서" xfId="24491"/>
    <cellStyle name="1_tree_총괄내역0518_구로리어린이공원예산서(조경)1125_bc포대내역서" xfId="24492"/>
    <cellStyle name="1_tree_총괄내역0518_구로리어린이공원예산서(조경)1125_강남구시설녹지대-수량산출서" xfId="24493"/>
    <cellStyle name="1_tree_총괄내역0518_구로리어린이공원예산서(조경)1125_나래-수량산출서" xfId="24494"/>
    <cellStyle name="1_tree_총괄내역0518_구로리어린이공원예산서(조경)1125_단양-수량산출서" xfId="24495"/>
    <cellStyle name="1_tree_총괄내역0518_구로리어린이공원예산서(조경)1125_단양희망의탑-설계서" xfId="24496"/>
    <cellStyle name="1_tree_총괄내역0518_구로리어린이공원예산서(조경)1125_동의변경" xfId="5689"/>
    <cellStyle name="1_tree_총괄내역0518_구로리어린이공원예산서(조경)1125_동의변경 2" xfId="8823"/>
    <cellStyle name="1_tree_총괄내역0518_구로리어린이공원예산서(조경)1125_복사본 비둘기-수량산출서" xfId="24497"/>
    <cellStyle name="1_tree_총괄내역0518_구로리어린이공원예산서(조경)1125_북악산-수량산출서" xfId="24498"/>
    <cellStyle name="1_tree_총괄내역0518_구로리어린이공원예산서(조경)1125_예정공정표및설계설명서" xfId="5690"/>
    <cellStyle name="1_tree_총괄내역0518_구로리어린이공원예산서(조경)1125_예정공정표및설계설명서 2" xfId="8824"/>
    <cellStyle name="1_tree_총괄내역0518_구로리어린이공원예산서(조경)1125_예정공정표및설계설명서_(마전)예정공정표및설계설명서" xfId="5691"/>
    <cellStyle name="1_tree_총괄내역0518_구로리어린이공원예산서(조경)1125_예정공정표및설계설명서_(마전)예정공정표및설계설명서 2" xfId="8825"/>
    <cellStyle name="1_tree_총괄내역0518_구로리어린이공원예산서(조경)1125_예정공정표및설계설명서_(명덕)예정공정표및설계설명서" xfId="5692"/>
    <cellStyle name="1_tree_총괄내역0518_구로리어린이공원예산서(조경)1125_예정공정표및설계설명서_(명덕)예정공정표및설계설명서 2" xfId="8826"/>
    <cellStyle name="1_tree_총괄내역0518_구로리어린이공원예산서(조경)1125_예정공정표및설계설명서_0305-불당마을내역" xfId="5693"/>
    <cellStyle name="1_tree_총괄내역0518_구로리어린이공원예산서(조경)1125_예정공정표및설계설명서_0305-불당마을내역 2" xfId="8827"/>
    <cellStyle name="1_tree_총괄내역0518_구로리어린이공원예산서(조경)1125_예정공정표및설계설명서_1.설계 예산서" xfId="5694"/>
    <cellStyle name="1_tree_총괄내역0518_구로리어린이공원예산서(조경)1125_예정공정표및설계설명서_1.설계 예산서 2" xfId="8828"/>
    <cellStyle name="1_tree_총괄내역0518_구로리어린이공원예산서(조경)1125_예정공정표및설계설명서_설계서-1" xfId="5695"/>
    <cellStyle name="1_tree_총괄내역0518_구로리어린이공원예산서(조경)1125_예정공정표및설계설명서_설계서-1 2" xfId="8829"/>
    <cellStyle name="1_tree_총괄내역0518_구로리어린이공원예산서(조경)1125_용마도시자연공원 총괄내역서0618" xfId="5696"/>
    <cellStyle name="1_tree_총괄내역0518_구로리어린이공원예산서(조경)1125_용마도시자연공원 총괄내역서0618 2" xfId="8830"/>
    <cellStyle name="1_tree_총괄내역0518_구로리어린이공원예산서(조경)1125_용마도시자연공원 총괄내역서0618_동의변경" xfId="5697"/>
    <cellStyle name="1_tree_총괄내역0518_구로리어린이공원예산서(조경)1125_용마도시자연공원 총괄내역서0618_동의변경 2" xfId="8831"/>
    <cellStyle name="1_tree_총괄내역0518_구로리어린이공원예산서(조경)1125_지울것" xfId="24499"/>
    <cellStyle name="1_tree_총괄내역0518_구로리어린이공원예산서(조경)1125_지주목" xfId="24500"/>
    <cellStyle name="1_tree_총괄내역0518_구로리어린이공원예산서(조경)1125_지주목_00-수량산출서양식" xfId="24501"/>
    <cellStyle name="1_tree_총괄내역0518_구로리어린이공원예산서(조경)1125_지주목_0702 성북구북악산-수량산출서" xfId="24502"/>
    <cellStyle name="1_tree_총괄내역0518_구로리어린이공원예산서(조경)1125_지주목_강남구시설녹지대-수량산출서" xfId="24503"/>
    <cellStyle name="1_tree_총괄내역0518_구로리어린이공원예산서(조경)1125_지주목_나래-수량산출서" xfId="24504"/>
    <cellStyle name="1_tree_총괄내역0518_구로리어린이공원예산서(조경)1125_지주목_단양희망의탑-설계서" xfId="24505"/>
    <cellStyle name="1_tree_총괄내역0518_구로리어린이공원예산서(조경)1125_지주목_복사본 비둘기-수량산출서" xfId="24506"/>
    <cellStyle name="1_tree_총괄내역0518_구로리어린이공원예산서(조경)1125_지주목_북악산-수량산출서" xfId="24507"/>
    <cellStyle name="1_tree_총괄내역0518_구로리어린이공원예산서(조경)1125_지주목_지울것" xfId="24508"/>
    <cellStyle name="1_tree_총괄내역0518_구로리어린이공원예산서(조경)1125_진해자은수량산출서(단지내)" xfId="10428"/>
    <cellStyle name="1_tree_총괄내역0518_구로리어린이공원예산서(조경)1125_진해자은수량산출서(단지내)_진해자은수량산출서(도시기반)0621" xfId="10429"/>
    <cellStyle name="1_tree_총괄내역0518_구로리어린이공원예산서(조경)1125_진해자은수량산출서(단지내)_취합" xfId="24509"/>
    <cellStyle name="1_tree_총괄내역0518_구로리어린이공원예산서(조경)1125_철거 및 이설수량산출-학교숲" xfId="5698"/>
    <cellStyle name="1_tree_총괄내역0518_구로리어린이공원예산서(조경)1125_철거 및 이설수량산출-학교숲 2" xfId="8832"/>
    <cellStyle name="1_tree_총괄내역0518_구로리어린이공원예산서(조경)1125_하도급관리계획서(갑지원주동화)" xfId="24510"/>
    <cellStyle name="1_tree_총괄내역0518_구로리어린이공원예산서(조경)1125_하도급관리계획서(갑지원주동화)_bc포대내역서" xfId="24511"/>
    <cellStyle name="1_tree_총괄내역0518_나래-수량산출서" xfId="24512"/>
    <cellStyle name="1_tree_총괄내역0518_내역서" xfId="5699"/>
    <cellStyle name="1_tree_총괄내역0518_내역서 2" xfId="8833"/>
    <cellStyle name="1_tree_총괄내역0518_내역서_00-설계서양식" xfId="24513"/>
    <cellStyle name="1_tree_총괄내역0518_내역서_00-설계서양식_00-수량산출서양식" xfId="24514"/>
    <cellStyle name="1_tree_총괄내역0518_내역서_00-설계서양식_0702 성북구북악산-수량산출서" xfId="24515"/>
    <cellStyle name="1_tree_총괄내역0518_내역서_00-설계서양식_강남구시설녹지대-수량산출서" xfId="24516"/>
    <cellStyle name="1_tree_총괄내역0518_내역서_00-설계서양식_나래-수량산출서" xfId="24517"/>
    <cellStyle name="1_tree_총괄내역0518_내역서_00-설계서양식_단양희망의탑-설계서" xfId="24518"/>
    <cellStyle name="1_tree_총괄내역0518_내역서_00-설계서양식_복사본 비둘기-수량산출서" xfId="24519"/>
    <cellStyle name="1_tree_총괄내역0518_내역서_00-설계서양식_북악산-수량산출서" xfId="24520"/>
    <cellStyle name="1_tree_총괄내역0518_내역서_00-설계서양식_지울것" xfId="24521"/>
    <cellStyle name="1_tree_총괄내역0518_내역서_00-수량산출서양식" xfId="24522"/>
    <cellStyle name="1_tree_총괄내역0518_내역서_0702 성북구북악산-수량산출서" xfId="24523"/>
    <cellStyle name="1_tree_총괄내역0518_내역서_bc포대내역서" xfId="24524"/>
    <cellStyle name="1_tree_총괄내역0518_내역서_강남구시설녹지대-수량산출서" xfId="24525"/>
    <cellStyle name="1_tree_총괄내역0518_내역서_나래-수량산출서" xfId="24526"/>
    <cellStyle name="1_tree_총괄내역0518_내역서_단양-수량산출서" xfId="24527"/>
    <cellStyle name="1_tree_총괄내역0518_내역서_단양희망의탑-설계서" xfId="24528"/>
    <cellStyle name="1_tree_총괄내역0518_내역서_동의변경" xfId="5700"/>
    <cellStyle name="1_tree_총괄내역0518_내역서_동의변경 2" xfId="8834"/>
    <cellStyle name="1_tree_총괄내역0518_내역서_복사본 비둘기-수량산출서" xfId="24529"/>
    <cellStyle name="1_tree_총괄내역0518_내역서_북악산-수량산출서" xfId="24530"/>
    <cellStyle name="1_tree_총괄내역0518_내역서_예정공정표및설계설명서" xfId="5701"/>
    <cellStyle name="1_tree_총괄내역0518_내역서_예정공정표및설계설명서 2" xfId="8835"/>
    <cellStyle name="1_tree_총괄내역0518_내역서_예정공정표및설계설명서_(마전)예정공정표및설계설명서" xfId="5702"/>
    <cellStyle name="1_tree_총괄내역0518_내역서_예정공정표및설계설명서_(마전)예정공정표및설계설명서 2" xfId="8836"/>
    <cellStyle name="1_tree_총괄내역0518_내역서_예정공정표및설계설명서_(명덕)예정공정표및설계설명서" xfId="5703"/>
    <cellStyle name="1_tree_총괄내역0518_내역서_예정공정표및설계설명서_(명덕)예정공정표및설계설명서 2" xfId="8837"/>
    <cellStyle name="1_tree_총괄내역0518_내역서_예정공정표및설계설명서_0305-불당마을내역" xfId="5704"/>
    <cellStyle name="1_tree_총괄내역0518_내역서_예정공정표및설계설명서_0305-불당마을내역 2" xfId="8838"/>
    <cellStyle name="1_tree_총괄내역0518_내역서_예정공정표및설계설명서_1.설계 예산서" xfId="5705"/>
    <cellStyle name="1_tree_총괄내역0518_내역서_예정공정표및설계설명서_1.설계 예산서 2" xfId="8839"/>
    <cellStyle name="1_tree_총괄내역0518_내역서_예정공정표및설계설명서_설계서-1" xfId="5706"/>
    <cellStyle name="1_tree_총괄내역0518_내역서_예정공정표및설계설명서_설계서-1 2" xfId="8840"/>
    <cellStyle name="1_tree_총괄내역0518_내역서_용마도시자연공원 총괄내역서0618" xfId="5707"/>
    <cellStyle name="1_tree_총괄내역0518_내역서_용마도시자연공원 총괄내역서0618 2" xfId="8841"/>
    <cellStyle name="1_tree_총괄내역0518_내역서_용마도시자연공원 총괄내역서0618_동의변경" xfId="5708"/>
    <cellStyle name="1_tree_총괄내역0518_내역서_용마도시자연공원 총괄내역서0618_동의변경 2" xfId="8842"/>
    <cellStyle name="1_tree_총괄내역0518_내역서_지울것" xfId="24531"/>
    <cellStyle name="1_tree_총괄내역0518_내역서_지주목" xfId="24532"/>
    <cellStyle name="1_tree_총괄내역0518_내역서_지주목_00-수량산출서양식" xfId="24533"/>
    <cellStyle name="1_tree_총괄내역0518_내역서_지주목_0702 성북구북악산-수량산출서" xfId="24534"/>
    <cellStyle name="1_tree_총괄내역0518_내역서_지주목_강남구시설녹지대-수량산출서" xfId="24535"/>
    <cellStyle name="1_tree_총괄내역0518_내역서_지주목_나래-수량산출서" xfId="24536"/>
    <cellStyle name="1_tree_총괄내역0518_내역서_지주목_단양희망의탑-설계서" xfId="24537"/>
    <cellStyle name="1_tree_총괄내역0518_내역서_지주목_복사본 비둘기-수량산출서" xfId="24538"/>
    <cellStyle name="1_tree_총괄내역0518_내역서_지주목_북악산-수량산출서" xfId="24539"/>
    <cellStyle name="1_tree_총괄내역0518_내역서_지주목_지울것" xfId="24540"/>
    <cellStyle name="1_tree_총괄내역0518_내역서_진해자은수량산출서(단지내)" xfId="10430"/>
    <cellStyle name="1_tree_총괄내역0518_내역서_진해자은수량산출서(단지내)_진해자은수량산출서(도시기반)0621" xfId="10431"/>
    <cellStyle name="1_tree_총괄내역0518_내역서_진해자은수량산출서(단지내)_취합" xfId="24541"/>
    <cellStyle name="1_tree_총괄내역0518_내역서_철거 및 이설수량산출-학교숲" xfId="5709"/>
    <cellStyle name="1_tree_총괄내역0518_내역서_철거 및 이설수량산출-학교숲 2" xfId="8843"/>
    <cellStyle name="1_tree_총괄내역0518_내역서_하도급관리계획서(갑지원주동화)" xfId="24542"/>
    <cellStyle name="1_tree_총괄내역0518_내역서_하도급관리계획서(갑지원주동화)_bc포대내역서" xfId="24543"/>
    <cellStyle name="1_tree_총괄내역0518_노임단가표" xfId="5710"/>
    <cellStyle name="1_tree_총괄내역0518_노임단가표 2" xfId="8844"/>
    <cellStyle name="1_tree_총괄내역0518_노임단가표_00-설계서양식" xfId="24544"/>
    <cellStyle name="1_tree_총괄내역0518_노임단가표_00-설계서양식_00-수량산출서양식" xfId="24545"/>
    <cellStyle name="1_tree_총괄내역0518_노임단가표_00-설계서양식_0702 성북구북악산-수량산출서" xfId="24546"/>
    <cellStyle name="1_tree_총괄내역0518_노임단가표_00-설계서양식_강남구시설녹지대-수량산출서" xfId="24547"/>
    <cellStyle name="1_tree_총괄내역0518_노임단가표_00-설계서양식_나래-수량산출서" xfId="24548"/>
    <cellStyle name="1_tree_총괄내역0518_노임단가표_00-설계서양식_단양희망의탑-설계서" xfId="24549"/>
    <cellStyle name="1_tree_총괄내역0518_노임단가표_00-설계서양식_복사본 비둘기-수량산출서" xfId="24550"/>
    <cellStyle name="1_tree_총괄내역0518_노임단가표_00-설계서양식_북악산-수량산출서" xfId="24551"/>
    <cellStyle name="1_tree_총괄내역0518_노임단가표_00-설계서양식_지울것" xfId="24552"/>
    <cellStyle name="1_tree_총괄내역0518_노임단가표_00-수량산출서양식" xfId="24553"/>
    <cellStyle name="1_tree_총괄내역0518_노임단가표_0702 성북구북악산-수량산출서" xfId="24554"/>
    <cellStyle name="1_tree_총괄내역0518_노임단가표_bc포대내역서" xfId="24555"/>
    <cellStyle name="1_tree_총괄내역0518_노임단가표_강남구시설녹지대-수량산출서" xfId="24556"/>
    <cellStyle name="1_tree_총괄내역0518_노임단가표_나래-수량산출서" xfId="24557"/>
    <cellStyle name="1_tree_총괄내역0518_노임단가표_단양-수량산출서" xfId="24558"/>
    <cellStyle name="1_tree_총괄내역0518_노임단가표_단양희망의탑-설계서" xfId="24559"/>
    <cellStyle name="1_tree_총괄내역0518_노임단가표_동의변경" xfId="5711"/>
    <cellStyle name="1_tree_총괄내역0518_노임단가표_동의변경 2" xfId="8845"/>
    <cellStyle name="1_tree_총괄내역0518_노임단가표_복사본 비둘기-수량산출서" xfId="24560"/>
    <cellStyle name="1_tree_총괄내역0518_노임단가표_북악산-수량산출서" xfId="24561"/>
    <cellStyle name="1_tree_총괄내역0518_노임단가표_예정공정표및설계설명서" xfId="5712"/>
    <cellStyle name="1_tree_총괄내역0518_노임단가표_예정공정표및설계설명서 2" xfId="8846"/>
    <cellStyle name="1_tree_총괄내역0518_노임단가표_예정공정표및설계설명서_(마전)예정공정표및설계설명서" xfId="5713"/>
    <cellStyle name="1_tree_총괄내역0518_노임단가표_예정공정표및설계설명서_(마전)예정공정표및설계설명서 2" xfId="8847"/>
    <cellStyle name="1_tree_총괄내역0518_노임단가표_예정공정표및설계설명서_(명덕)예정공정표및설계설명서" xfId="5714"/>
    <cellStyle name="1_tree_총괄내역0518_노임단가표_예정공정표및설계설명서_(명덕)예정공정표및설계설명서 2" xfId="8848"/>
    <cellStyle name="1_tree_총괄내역0518_노임단가표_예정공정표및설계설명서_0305-불당마을내역" xfId="5715"/>
    <cellStyle name="1_tree_총괄내역0518_노임단가표_예정공정표및설계설명서_0305-불당마을내역 2" xfId="8849"/>
    <cellStyle name="1_tree_총괄내역0518_노임단가표_예정공정표및설계설명서_1.설계 예산서" xfId="5716"/>
    <cellStyle name="1_tree_총괄내역0518_노임단가표_예정공정표및설계설명서_1.설계 예산서 2" xfId="8850"/>
    <cellStyle name="1_tree_총괄내역0518_노임단가표_예정공정표및설계설명서_설계서-1" xfId="5717"/>
    <cellStyle name="1_tree_총괄내역0518_노임단가표_예정공정표및설계설명서_설계서-1 2" xfId="8851"/>
    <cellStyle name="1_tree_총괄내역0518_노임단가표_용마도시자연공원 총괄내역서0618" xfId="5718"/>
    <cellStyle name="1_tree_총괄내역0518_노임단가표_용마도시자연공원 총괄내역서0618 2" xfId="8852"/>
    <cellStyle name="1_tree_총괄내역0518_노임단가표_용마도시자연공원 총괄내역서0618_동의변경" xfId="5719"/>
    <cellStyle name="1_tree_총괄내역0518_노임단가표_용마도시자연공원 총괄내역서0618_동의변경 2" xfId="8853"/>
    <cellStyle name="1_tree_총괄내역0518_노임단가표_지울것" xfId="24562"/>
    <cellStyle name="1_tree_총괄내역0518_노임단가표_지주목" xfId="24563"/>
    <cellStyle name="1_tree_총괄내역0518_노임단가표_지주목_00-수량산출서양식" xfId="24564"/>
    <cellStyle name="1_tree_총괄내역0518_노임단가표_지주목_0702 성북구북악산-수량산출서" xfId="24565"/>
    <cellStyle name="1_tree_총괄내역0518_노임단가표_지주목_강남구시설녹지대-수량산출서" xfId="24566"/>
    <cellStyle name="1_tree_총괄내역0518_노임단가표_지주목_나래-수량산출서" xfId="24567"/>
    <cellStyle name="1_tree_총괄내역0518_노임단가표_지주목_단양희망의탑-설계서" xfId="24568"/>
    <cellStyle name="1_tree_총괄내역0518_노임단가표_지주목_복사본 비둘기-수량산출서" xfId="24569"/>
    <cellStyle name="1_tree_총괄내역0518_노임단가표_지주목_북악산-수량산출서" xfId="24570"/>
    <cellStyle name="1_tree_총괄내역0518_노임단가표_지주목_지울것" xfId="24571"/>
    <cellStyle name="1_tree_총괄내역0518_노임단가표_진해자은수량산출서(단지내)" xfId="10432"/>
    <cellStyle name="1_tree_총괄내역0518_노임단가표_진해자은수량산출서(단지내)_진해자은수량산출서(도시기반)0621" xfId="10433"/>
    <cellStyle name="1_tree_총괄내역0518_노임단가표_진해자은수량산출서(단지내)_취합" xfId="24572"/>
    <cellStyle name="1_tree_총괄내역0518_노임단가표_철거 및 이설수량산출-학교숲" xfId="5720"/>
    <cellStyle name="1_tree_총괄내역0518_노임단가표_철거 및 이설수량산출-학교숲 2" xfId="8854"/>
    <cellStyle name="1_tree_총괄내역0518_노임단가표_하도급관리계획서(갑지원주동화)" xfId="24573"/>
    <cellStyle name="1_tree_총괄내역0518_노임단가표_하도급관리계획서(갑지원주동화)_bc포대내역서" xfId="24574"/>
    <cellStyle name="1_tree_총괄내역0518_단양-수량산출서" xfId="24575"/>
    <cellStyle name="1_tree_총괄내역0518_단양희망의탑-설계서" xfId="24576"/>
    <cellStyle name="1_tree_총괄내역0518_동의변경" xfId="5721"/>
    <cellStyle name="1_tree_총괄내역0518_동의변경 2" xfId="8855"/>
    <cellStyle name="1_tree_총괄내역0518_복사본 비둘기-수량산출서" xfId="24577"/>
    <cellStyle name="1_tree_총괄내역0518_북악산-수량산출서" xfId="24578"/>
    <cellStyle name="1_tree_총괄내역0518_수도권매립지" xfId="5722"/>
    <cellStyle name="1_tree_총괄내역0518_수도권매립지 2" xfId="8856"/>
    <cellStyle name="1_tree_총괄내역0518_수도권매립지_00-설계서양식" xfId="24579"/>
    <cellStyle name="1_tree_총괄내역0518_수도권매립지_00-설계서양식_00-수량산출서양식" xfId="24580"/>
    <cellStyle name="1_tree_총괄내역0518_수도권매립지_00-설계서양식_0702 성북구북악산-수량산출서" xfId="24581"/>
    <cellStyle name="1_tree_총괄내역0518_수도권매립지_00-설계서양식_강남구시설녹지대-수량산출서" xfId="24582"/>
    <cellStyle name="1_tree_총괄내역0518_수도권매립지_00-설계서양식_나래-수량산출서" xfId="24583"/>
    <cellStyle name="1_tree_총괄내역0518_수도권매립지_00-설계서양식_단양희망의탑-설계서" xfId="24584"/>
    <cellStyle name="1_tree_총괄내역0518_수도권매립지_00-설계서양식_복사본 비둘기-수량산출서" xfId="24585"/>
    <cellStyle name="1_tree_총괄내역0518_수도권매립지_00-설계서양식_북악산-수량산출서" xfId="24586"/>
    <cellStyle name="1_tree_총괄내역0518_수도권매립지_00-설계서양식_지울것" xfId="24587"/>
    <cellStyle name="1_tree_총괄내역0518_수도권매립지_00-수량산출서양식" xfId="24588"/>
    <cellStyle name="1_tree_총괄내역0518_수도권매립지_0702 성북구북악산-수량산출서" xfId="24589"/>
    <cellStyle name="1_tree_총괄내역0518_수도권매립지_bc포대내역서" xfId="24590"/>
    <cellStyle name="1_tree_총괄내역0518_수도권매립지_강남구시설녹지대-수량산출서" xfId="24591"/>
    <cellStyle name="1_tree_총괄내역0518_수도권매립지_나래-수량산출서" xfId="24592"/>
    <cellStyle name="1_tree_총괄내역0518_수도권매립지_단양-수량산출서" xfId="24593"/>
    <cellStyle name="1_tree_총괄내역0518_수도권매립지_단양희망의탑-설계서" xfId="24594"/>
    <cellStyle name="1_tree_총괄내역0518_수도권매립지_동의변경" xfId="5723"/>
    <cellStyle name="1_tree_총괄내역0518_수도권매립지_동의변경 2" xfId="8857"/>
    <cellStyle name="1_tree_총괄내역0518_수도권매립지_복사본 비둘기-수량산출서" xfId="24595"/>
    <cellStyle name="1_tree_총괄내역0518_수도권매립지_북악산-수량산출서" xfId="24596"/>
    <cellStyle name="1_tree_총괄내역0518_수도권매립지_예정공정표및설계설명서" xfId="5724"/>
    <cellStyle name="1_tree_총괄내역0518_수도권매립지_예정공정표및설계설명서 2" xfId="8858"/>
    <cellStyle name="1_tree_총괄내역0518_수도권매립지_예정공정표및설계설명서_(마전)예정공정표및설계설명서" xfId="5725"/>
    <cellStyle name="1_tree_총괄내역0518_수도권매립지_예정공정표및설계설명서_(마전)예정공정표및설계설명서 2" xfId="8859"/>
    <cellStyle name="1_tree_총괄내역0518_수도권매립지_예정공정표및설계설명서_(명덕)예정공정표및설계설명서" xfId="5726"/>
    <cellStyle name="1_tree_총괄내역0518_수도권매립지_예정공정표및설계설명서_(명덕)예정공정표및설계설명서 2" xfId="8860"/>
    <cellStyle name="1_tree_총괄내역0518_수도권매립지_예정공정표및설계설명서_0305-불당마을내역" xfId="5727"/>
    <cellStyle name="1_tree_총괄내역0518_수도권매립지_예정공정표및설계설명서_0305-불당마을내역 2" xfId="8861"/>
    <cellStyle name="1_tree_총괄내역0518_수도권매립지_예정공정표및설계설명서_1.설계 예산서" xfId="5728"/>
    <cellStyle name="1_tree_총괄내역0518_수도권매립지_예정공정표및설계설명서_1.설계 예산서 2" xfId="8862"/>
    <cellStyle name="1_tree_총괄내역0518_수도권매립지_예정공정표및설계설명서_설계서-1" xfId="5729"/>
    <cellStyle name="1_tree_총괄내역0518_수도권매립지_예정공정표및설계설명서_설계서-1 2" xfId="8863"/>
    <cellStyle name="1_tree_총괄내역0518_수도권매립지_용마도시자연공원 총괄내역서0618" xfId="5730"/>
    <cellStyle name="1_tree_총괄내역0518_수도권매립지_용마도시자연공원 총괄내역서0618 2" xfId="8864"/>
    <cellStyle name="1_tree_총괄내역0518_수도권매립지_용마도시자연공원 총괄내역서0618_동의변경" xfId="5731"/>
    <cellStyle name="1_tree_총괄내역0518_수도권매립지_용마도시자연공원 총괄내역서0618_동의변경 2" xfId="8865"/>
    <cellStyle name="1_tree_총괄내역0518_수도권매립지_지울것" xfId="24597"/>
    <cellStyle name="1_tree_총괄내역0518_수도권매립지_지주목" xfId="24598"/>
    <cellStyle name="1_tree_총괄내역0518_수도권매립지_지주목_00-수량산출서양식" xfId="24599"/>
    <cellStyle name="1_tree_총괄내역0518_수도권매립지_지주목_0702 성북구북악산-수량산출서" xfId="24600"/>
    <cellStyle name="1_tree_총괄내역0518_수도권매립지_지주목_강남구시설녹지대-수량산출서" xfId="24601"/>
    <cellStyle name="1_tree_총괄내역0518_수도권매립지_지주목_나래-수량산출서" xfId="24602"/>
    <cellStyle name="1_tree_총괄내역0518_수도권매립지_지주목_단양희망의탑-설계서" xfId="24603"/>
    <cellStyle name="1_tree_총괄내역0518_수도권매립지_지주목_복사본 비둘기-수량산출서" xfId="24604"/>
    <cellStyle name="1_tree_총괄내역0518_수도권매립지_지주목_북악산-수량산출서" xfId="24605"/>
    <cellStyle name="1_tree_총괄내역0518_수도권매립지_지주목_지울것" xfId="24606"/>
    <cellStyle name="1_tree_총괄내역0518_수도권매립지_진해자은수량산출서(단지내)" xfId="10434"/>
    <cellStyle name="1_tree_총괄내역0518_수도권매립지_진해자은수량산출서(단지내)_진해자은수량산출서(도시기반)0621" xfId="10435"/>
    <cellStyle name="1_tree_총괄내역0518_수도권매립지_진해자은수량산출서(단지내)_취합" xfId="24607"/>
    <cellStyle name="1_tree_총괄내역0518_수도권매립지_철거 및 이설수량산출-학교숲" xfId="5732"/>
    <cellStyle name="1_tree_총괄내역0518_수도권매립지_철거 및 이설수량산출-학교숲 2" xfId="8866"/>
    <cellStyle name="1_tree_총괄내역0518_수도권매립지_하도급관리계획서(갑지원주동화)" xfId="24608"/>
    <cellStyle name="1_tree_총괄내역0518_수도권매립지_하도급관리계획서(갑지원주동화)_bc포대내역서" xfId="24609"/>
    <cellStyle name="1_tree_총괄내역0518_수도권매립지1004(발주용)" xfId="5733"/>
    <cellStyle name="1_tree_총괄내역0518_수도권매립지1004(발주용) 2" xfId="8867"/>
    <cellStyle name="1_tree_총괄내역0518_수도권매립지1004(발주용)_00-설계서양식" xfId="24610"/>
    <cellStyle name="1_tree_총괄내역0518_수도권매립지1004(발주용)_00-설계서양식_00-수량산출서양식" xfId="24611"/>
    <cellStyle name="1_tree_총괄내역0518_수도권매립지1004(발주용)_00-설계서양식_0702 성북구북악산-수량산출서" xfId="24612"/>
    <cellStyle name="1_tree_총괄내역0518_수도권매립지1004(발주용)_00-설계서양식_강남구시설녹지대-수량산출서" xfId="24613"/>
    <cellStyle name="1_tree_총괄내역0518_수도권매립지1004(발주용)_00-설계서양식_나래-수량산출서" xfId="24614"/>
    <cellStyle name="1_tree_총괄내역0518_수도권매립지1004(발주용)_00-설계서양식_단양희망의탑-설계서" xfId="24615"/>
    <cellStyle name="1_tree_총괄내역0518_수도권매립지1004(발주용)_00-설계서양식_복사본 비둘기-수량산출서" xfId="24616"/>
    <cellStyle name="1_tree_총괄내역0518_수도권매립지1004(발주용)_00-설계서양식_북악산-수량산출서" xfId="24617"/>
    <cellStyle name="1_tree_총괄내역0518_수도권매립지1004(발주용)_00-설계서양식_지울것" xfId="24618"/>
    <cellStyle name="1_tree_총괄내역0518_수도권매립지1004(발주용)_00-수량산출서양식" xfId="24619"/>
    <cellStyle name="1_tree_총괄내역0518_수도권매립지1004(발주용)_0702 성북구북악산-수량산출서" xfId="24620"/>
    <cellStyle name="1_tree_총괄내역0518_수도권매립지1004(발주용)_bc포대내역서" xfId="24621"/>
    <cellStyle name="1_tree_총괄내역0518_수도권매립지1004(발주용)_강남구시설녹지대-수량산출서" xfId="24622"/>
    <cellStyle name="1_tree_총괄내역0518_수도권매립지1004(발주용)_나래-수량산출서" xfId="24623"/>
    <cellStyle name="1_tree_총괄내역0518_수도권매립지1004(발주용)_단양-수량산출서" xfId="24624"/>
    <cellStyle name="1_tree_총괄내역0518_수도권매립지1004(발주용)_단양희망의탑-설계서" xfId="24625"/>
    <cellStyle name="1_tree_총괄내역0518_수도권매립지1004(발주용)_동의변경" xfId="5734"/>
    <cellStyle name="1_tree_총괄내역0518_수도권매립지1004(발주용)_동의변경 2" xfId="8868"/>
    <cellStyle name="1_tree_총괄내역0518_수도권매립지1004(발주용)_복사본 비둘기-수량산출서" xfId="24626"/>
    <cellStyle name="1_tree_총괄내역0518_수도권매립지1004(발주용)_북악산-수량산출서" xfId="24627"/>
    <cellStyle name="1_tree_총괄내역0518_수도권매립지1004(발주용)_예정공정표및설계설명서" xfId="5735"/>
    <cellStyle name="1_tree_총괄내역0518_수도권매립지1004(발주용)_예정공정표및설계설명서 2" xfId="8869"/>
    <cellStyle name="1_tree_총괄내역0518_수도권매립지1004(발주용)_예정공정표및설계설명서_(마전)예정공정표및설계설명서" xfId="5736"/>
    <cellStyle name="1_tree_총괄내역0518_수도권매립지1004(발주용)_예정공정표및설계설명서_(마전)예정공정표및설계설명서 2" xfId="8870"/>
    <cellStyle name="1_tree_총괄내역0518_수도권매립지1004(발주용)_예정공정표및설계설명서_(명덕)예정공정표및설계설명서" xfId="5737"/>
    <cellStyle name="1_tree_총괄내역0518_수도권매립지1004(발주용)_예정공정표및설계설명서_(명덕)예정공정표및설계설명서 2" xfId="8871"/>
    <cellStyle name="1_tree_총괄내역0518_수도권매립지1004(발주용)_예정공정표및설계설명서_0305-불당마을내역" xfId="5738"/>
    <cellStyle name="1_tree_총괄내역0518_수도권매립지1004(발주용)_예정공정표및설계설명서_0305-불당마을내역 2" xfId="8872"/>
    <cellStyle name="1_tree_총괄내역0518_수도권매립지1004(발주용)_예정공정표및설계설명서_1.설계 예산서" xfId="5739"/>
    <cellStyle name="1_tree_총괄내역0518_수도권매립지1004(발주용)_예정공정표및설계설명서_1.설계 예산서 2" xfId="8873"/>
    <cellStyle name="1_tree_총괄내역0518_수도권매립지1004(발주용)_예정공정표및설계설명서_설계서-1" xfId="5740"/>
    <cellStyle name="1_tree_총괄내역0518_수도권매립지1004(발주용)_예정공정표및설계설명서_설계서-1 2" xfId="8874"/>
    <cellStyle name="1_tree_총괄내역0518_수도권매립지1004(발주용)_용마도시자연공원 총괄내역서0618" xfId="5741"/>
    <cellStyle name="1_tree_총괄내역0518_수도권매립지1004(발주용)_용마도시자연공원 총괄내역서0618 2" xfId="8875"/>
    <cellStyle name="1_tree_총괄내역0518_수도권매립지1004(발주용)_용마도시자연공원 총괄내역서0618_동의변경" xfId="5742"/>
    <cellStyle name="1_tree_총괄내역0518_수도권매립지1004(발주용)_용마도시자연공원 총괄내역서0618_동의변경 2" xfId="8876"/>
    <cellStyle name="1_tree_총괄내역0518_수도권매립지1004(발주용)_지울것" xfId="24628"/>
    <cellStyle name="1_tree_총괄내역0518_수도권매립지1004(발주용)_지주목" xfId="24629"/>
    <cellStyle name="1_tree_총괄내역0518_수도권매립지1004(발주용)_지주목_00-수량산출서양식" xfId="24630"/>
    <cellStyle name="1_tree_총괄내역0518_수도권매립지1004(발주용)_지주목_0702 성북구북악산-수량산출서" xfId="24631"/>
    <cellStyle name="1_tree_총괄내역0518_수도권매립지1004(발주용)_지주목_강남구시설녹지대-수량산출서" xfId="24632"/>
    <cellStyle name="1_tree_총괄내역0518_수도권매립지1004(발주용)_지주목_나래-수량산출서" xfId="24633"/>
    <cellStyle name="1_tree_총괄내역0518_수도권매립지1004(발주용)_지주목_단양희망의탑-설계서" xfId="24634"/>
    <cellStyle name="1_tree_총괄내역0518_수도권매립지1004(발주용)_지주목_복사본 비둘기-수량산출서" xfId="24635"/>
    <cellStyle name="1_tree_총괄내역0518_수도권매립지1004(발주용)_지주목_북악산-수량산출서" xfId="24636"/>
    <cellStyle name="1_tree_총괄내역0518_수도권매립지1004(발주용)_지주목_지울것" xfId="24637"/>
    <cellStyle name="1_tree_총괄내역0518_수도권매립지1004(발주용)_진해자은수량산출서(단지내)" xfId="10436"/>
    <cellStyle name="1_tree_총괄내역0518_수도권매립지1004(발주용)_진해자은수량산출서(단지내)_진해자은수량산출서(도시기반)0621" xfId="10437"/>
    <cellStyle name="1_tree_총괄내역0518_수도권매립지1004(발주용)_진해자은수량산출서(단지내)_취합" xfId="24638"/>
    <cellStyle name="1_tree_총괄내역0518_수도권매립지1004(발주용)_철거 및 이설수량산출-학교숲" xfId="5743"/>
    <cellStyle name="1_tree_총괄내역0518_수도권매립지1004(발주용)_철거 및 이설수량산출-학교숲 2" xfId="8877"/>
    <cellStyle name="1_tree_총괄내역0518_수도권매립지1004(발주용)_하도급관리계획서(갑지원주동화)" xfId="24639"/>
    <cellStyle name="1_tree_총괄내역0518_수도권매립지1004(발주용)_하도급관리계획서(갑지원주동화)_bc포대내역서" xfId="24640"/>
    <cellStyle name="1_tree_총괄내역0518_예정공정표및설계설명서" xfId="5744"/>
    <cellStyle name="1_tree_총괄내역0518_예정공정표및설계설명서 2" xfId="8878"/>
    <cellStyle name="1_tree_총괄내역0518_예정공정표및설계설명서_(마전)예정공정표및설계설명서" xfId="5745"/>
    <cellStyle name="1_tree_총괄내역0518_예정공정표및설계설명서_(마전)예정공정표및설계설명서 2" xfId="8879"/>
    <cellStyle name="1_tree_총괄내역0518_예정공정표및설계설명서_(명덕)예정공정표및설계설명서" xfId="5746"/>
    <cellStyle name="1_tree_총괄내역0518_예정공정표및설계설명서_(명덕)예정공정표및설계설명서 2" xfId="8880"/>
    <cellStyle name="1_tree_총괄내역0518_예정공정표및설계설명서_0305-불당마을내역" xfId="5747"/>
    <cellStyle name="1_tree_총괄내역0518_예정공정표및설계설명서_0305-불당마을내역 2" xfId="8881"/>
    <cellStyle name="1_tree_총괄내역0518_예정공정표및설계설명서_1.설계 예산서" xfId="5748"/>
    <cellStyle name="1_tree_총괄내역0518_예정공정표및설계설명서_1.설계 예산서 2" xfId="8882"/>
    <cellStyle name="1_tree_총괄내역0518_예정공정표및설계설명서_설계서-1" xfId="5749"/>
    <cellStyle name="1_tree_총괄내역0518_예정공정표및설계설명서_설계서-1 2" xfId="8883"/>
    <cellStyle name="1_tree_총괄내역0518_용마도시자연공원 총괄내역서0618" xfId="5750"/>
    <cellStyle name="1_tree_총괄내역0518_용마도시자연공원 총괄내역서0618 2" xfId="8884"/>
    <cellStyle name="1_tree_총괄내역0518_용마도시자연공원 총괄내역서0618_동의변경" xfId="5751"/>
    <cellStyle name="1_tree_총괄내역0518_용마도시자연공원 총괄내역서0618_동의변경 2" xfId="8885"/>
    <cellStyle name="1_tree_총괄내역0518_일신건영설계예산서(0211)" xfId="5752"/>
    <cellStyle name="1_tree_총괄내역0518_일신건영설계예산서(0211) 2" xfId="8886"/>
    <cellStyle name="1_tree_총괄내역0518_일신건영설계예산서(0211)_00-설계서양식" xfId="24641"/>
    <cellStyle name="1_tree_총괄내역0518_일신건영설계예산서(0211)_00-설계서양식_00-수량산출서양식" xfId="24642"/>
    <cellStyle name="1_tree_총괄내역0518_일신건영설계예산서(0211)_00-설계서양식_0702 성북구북악산-수량산출서" xfId="24643"/>
    <cellStyle name="1_tree_총괄내역0518_일신건영설계예산서(0211)_00-설계서양식_강남구시설녹지대-수량산출서" xfId="24644"/>
    <cellStyle name="1_tree_총괄내역0518_일신건영설계예산서(0211)_00-설계서양식_나래-수량산출서" xfId="24645"/>
    <cellStyle name="1_tree_총괄내역0518_일신건영설계예산서(0211)_00-설계서양식_단양희망의탑-설계서" xfId="24646"/>
    <cellStyle name="1_tree_총괄내역0518_일신건영설계예산서(0211)_00-설계서양식_복사본 비둘기-수량산출서" xfId="24647"/>
    <cellStyle name="1_tree_총괄내역0518_일신건영설계예산서(0211)_00-설계서양식_북악산-수량산출서" xfId="24648"/>
    <cellStyle name="1_tree_총괄내역0518_일신건영설계예산서(0211)_00-설계서양식_지울것" xfId="24649"/>
    <cellStyle name="1_tree_총괄내역0518_일신건영설계예산서(0211)_00-수량산출서양식" xfId="24650"/>
    <cellStyle name="1_tree_총괄내역0518_일신건영설계예산서(0211)_0702 성북구북악산-수량산출서" xfId="24651"/>
    <cellStyle name="1_tree_총괄내역0518_일신건영설계예산서(0211)_bc포대내역서" xfId="24652"/>
    <cellStyle name="1_tree_총괄내역0518_일신건영설계예산서(0211)_강남구시설녹지대-수량산출서" xfId="24653"/>
    <cellStyle name="1_tree_총괄내역0518_일신건영설계예산서(0211)_나래-수량산출서" xfId="24654"/>
    <cellStyle name="1_tree_총괄내역0518_일신건영설계예산서(0211)_단양-수량산출서" xfId="24655"/>
    <cellStyle name="1_tree_총괄내역0518_일신건영설계예산서(0211)_단양희망의탑-설계서" xfId="24656"/>
    <cellStyle name="1_tree_총괄내역0518_일신건영설계예산서(0211)_동의변경" xfId="5753"/>
    <cellStyle name="1_tree_총괄내역0518_일신건영설계예산서(0211)_동의변경 2" xfId="8887"/>
    <cellStyle name="1_tree_총괄내역0518_일신건영설계예산서(0211)_복사본 비둘기-수량산출서" xfId="24657"/>
    <cellStyle name="1_tree_총괄내역0518_일신건영설계예산서(0211)_북악산-수량산출서" xfId="24658"/>
    <cellStyle name="1_tree_총괄내역0518_일신건영설계예산서(0211)_예정공정표및설계설명서" xfId="5754"/>
    <cellStyle name="1_tree_총괄내역0518_일신건영설계예산서(0211)_예정공정표및설계설명서 2" xfId="8888"/>
    <cellStyle name="1_tree_총괄내역0518_일신건영설계예산서(0211)_예정공정표및설계설명서_(마전)예정공정표및설계설명서" xfId="5755"/>
    <cellStyle name="1_tree_총괄내역0518_일신건영설계예산서(0211)_예정공정표및설계설명서_(마전)예정공정표및설계설명서 2" xfId="8889"/>
    <cellStyle name="1_tree_총괄내역0518_일신건영설계예산서(0211)_예정공정표및설계설명서_(명덕)예정공정표및설계설명서" xfId="5756"/>
    <cellStyle name="1_tree_총괄내역0518_일신건영설계예산서(0211)_예정공정표및설계설명서_(명덕)예정공정표및설계설명서 2" xfId="8890"/>
    <cellStyle name="1_tree_총괄내역0518_일신건영설계예산서(0211)_예정공정표및설계설명서_0305-불당마을내역" xfId="5757"/>
    <cellStyle name="1_tree_총괄내역0518_일신건영설계예산서(0211)_예정공정표및설계설명서_0305-불당마을내역 2" xfId="8891"/>
    <cellStyle name="1_tree_총괄내역0518_일신건영설계예산서(0211)_예정공정표및설계설명서_1.설계 예산서" xfId="5758"/>
    <cellStyle name="1_tree_총괄내역0518_일신건영설계예산서(0211)_예정공정표및설계설명서_1.설계 예산서 2" xfId="8892"/>
    <cellStyle name="1_tree_총괄내역0518_일신건영설계예산서(0211)_예정공정표및설계설명서_설계서-1" xfId="5759"/>
    <cellStyle name="1_tree_총괄내역0518_일신건영설계예산서(0211)_예정공정표및설계설명서_설계서-1 2" xfId="8893"/>
    <cellStyle name="1_tree_총괄내역0518_일신건영설계예산서(0211)_용마도시자연공원 총괄내역서0618" xfId="5760"/>
    <cellStyle name="1_tree_총괄내역0518_일신건영설계예산서(0211)_용마도시자연공원 총괄내역서0618 2" xfId="8894"/>
    <cellStyle name="1_tree_총괄내역0518_일신건영설계예산서(0211)_용마도시자연공원 총괄내역서0618_동의변경" xfId="5761"/>
    <cellStyle name="1_tree_총괄내역0518_일신건영설계예산서(0211)_용마도시자연공원 총괄내역서0618_동의변경 2" xfId="8895"/>
    <cellStyle name="1_tree_총괄내역0518_일신건영설계예산서(0211)_지울것" xfId="24659"/>
    <cellStyle name="1_tree_총괄내역0518_일신건영설계예산서(0211)_지주목" xfId="24660"/>
    <cellStyle name="1_tree_총괄내역0518_일신건영설계예산서(0211)_지주목_00-수량산출서양식" xfId="24661"/>
    <cellStyle name="1_tree_총괄내역0518_일신건영설계예산서(0211)_지주목_0702 성북구북악산-수량산출서" xfId="24662"/>
    <cellStyle name="1_tree_총괄내역0518_일신건영설계예산서(0211)_지주목_강남구시설녹지대-수량산출서" xfId="24663"/>
    <cellStyle name="1_tree_총괄내역0518_일신건영설계예산서(0211)_지주목_나래-수량산출서" xfId="24664"/>
    <cellStyle name="1_tree_총괄내역0518_일신건영설계예산서(0211)_지주목_단양희망의탑-설계서" xfId="24665"/>
    <cellStyle name="1_tree_총괄내역0518_일신건영설계예산서(0211)_지주목_복사본 비둘기-수량산출서" xfId="24666"/>
    <cellStyle name="1_tree_총괄내역0518_일신건영설계예산서(0211)_지주목_북악산-수량산출서" xfId="24667"/>
    <cellStyle name="1_tree_총괄내역0518_일신건영설계예산서(0211)_지주목_지울것" xfId="24668"/>
    <cellStyle name="1_tree_총괄내역0518_일신건영설계예산서(0211)_진해자은수량산출서(단지내)" xfId="10438"/>
    <cellStyle name="1_tree_총괄내역0518_일신건영설계예산서(0211)_진해자은수량산출서(단지내)_진해자은수량산출서(도시기반)0621" xfId="10439"/>
    <cellStyle name="1_tree_총괄내역0518_일신건영설계예산서(0211)_진해자은수량산출서(단지내)_취합" xfId="24669"/>
    <cellStyle name="1_tree_총괄내역0518_일신건영설계예산서(0211)_철거 및 이설수량산출-학교숲" xfId="5762"/>
    <cellStyle name="1_tree_총괄내역0518_일신건영설계예산서(0211)_철거 및 이설수량산출-학교숲 2" xfId="8896"/>
    <cellStyle name="1_tree_총괄내역0518_일신건영설계예산서(0211)_하도급관리계획서(갑지원주동화)" xfId="24670"/>
    <cellStyle name="1_tree_총괄내역0518_일신건영설계예산서(0211)_하도급관리계획서(갑지원주동화)_bc포대내역서" xfId="24671"/>
    <cellStyle name="1_tree_총괄내역0518_일위대가" xfId="5763"/>
    <cellStyle name="1_tree_총괄내역0518_일위대가 2" xfId="8897"/>
    <cellStyle name="1_tree_총괄내역0518_일위대가_00-설계서양식" xfId="24672"/>
    <cellStyle name="1_tree_총괄내역0518_일위대가_00-설계서양식_00-수량산출서양식" xfId="24673"/>
    <cellStyle name="1_tree_총괄내역0518_일위대가_00-설계서양식_0702 성북구북악산-수량산출서" xfId="24674"/>
    <cellStyle name="1_tree_총괄내역0518_일위대가_00-설계서양식_강남구시설녹지대-수량산출서" xfId="24675"/>
    <cellStyle name="1_tree_총괄내역0518_일위대가_00-설계서양식_나래-수량산출서" xfId="24676"/>
    <cellStyle name="1_tree_총괄내역0518_일위대가_00-설계서양식_단양희망의탑-설계서" xfId="24677"/>
    <cellStyle name="1_tree_총괄내역0518_일위대가_00-설계서양식_복사본 비둘기-수량산출서" xfId="24678"/>
    <cellStyle name="1_tree_총괄내역0518_일위대가_00-설계서양식_북악산-수량산출서" xfId="24679"/>
    <cellStyle name="1_tree_총괄내역0518_일위대가_00-설계서양식_지울것" xfId="24680"/>
    <cellStyle name="1_tree_총괄내역0518_일위대가_00-수량산출서양식" xfId="24681"/>
    <cellStyle name="1_tree_총괄내역0518_일위대가_0702 성북구북악산-수량산출서" xfId="24682"/>
    <cellStyle name="1_tree_총괄내역0518_일위대가_bc포대내역서" xfId="24683"/>
    <cellStyle name="1_tree_총괄내역0518_일위대가_강남구시설녹지대-수량산출서" xfId="24684"/>
    <cellStyle name="1_tree_총괄내역0518_일위대가_나래-수량산출서" xfId="24685"/>
    <cellStyle name="1_tree_총괄내역0518_일위대가_단양-수량산출서" xfId="24686"/>
    <cellStyle name="1_tree_총괄내역0518_일위대가_단양희망의탑-설계서" xfId="24687"/>
    <cellStyle name="1_tree_총괄내역0518_일위대가_동의변경" xfId="5764"/>
    <cellStyle name="1_tree_총괄내역0518_일위대가_동의변경 2" xfId="8898"/>
    <cellStyle name="1_tree_총괄내역0518_일위대가_복사본 비둘기-수량산출서" xfId="24688"/>
    <cellStyle name="1_tree_총괄내역0518_일위대가_북악산-수량산출서" xfId="24689"/>
    <cellStyle name="1_tree_총괄내역0518_일위대가_예정공정표및설계설명서" xfId="5765"/>
    <cellStyle name="1_tree_총괄내역0518_일위대가_예정공정표및설계설명서 2" xfId="8899"/>
    <cellStyle name="1_tree_총괄내역0518_일위대가_예정공정표및설계설명서_(마전)예정공정표및설계설명서" xfId="5766"/>
    <cellStyle name="1_tree_총괄내역0518_일위대가_예정공정표및설계설명서_(마전)예정공정표및설계설명서 2" xfId="8900"/>
    <cellStyle name="1_tree_총괄내역0518_일위대가_예정공정표및설계설명서_(명덕)예정공정표및설계설명서" xfId="5767"/>
    <cellStyle name="1_tree_총괄내역0518_일위대가_예정공정표및설계설명서_(명덕)예정공정표및설계설명서 2" xfId="8901"/>
    <cellStyle name="1_tree_총괄내역0518_일위대가_예정공정표및설계설명서_0305-불당마을내역" xfId="5768"/>
    <cellStyle name="1_tree_총괄내역0518_일위대가_예정공정표및설계설명서_0305-불당마을내역 2" xfId="8902"/>
    <cellStyle name="1_tree_총괄내역0518_일위대가_예정공정표및설계설명서_1.설계 예산서" xfId="5769"/>
    <cellStyle name="1_tree_총괄내역0518_일위대가_예정공정표및설계설명서_1.설계 예산서 2" xfId="8903"/>
    <cellStyle name="1_tree_총괄내역0518_일위대가_예정공정표및설계설명서_설계서-1" xfId="5770"/>
    <cellStyle name="1_tree_총괄내역0518_일위대가_예정공정표및설계설명서_설계서-1 2" xfId="8904"/>
    <cellStyle name="1_tree_총괄내역0518_일위대가_용마도시자연공원 총괄내역서0618" xfId="5771"/>
    <cellStyle name="1_tree_총괄내역0518_일위대가_용마도시자연공원 총괄내역서0618 2" xfId="8905"/>
    <cellStyle name="1_tree_총괄내역0518_일위대가_용마도시자연공원 총괄내역서0618_동의변경" xfId="5772"/>
    <cellStyle name="1_tree_총괄내역0518_일위대가_용마도시자연공원 총괄내역서0618_동의변경 2" xfId="8906"/>
    <cellStyle name="1_tree_총괄내역0518_일위대가_지울것" xfId="24690"/>
    <cellStyle name="1_tree_총괄내역0518_일위대가_지주목" xfId="24691"/>
    <cellStyle name="1_tree_총괄내역0518_일위대가_지주목_00-수량산출서양식" xfId="24692"/>
    <cellStyle name="1_tree_총괄내역0518_일위대가_지주목_0702 성북구북악산-수량산출서" xfId="24693"/>
    <cellStyle name="1_tree_총괄내역0518_일위대가_지주목_강남구시설녹지대-수량산출서" xfId="24694"/>
    <cellStyle name="1_tree_총괄내역0518_일위대가_지주목_나래-수량산출서" xfId="24695"/>
    <cellStyle name="1_tree_총괄내역0518_일위대가_지주목_단양희망의탑-설계서" xfId="24696"/>
    <cellStyle name="1_tree_총괄내역0518_일위대가_지주목_복사본 비둘기-수량산출서" xfId="24697"/>
    <cellStyle name="1_tree_총괄내역0518_일위대가_지주목_북악산-수량산출서" xfId="24698"/>
    <cellStyle name="1_tree_총괄내역0518_일위대가_지주목_지울것" xfId="24699"/>
    <cellStyle name="1_tree_총괄내역0518_일위대가_진해자은수량산출서(단지내)" xfId="10440"/>
    <cellStyle name="1_tree_총괄내역0518_일위대가_진해자은수량산출서(단지내)_진해자은수량산출서(도시기반)0621" xfId="10441"/>
    <cellStyle name="1_tree_총괄내역0518_일위대가_진해자은수량산출서(단지내)_취합" xfId="24700"/>
    <cellStyle name="1_tree_총괄내역0518_일위대가_철거 및 이설수량산출-학교숲" xfId="5773"/>
    <cellStyle name="1_tree_총괄내역0518_일위대가_철거 및 이설수량산출-학교숲 2" xfId="8907"/>
    <cellStyle name="1_tree_총괄내역0518_일위대가_하도급관리계획서(갑지원주동화)" xfId="24701"/>
    <cellStyle name="1_tree_총괄내역0518_일위대가_하도급관리계획서(갑지원주동화)_bc포대내역서" xfId="24702"/>
    <cellStyle name="1_tree_총괄내역0518_자재단가표" xfId="5774"/>
    <cellStyle name="1_tree_총괄내역0518_자재단가표 2" xfId="8908"/>
    <cellStyle name="1_tree_총괄내역0518_자재단가표_00-설계서양식" xfId="24703"/>
    <cellStyle name="1_tree_총괄내역0518_자재단가표_00-설계서양식_00-수량산출서양식" xfId="24704"/>
    <cellStyle name="1_tree_총괄내역0518_자재단가표_00-설계서양식_0702 성북구북악산-수량산출서" xfId="24705"/>
    <cellStyle name="1_tree_총괄내역0518_자재단가표_00-설계서양식_강남구시설녹지대-수량산출서" xfId="24706"/>
    <cellStyle name="1_tree_총괄내역0518_자재단가표_00-설계서양식_나래-수량산출서" xfId="24707"/>
    <cellStyle name="1_tree_총괄내역0518_자재단가표_00-설계서양식_단양희망의탑-설계서" xfId="24708"/>
    <cellStyle name="1_tree_총괄내역0518_자재단가표_00-설계서양식_복사본 비둘기-수량산출서" xfId="24709"/>
    <cellStyle name="1_tree_총괄내역0518_자재단가표_00-설계서양식_북악산-수량산출서" xfId="24710"/>
    <cellStyle name="1_tree_총괄내역0518_자재단가표_00-설계서양식_지울것" xfId="24711"/>
    <cellStyle name="1_tree_총괄내역0518_자재단가표_00-수량산출서양식" xfId="24712"/>
    <cellStyle name="1_tree_총괄내역0518_자재단가표_0702 성북구북악산-수량산출서" xfId="24713"/>
    <cellStyle name="1_tree_총괄내역0518_자재단가표_bc포대내역서" xfId="24714"/>
    <cellStyle name="1_tree_총괄내역0518_자재단가표_강남구시설녹지대-수량산출서" xfId="24715"/>
    <cellStyle name="1_tree_총괄내역0518_자재단가표_나래-수량산출서" xfId="24716"/>
    <cellStyle name="1_tree_총괄내역0518_자재단가표_단양-수량산출서" xfId="24717"/>
    <cellStyle name="1_tree_총괄내역0518_자재단가표_단양희망의탑-설계서" xfId="24718"/>
    <cellStyle name="1_tree_총괄내역0518_자재단가표_동의변경" xfId="5775"/>
    <cellStyle name="1_tree_총괄내역0518_자재단가표_동의변경 2" xfId="8909"/>
    <cellStyle name="1_tree_총괄내역0518_자재단가표_복사본 비둘기-수량산출서" xfId="24719"/>
    <cellStyle name="1_tree_총괄내역0518_자재단가표_북악산-수량산출서" xfId="24720"/>
    <cellStyle name="1_tree_총괄내역0518_자재단가표_예정공정표및설계설명서" xfId="5776"/>
    <cellStyle name="1_tree_총괄내역0518_자재단가표_예정공정표및설계설명서 2" xfId="8910"/>
    <cellStyle name="1_tree_총괄내역0518_자재단가표_예정공정표및설계설명서_(마전)예정공정표및설계설명서" xfId="5777"/>
    <cellStyle name="1_tree_총괄내역0518_자재단가표_예정공정표및설계설명서_(마전)예정공정표및설계설명서 2" xfId="8911"/>
    <cellStyle name="1_tree_총괄내역0518_자재단가표_예정공정표및설계설명서_(명덕)예정공정표및설계설명서" xfId="5778"/>
    <cellStyle name="1_tree_총괄내역0518_자재단가표_예정공정표및설계설명서_(명덕)예정공정표및설계설명서 2" xfId="8912"/>
    <cellStyle name="1_tree_총괄내역0518_자재단가표_예정공정표및설계설명서_0305-불당마을내역" xfId="5779"/>
    <cellStyle name="1_tree_총괄내역0518_자재단가표_예정공정표및설계설명서_0305-불당마을내역 2" xfId="8913"/>
    <cellStyle name="1_tree_총괄내역0518_자재단가표_예정공정표및설계설명서_1.설계 예산서" xfId="5780"/>
    <cellStyle name="1_tree_총괄내역0518_자재단가표_예정공정표및설계설명서_1.설계 예산서 2" xfId="8914"/>
    <cellStyle name="1_tree_총괄내역0518_자재단가표_예정공정표및설계설명서_설계서-1" xfId="5781"/>
    <cellStyle name="1_tree_총괄내역0518_자재단가표_예정공정표및설계설명서_설계서-1 2" xfId="8915"/>
    <cellStyle name="1_tree_총괄내역0518_자재단가표_용마도시자연공원 총괄내역서0618" xfId="5782"/>
    <cellStyle name="1_tree_총괄내역0518_자재단가표_용마도시자연공원 총괄내역서0618 2" xfId="8916"/>
    <cellStyle name="1_tree_총괄내역0518_자재단가표_용마도시자연공원 총괄내역서0618_동의변경" xfId="5783"/>
    <cellStyle name="1_tree_총괄내역0518_자재단가표_용마도시자연공원 총괄내역서0618_동의변경 2" xfId="8917"/>
    <cellStyle name="1_tree_총괄내역0518_자재단가표_지울것" xfId="24721"/>
    <cellStyle name="1_tree_총괄내역0518_자재단가표_지주목" xfId="24722"/>
    <cellStyle name="1_tree_총괄내역0518_자재단가표_지주목_00-수량산출서양식" xfId="24723"/>
    <cellStyle name="1_tree_총괄내역0518_자재단가표_지주목_0702 성북구북악산-수량산출서" xfId="24724"/>
    <cellStyle name="1_tree_총괄내역0518_자재단가표_지주목_강남구시설녹지대-수량산출서" xfId="24725"/>
    <cellStyle name="1_tree_총괄내역0518_자재단가표_지주목_나래-수량산출서" xfId="24726"/>
    <cellStyle name="1_tree_총괄내역0518_자재단가표_지주목_단양희망의탑-설계서" xfId="24727"/>
    <cellStyle name="1_tree_총괄내역0518_자재단가표_지주목_복사본 비둘기-수량산출서" xfId="24728"/>
    <cellStyle name="1_tree_총괄내역0518_자재단가표_지주목_북악산-수량산출서" xfId="24729"/>
    <cellStyle name="1_tree_총괄내역0518_자재단가표_지주목_지울것" xfId="24730"/>
    <cellStyle name="1_tree_총괄내역0518_자재단가표_진해자은수량산출서(단지내)" xfId="10442"/>
    <cellStyle name="1_tree_총괄내역0518_자재단가표_진해자은수량산출서(단지내)_진해자은수량산출서(도시기반)0621" xfId="10443"/>
    <cellStyle name="1_tree_총괄내역0518_자재단가표_진해자은수량산출서(단지내)_취합" xfId="24731"/>
    <cellStyle name="1_tree_총괄내역0518_자재단가표_철거 및 이설수량산출-학교숲" xfId="5784"/>
    <cellStyle name="1_tree_총괄내역0518_자재단가표_철거 및 이설수량산출-학교숲 2" xfId="8918"/>
    <cellStyle name="1_tree_총괄내역0518_자재단가표_하도급관리계획서(갑지원주동화)" xfId="24732"/>
    <cellStyle name="1_tree_총괄내역0518_자재단가표_하도급관리계획서(갑지원주동화)_bc포대내역서" xfId="24733"/>
    <cellStyle name="1_tree_총괄내역0518_장안초등학교내역0814" xfId="5785"/>
    <cellStyle name="1_tree_총괄내역0518_장안초등학교내역0814 2" xfId="8919"/>
    <cellStyle name="1_tree_총괄내역0518_장안초등학교내역0814_00-설계서양식" xfId="24734"/>
    <cellStyle name="1_tree_총괄내역0518_장안초등학교내역0814_00-설계서양식_00-수량산출서양식" xfId="24735"/>
    <cellStyle name="1_tree_총괄내역0518_장안초등학교내역0814_00-설계서양식_0702 성북구북악산-수량산출서" xfId="24736"/>
    <cellStyle name="1_tree_총괄내역0518_장안초등학교내역0814_00-설계서양식_강남구시설녹지대-수량산출서" xfId="24737"/>
    <cellStyle name="1_tree_총괄내역0518_장안초등학교내역0814_00-설계서양식_나래-수량산출서" xfId="24738"/>
    <cellStyle name="1_tree_총괄내역0518_장안초등학교내역0814_00-설계서양식_단양희망의탑-설계서" xfId="24739"/>
    <cellStyle name="1_tree_총괄내역0518_장안초등학교내역0814_00-설계서양식_복사본 비둘기-수량산출서" xfId="24740"/>
    <cellStyle name="1_tree_총괄내역0518_장안초등학교내역0814_00-설계서양식_북악산-수량산출서" xfId="24741"/>
    <cellStyle name="1_tree_총괄내역0518_장안초등학교내역0814_00-설계서양식_지울것" xfId="24742"/>
    <cellStyle name="1_tree_총괄내역0518_장안초등학교내역0814_00-수량산출서양식" xfId="24743"/>
    <cellStyle name="1_tree_총괄내역0518_장안초등학교내역0814_0702 성북구북악산-수량산출서" xfId="24744"/>
    <cellStyle name="1_tree_총괄내역0518_장안초등학교내역0814_bc포대내역서" xfId="24745"/>
    <cellStyle name="1_tree_총괄내역0518_장안초등학교내역0814_강남구시설녹지대-수량산출서" xfId="24746"/>
    <cellStyle name="1_tree_총괄내역0518_장안초등학교내역0814_나래-수량산출서" xfId="24747"/>
    <cellStyle name="1_tree_총괄내역0518_장안초등학교내역0814_단양-수량산출서" xfId="24748"/>
    <cellStyle name="1_tree_총괄내역0518_장안초등학교내역0814_단양희망의탑-설계서" xfId="24749"/>
    <cellStyle name="1_tree_총괄내역0518_장안초등학교내역0814_동의변경" xfId="5786"/>
    <cellStyle name="1_tree_총괄내역0518_장안초등학교내역0814_동의변경 2" xfId="8920"/>
    <cellStyle name="1_tree_총괄내역0518_장안초등학교내역0814_복사본 비둘기-수량산출서" xfId="24750"/>
    <cellStyle name="1_tree_총괄내역0518_장안초등학교내역0814_북악산-수량산출서" xfId="24751"/>
    <cellStyle name="1_tree_총괄내역0518_장안초등학교내역0814_예정공정표및설계설명서" xfId="5787"/>
    <cellStyle name="1_tree_총괄내역0518_장안초등학교내역0814_예정공정표및설계설명서 2" xfId="8921"/>
    <cellStyle name="1_tree_총괄내역0518_장안초등학교내역0814_예정공정표및설계설명서_(마전)예정공정표및설계설명서" xfId="5788"/>
    <cellStyle name="1_tree_총괄내역0518_장안초등학교내역0814_예정공정표및설계설명서_(마전)예정공정표및설계설명서 2" xfId="8922"/>
    <cellStyle name="1_tree_총괄내역0518_장안초등학교내역0814_예정공정표및설계설명서_(명덕)예정공정표및설계설명서" xfId="5789"/>
    <cellStyle name="1_tree_총괄내역0518_장안초등학교내역0814_예정공정표및설계설명서_(명덕)예정공정표및설계설명서 2" xfId="8923"/>
    <cellStyle name="1_tree_총괄내역0518_장안초등학교내역0814_예정공정표및설계설명서_0305-불당마을내역" xfId="5790"/>
    <cellStyle name="1_tree_총괄내역0518_장안초등학교내역0814_예정공정표및설계설명서_0305-불당마을내역 2" xfId="8924"/>
    <cellStyle name="1_tree_총괄내역0518_장안초등학교내역0814_예정공정표및설계설명서_1.설계 예산서" xfId="5791"/>
    <cellStyle name="1_tree_총괄내역0518_장안초등학교내역0814_예정공정표및설계설명서_1.설계 예산서 2" xfId="8925"/>
    <cellStyle name="1_tree_총괄내역0518_장안초등학교내역0814_예정공정표및설계설명서_설계서-1" xfId="5792"/>
    <cellStyle name="1_tree_총괄내역0518_장안초등학교내역0814_예정공정표및설계설명서_설계서-1 2" xfId="8926"/>
    <cellStyle name="1_tree_총괄내역0518_장안초등학교내역0814_용마도시자연공원 총괄내역서0618" xfId="5793"/>
    <cellStyle name="1_tree_총괄내역0518_장안초등학교내역0814_용마도시자연공원 총괄내역서0618 2" xfId="8927"/>
    <cellStyle name="1_tree_총괄내역0518_장안초등학교내역0814_용마도시자연공원 총괄내역서0618_동의변경" xfId="5794"/>
    <cellStyle name="1_tree_총괄내역0518_장안초등학교내역0814_용마도시자연공원 총괄내역서0618_동의변경 2" xfId="8928"/>
    <cellStyle name="1_tree_총괄내역0518_장안초등학교내역0814_지울것" xfId="24752"/>
    <cellStyle name="1_tree_총괄내역0518_장안초등학교내역0814_지주목" xfId="24753"/>
    <cellStyle name="1_tree_총괄내역0518_장안초등학교내역0814_지주목_00-수량산출서양식" xfId="24754"/>
    <cellStyle name="1_tree_총괄내역0518_장안초등학교내역0814_지주목_0702 성북구북악산-수량산출서" xfId="24755"/>
    <cellStyle name="1_tree_총괄내역0518_장안초등학교내역0814_지주목_강남구시설녹지대-수량산출서" xfId="24756"/>
    <cellStyle name="1_tree_총괄내역0518_장안초등학교내역0814_지주목_나래-수량산출서" xfId="24757"/>
    <cellStyle name="1_tree_총괄내역0518_장안초등학교내역0814_지주목_단양희망의탑-설계서" xfId="24758"/>
    <cellStyle name="1_tree_총괄내역0518_장안초등학교내역0814_지주목_복사본 비둘기-수량산출서" xfId="24759"/>
    <cellStyle name="1_tree_총괄내역0518_장안초등학교내역0814_지주목_북악산-수량산출서" xfId="24760"/>
    <cellStyle name="1_tree_총괄내역0518_장안초등학교내역0814_지주목_지울것" xfId="24761"/>
    <cellStyle name="1_tree_총괄내역0518_장안초등학교내역0814_진해자은수량산출서(단지내)" xfId="10444"/>
    <cellStyle name="1_tree_총괄내역0518_장안초등학교내역0814_진해자은수량산출서(단지내)_진해자은수량산출서(도시기반)0621" xfId="10445"/>
    <cellStyle name="1_tree_총괄내역0518_장안초등학교내역0814_진해자은수량산출서(단지내)_취합" xfId="24762"/>
    <cellStyle name="1_tree_총괄내역0518_장안초등학교내역0814_철거 및 이설수량산출-학교숲" xfId="5795"/>
    <cellStyle name="1_tree_총괄내역0518_장안초등학교내역0814_철거 및 이설수량산출-학교숲 2" xfId="8929"/>
    <cellStyle name="1_tree_총괄내역0518_장안초등학교내역0814_하도급관리계획서(갑지원주동화)" xfId="24763"/>
    <cellStyle name="1_tree_총괄내역0518_장안초등학교내역0814_하도급관리계획서(갑지원주동화)_bc포대내역서" xfId="24764"/>
    <cellStyle name="1_tree_총괄내역0518_지울것" xfId="24765"/>
    <cellStyle name="1_tree_총괄내역0518_지주목" xfId="24766"/>
    <cellStyle name="1_tree_총괄내역0518_지주목_00-수량산출서양식" xfId="24767"/>
    <cellStyle name="1_tree_총괄내역0518_지주목_0702 성북구북악산-수량산출서" xfId="24768"/>
    <cellStyle name="1_tree_총괄내역0518_지주목_강남구시설녹지대-수량산출서" xfId="24769"/>
    <cellStyle name="1_tree_총괄내역0518_지주목_나래-수량산출서" xfId="24770"/>
    <cellStyle name="1_tree_총괄내역0518_지주목_단양희망의탑-설계서" xfId="24771"/>
    <cellStyle name="1_tree_총괄내역0518_지주목_복사본 비둘기-수량산출서" xfId="24772"/>
    <cellStyle name="1_tree_총괄내역0518_지주목_북악산-수량산출서" xfId="24773"/>
    <cellStyle name="1_tree_총괄내역0518_지주목_지울것" xfId="24774"/>
    <cellStyle name="1_tree_총괄내역0518_진해자은수량산출서(단지내)" xfId="10446"/>
    <cellStyle name="1_tree_총괄내역0518_진해자은수량산출서(단지내)_진해자은수량산출서(도시기반)0621" xfId="10447"/>
    <cellStyle name="1_tree_총괄내역0518_진해자은수량산출서(단지내)_취합" xfId="24775"/>
    <cellStyle name="1_tree_총괄내역0518_철거 및 이설수량산출-학교숲" xfId="5796"/>
    <cellStyle name="1_tree_총괄내역0518_철거 및 이설수량산출-학교숲 2" xfId="8930"/>
    <cellStyle name="1_tree_총괄내역0518_하도급관리계획서(갑지원주동화)" xfId="24776"/>
    <cellStyle name="1_tree_총괄내역0518_하도급관리계획서(갑지원주동화)_bc포대내역서" xfId="24777"/>
    <cellStyle name="1_tree_총괄내역서-건축" xfId="15986"/>
    <cellStyle name="1_tree_총괄내역서-건축_총괄내역서-토목" xfId="15987"/>
    <cellStyle name="1_tree_총괄내역서-토목" xfId="15988"/>
    <cellStyle name="1_tree_총괄내역서-토목_총괄내역서-토목" xfId="15989"/>
    <cellStyle name="1_tree_최종1스포츠집계" xfId="24778"/>
    <cellStyle name="1_tree_최종-남대천1단계" xfId="5797"/>
    <cellStyle name="1_tree_최종-남대천1단계 2" xfId="8931"/>
    <cellStyle name="1_tree_최종집계표" xfId="5798"/>
    <cellStyle name="1_tree_최종집계표 2" xfId="8932"/>
    <cellStyle name="1_tree_충남대단위수량" xfId="2369"/>
    <cellStyle name="1_tree_충남대단위수량 2" xfId="8933"/>
    <cellStyle name="1_tree_터미널1" xfId="2370"/>
    <cellStyle name="1_tree_터미널1 2" xfId="8934"/>
    <cellStyle name="1_tree_터미널1_04포장공(011,012)" xfId="2371"/>
    <cellStyle name="1_tree_터미널1_04포장공(011,012) 2" xfId="8935"/>
    <cellStyle name="1_tree_터미널1_1" xfId="2372"/>
    <cellStyle name="1_tree_터미널1_1 2" xfId="8936"/>
    <cellStyle name="1_tree_터미널1_1_04포장공(011,012)" xfId="2373"/>
    <cellStyle name="1_tree_터미널1_1_04포장공(011,012) 2" xfId="8937"/>
    <cellStyle name="1_tree_터미널1_1_수량" xfId="2374"/>
    <cellStyle name="1_tree_터미널1_1_수량 2" xfId="8938"/>
    <cellStyle name="1_tree_터미널1_1_주요자재집계표" xfId="2375"/>
    <cellStyle name="1_tree_터미널1_1_주요자재집계표 2" xfId="8939"/>
    <cellStyle name="1_tree_터미널1_수량" xfId="2376"/>
    <cellStyle name="1_tree_터미널1_수량 2" xfId="8940"/>
    <cellStyle name="1_tree_터미널1_주요자재집계표" xfId="2377"/>
    <cellStyle name="1_tree_터미널1_주요자재집계표 2" xfId="8941"/>
    <cellStyle name="1_tree_터미널1-0" xfId="24779"/>
    <cellStyle name="1_tree_터미널1-0_단위수량산출서" xfId="24780"/>
    <cellStyle name="1_tree_터미널1-0_쌍용수량0905" xfId="24781"/>
    <cellStyle name="1_tree_터미널1-0_쌍용수량0905_단위수량산출서" xfId="24782"/>
    <cellStyle name="1_tree_터미널2" xfId="5799"/>
    <cellStyle name="1_tree_터미널2 2" xfId="8942"/>
    <cellStyle name="1_tree_터미널2_갈산1구역최종집계" xfId="5800"/>
    <cellStyle name="1_tree_터미널2_갈산1구역최종집계 2" xfId="8943"/>
    <cellStyle name="1_tree_터미널2_골프장수목" xfId="24783"/>
    <cellStyle name="1_tree_터미널2_단산" xfId="5801"/>
    <cellStyle name="1_tree_터미널2_단산 2" xfId="8944"/>
    <cellStyle name="1_tree_터미널2_단위수량산출-전주공업고" xfId="5802"/>
    <cellStyle name="1_tree_터미널2_단위수량산출-전주공업고 2" xfId="8945"/>
    <cellStyle name="1_tree_터미널2_도곡집계표" xfId="5803"/>
    <cellStyle name="1_tree_터미널2_도곡집계표 2" xfId="8946"/>
    <cellStyle name="1_tree_터미널2_수량집계(금회분)" xfId="5804"/>
    <cellStyle name="1_tree_터미널2_수량집계(금회분) 2" xfId="8947"/>
    <cellStyle name="1_tree_터미널2_수량집계-2002춘천" xfId="5805"/>
    <cellStyle name="1_tree_터미널2_수량집계-2002춘천 2" xfId="8948"/>
    <cellStyle name="1_tree_터미널2_수량집계-금강" xfId="5806"/>
    <cellStyle name="1_tree_터미널2_수량집계-금강 2" xfId="8949"/>
    <cellStyle name="1_tree_터미널2_수량집계예산공설 " xfId="5807"/>
    <cellStyle name="1_tree_터미널2_수량집계예산공설  2" xfId="8950"/>
    <cellStyle name="1_tree_터미널2_수량집계예산공설 _덕동산 산책로 정비공사(0730)" xfId="5808"/>
    <cellStyle name="1_tree_터미널2_수량집계예산공설 _덕동산 산책로 정비공사(0730) 2" xfId="8951"/>
    <cellStyle name="1_tree_터미널2_수량집계예산공설 _할미산성" xfId="5809"/>
    <cellStyle name="1_tree_터미널2_수량집계예산공설 _할미산성 2" xfId="8952"/>
    <cellStyle name="1_tree_터미널2_수량집계-정읍" xfId="5810"/>
    <cellStyle name="1_tree_터미널2_수량집계-정읍 2" xfId="8953"/>
    <cellStyle name="1_tree_터미널2_수량집계최종-구로중" xfId="5811"/>
    <cellStyle name="1_tree_터미널2_수량집계최종-구로중 2" xfId="8954"/>
    <cellStyle name="1_tree_터미널2_수량집계최종-구미1대" xfId="5812"/>
    <cellStyle name="1_tree_터미널2_수량집계최종-구미1대 2" xfId="8955"/>
    <cellStyle name="1_tree_터미널2_수량집계최종-남대천" xfId="5813"/>
    <cellStyle name="1_tree_터미널2_수량집계최종-남대천 2" xfId="8956"/>
    <cellStyle name="1_tree_터미널2_수량집계최종-진안" xfId="5814"/>
    <cellStyle name="1_tree_터미널2_수량집계최종-진안 2" xfId="8957"/>
    <cellStyle name="1_tree_터미널2_수량집계표" xfId="24784"/>
    <cellStyle name="1_tree_터미널2_수량총괄표" xfId="24785"/>
    <cellStyle name="1_tree_터미널2_안동최종집계최종" xfId="5815"/>
    <cellStyle name="1_tree_터미널2_안동최종집계최종 2" xfId="8958"/>
    <cellStyle name="1_tree_터미널2_용평수량집계" xfId="24786"/>
    <cellStyle name="1_tree_터미널2_이리수량집계" xfId="5816"/>
    <cellStyle name="1_tree_터미널2_이리수량집계 2" xfId="8959"/>
    <cellStyle name="1_tree_터미널2_집계표" xfId="5817"/>
    <cellStyle name="1_tree_터미널2_집계표 2" xfId="8960"/>
    <cellStyle name="1_tree_터미널2_철거물량" xfId="5818"/>
    <cellStyle name="1_tree_터미널2_철거물량 2" xfId="8961"/>
    <cellStyle name="1_tree_터미널2_최종-남대천1단계" xfId="5819"/>
    <cellStyle name="1_tree_터미널2_최종-남대천1단계 2" xfId="8962"/>
    <cellStyle name="1_tree_터미널2_최종집계표" xfId="5820"/>
    <cellStyle name="1_tree_터미널2_최종집계표 2" xfId="8963"/>
    <cellStyle name="1_tree_포장단위수량" xfId="24787"/>
    <cellStyle name="1_tree_포장단위수량_단위수량산출서" xfId="24788"/>
    <cellStyle name="1_tree_하도급관리계획서(갑지원주동화)" xfId="24789"/>
    <cellStyle name="1_tree_하도급관리계획서(갑지원주동화)_bc포대내역서" xfId="24790"/>
    <cellStyle name="1_tree_한수단위수량" xfId="2378"/>
    <cellStyle name="1_tree_한수단위수량 2" xfId="8964"/>
    <cellStyle name="1_tree_한수단위수량_단위수량산출서" xfId="24791"/>
    <cellStyle name="1_tree_한풍단위수량" xfId="5821"/>
    <cellStyle name="1_tree_한풍단위수량 2" xfId="8965"/>
    <cellStyle name="1_tree_한풍단위수량_갈산1구역최종집계" xfId="5822"/>
    <cellStyle name="1_tree_한풍단위수량_갈산1구역최종집계 2" xfId="8966"/>
    <cellStyle name="1_tree_한풍단위수량_골프장수목" xfId="24792"/>
    <cellStyle name="1_tree_한풍단위수량_단산" xfId="5823"/>
    <cellStyle name="1_tree_한풍단위수량_단산 2" xfId="8967"/>
    <cellStyle name="1_tree_한풍단위수량_단위수량산출-전주공업고" xfId="5824"/>
    <cellStyle name="1_tree_한풍단위수량_단위수량산출-전주공업고 2" xfId="8968"/>
    <cellStyle name="1_tree_한풍단위수량_도곡집계표" xfId="5825"/>
    <cellStyle name="1_tree_한풍단위수량_도곡집계표 2" xfId="8969"/>
    <cellStyle name="1_tree_한풍단위수량_수량집계(금회분)" xfId="5826"/>
    <cellStyle name="1_tree_한풍단위수량_수량집계(금회분) 2" xfId="8970"/>
    <cellStyle name="1_tree_한풍단위수량_수량집계-2002춘천" xfId="5827"/>
    <cellStyle name="1_tree_한풍단위수량_수량집계-2002춘천 2" xfId="8971"/>
    <cellStyle name="1_tree_한풍단위수량_수량집계-금강" xfId="5828"/>
    <cellStyle name="1_tree_한풍단위수량_수량집계-금강 2" xfId="8972"/>
    <cellStyle name="1_tree_한풍단위수량_수량집계예산공설 " xfId="5829"/>
    <cellStyle name="1_tree_한풍단위수량_수량집계예산공설  2" xfId="8973"/>
    <cellStyle name="1_tree_한풍단위수량_수량집계예산공설 _덕동산 산책로 정비공사(0730)" xfId="5830"/>
    <cellStyle name="1_tree_한풍단위수량_수량집계예산공설 _덕동산 산책로 정비공사(0730) 2" xfId="8974"/>
    <cellStyle name="1_tree_한풍단위수량_수량집계예산공설 _할미산성" xfId="5831"/>
    <cellStyle name="1_tree_한풍단위수량_수량집계예산공설 _할미산성 2" xfId="8975"/>
    <cellStyle name="1_tree_한풍단위수량_수량집계-정읍" xfId="5832"/>
    <cellStyle name="1_tree_한풍단위수량_수량집계-정읍 2" xfId="8976"/>
    <cellStyle name="1_tree_한풍단위수량_수량집계최종-구로중" xfId="5833"/>
    <cellStyle name="1_tree_한풍단위수량_수량집계최종-구로중 2" xfId="8977"/>
    <cellStyle name="1_tree_한풍단위수량_수량집계최종-구미1대" xfId="5834"/>
    <cellStyle name="1_tree_한풍단위수량_수량집계최종-구미1대 2" xfId="8978"/>
    <cellStyle name="1_tree_한풍단위수량_수량집계최종-남대천" xfId="5835"/>
    <cellStyle name="1_tree_한풍단위수량_수량집계최종-남대천 2" xfId="8979"/>
    <cellStyle name="1_tree_한풍단위수량_수량집계최종-진안" xfId="5836"/>
    <cellStyle name="1_tree_한풍단위수량_수량집계최종-진안 2" xfId="8980"/>
    <cellStyle name="1_tree_한풍단위수량_수량집계표" xfId="24793"/>
    <cellStyle name="1_tree_한풍단위수량_수량총괄표" xfId="24794"/>
    <cellStyle name="1_tree_한풍단위수량_안동최종집계최종" xfId="5837"/>
    <cellStyle name="1_tree_한풍단위수량_안동최종집계최종 2" xfId="8981"/>
    <cellStyle name="1_tree_한풍단위수량_용평수량집계" xfId="24795"/>
    <cellStyle name="1_tree_한풍단위수량_이리수량집계" xfId="5838"/>
    <cellStyle name="1_tree_한풍단위수량_이리수량집계 2" xfId="8982"/>
    <cellStyle name="1_tree_한풍단위수량_집계표" xfId="5839"/>
    <cellStyle name="1_tree_한풍단위수량_집계표 2" xfId="8983"/>
    <cellStyle name="1_tree_한풍단위수량_철거물량" xfId="5840"/>
    <cellStyle name="1_tree_한풍단위수량_철거물량 2" xfId="8984"/>
    <cellStyle name="1_tree_한풍단위수량_최종-남대천1단계" xfId="5841"/>
    <cellStyle name="1_tree_한풍단위수량_최종-남대천1단계 2" xfId="8985"/>
    <cellStyle name="1_tree_한풍단위수량_최종집계표" xfId="5842"/>
    <cellStyle name="1_tree_한풍단위수량_최종집계표 2" xfId="8986"/>
    <cellStyle name="1_tree_한풍집계" xfId="2379"/>
    <cellStyle name="1_tree_한풍집계 2" xfId="8987"/>
    <cellStyle name="1_tree_한풍집계_04포장공(011,012)" xfId="2380"/>
    <cellStyle name="1_tree_한풍집계_04포장공(011,012) 2" xfId="8988"/>
    <cellStyle name="1_tree_한풍집계_Sheet1" xfId="5890"/>
    <cellStyle name="1_tree_한풍집계_Sheet1 2" xfId="8989"/>
    <cellStyle name="1_tree_한풍집계_Sheet1_2-총괄내역서-토목" xfId="15990"/>
    <cellStyle name="1_tree_한풍집계_Sheet1_과천놀이터설계서" xfId="5891"/>
    <cellStyle name="1_tree_한풍집계_Sheet1_과천놀이터설계서 2" xfId="8990"/>
    <cellStyle name="1_tree_한풍집계_Sheet1_안양설계서갑지(총괄)" xfId="15991"/>
    <cellStyle name="1_tree_한풍집계_Sheet1_총괄갑지" xfId="5892"/>
    <cellStyle name="1_tree_한풍집계_Sheet1_총괄갑지 2" xfId="8991"/>
    <cellStyle name="1_tree_한풍집계_Sheet1_총괄내역서" xfId="5893"/>
    <cellStyle name="1_tree_한풍집계_Sheet1_총괄내역서 2" xfId="8992"/>
    <cellStyle name="1_tree_한풍집계_Sheet1_총괄내역서_총괄내역서-건축" xfId="15992"/>
    <cellStyle name="1_tree_한풍집계_Sheet1_총괄내역서_총괄내역서-건축_총괄내역서-토목" xfId="15993"/>
    <cellStyle name="1_tree_한풍집계_Sheet1_총괄내역서_총괄내역서-토목" xfId="15994"/>
    <cellStyle name="1_tree_한풍집계_Sheet1_총괄내역서_총괄내역서-토목_총괄내역서-토목" xfId="15995"/>
    <cellStyle name="1_tree_한풍집계_Sheet1_총괄내역서-건축" xfId="15996"/>
    <cellStyle name="1_tree_한풍집계_Sheet1_총괄내역서-토목" xfId="15997"/>
    <cellStyle name="1_tree_한풍집계_갈산1구역최종집계" xfId="5843"/>
    <cellStyle name="1_tree_한풍집계_갈산1구역최종집계 2" xfId="8993"/>
    <cellStyle name="1_tree_한풍집계_갑지0601" xfId="5844"/>
    <cellStyle name="1_tree_한풍집계_갑지0601 2" xfId="8994"/>
    <cellStyle name="1_tree_한풍집계_갑지0601_2-총괄내역서-토목" xfId="15998"/>
    <cellStyle name="1_tree_한풍집계_갑지0601_과천놀이터설계서" xfId="5845"/>
    <cellStyle name="1_tree_한풍집계_갑지0601_과천놀이터설계서 2" xfId="8995"/>
    <cellStyle name="1_tree_한풍집계_갑지0601_안양설계서갑지(총괄)" xfId="15999"/>
    <cellStyle name="1_tree_한풍집계_갑지0601_총괄갑지" xfId="5846"/>
    <cellStyle name="1_tree_한풍집계_갑지0601_총괄갑지 2" xfId="8996"/>
    <cellStyle name="1_tree_한풍집계_갑지0601_총괄내역서" xfId="5847"/>
    <cellStyle name="1_tree_한풍집계_갑지0601_총괄내역서 2" xfId="8997"/>
    <cellStyle name="1_tree_한풍집계_갑지0601_총괄내역서_총괄내역서-건축" xfId="16000"/>
    <cellStyle name="1_tree_한풍집계_갑지0601_총괄내역서_총괄내역서-건축_총괄내역서-토목" xfId="16001"/>
    <cellStyle name="1_tree_한풍집계_갑지0601_총괄내역서_총괄내역서-토목" xfId="16002"/>
    <cellStyle name="1_tree_한풍집계_갑지0601_총괄내역서_총괄내역서-토목_총괄내역서-토목" xfId="16003"/>
    <cellStyle name="1_tree_한풍집계_갑지0601_총괄내역서-건축" xfId="16004"/>
    <cellStyle name="1_tree_한풍집계_갑지0601_총괄내역서-토목" xfId="16005"/>
    <cellStyle name="1_tree_한풍집계_견적대비및수량총괄표" xfId="24796"/>
    <cellStyle name="1_tree_한풍집계_골프장수목" xfId="24797"/>
    <cellStyle name="1_tree_한풍집계_단산" xfId="5848"/>
    <cellStyle name="1_tree_한풍집계_단산 2" xfId="8998"/>
    <cellStyle name="1_tree_한풍집계_단위수량산출" xfId="24798"/>
    <cellStyle name="1_tree_한풍집계_단위수량산출-전주공업고" xfId="5849"/>
    <cellStyle name="1_tree_한풍집계_단위수량산출-전주공업고 2" xfId="8999"/>
    <cellStyle name="1_tree_한풍집계_도곡집계표" xfId="5850"/>
    <cellStyle name="1_tree_한풍집계_도곡집계표 2" xfId="9000"/>
    <cellStyle name="1_tree_한풍집계_수량" xfId="2381"/>
    <cellStyle name="1_tree_한풍집계_수량 2" xfId="9001"/>
    <cellStyle name="1_tree_한풍집계_수량집계(금회분)" xfId="5851"/>
    <cellStyle name="1_tree_한풍집계_수량집계(금회분) 2" xfId="9002"/>
    <cellStyle name="1_tree_한풍집계_수량집계-2002춘천" xfId="5852"/>
    <cellStyle name="1_tree_한풍집계_수량집계-2002춘천 2" xfId="9003"/>
    <cellStyle name="1_tree_한풍집계_수량집계-금강" xfId="5853"/>
    <cellStyle name="1_tree_한풍집계_수량집계-금강 2" xfId="9004"/>
    <cellStyle name="1_tree_한풍집계_수량집계예산공설 " xfId="5854"/>
    <cellStyle name="1_tree_한풍집계_수량집계예산공설  2" xfId="9005"/>
    <cellStyle name="1_tree_한풍집계_수량집계예산공설 _덕동산 산책로 정비공사(0730)" xfId="5855"/>
    <cellStyle name="1_tree_한풍집계_수량집계예산공설 _덕동산 산책로 정비공사(0730) 2" xfId="9006"/>
    <cellStyle name="1_tree_한풍집계_수량집계예산공설 _할미산성" xfId="5856"/>
    <cellStyle name="1_tree_한풍집계_수량집계예산공설 _할미산성 2" xfId="9007"/>
    <cellStyle name="1_tree_한풍집계_수량집계-정읍" xfId="5857"/>
    <cellStyle name="1_tree_한풍집계_수량집계-정읍 2" xfId="9008"/>
    <cellStyle name="1_tree_한풍집계_수량집계최종-구로중" xfId="5858"/>
    <cellStyle name="1_tree_한풍집계_수량집계최종-구로중 2" xfId="9009"/>
    <cellStyle name="1_tree_한풍집계_수량집계최종-구미1대" xfId="5859"/>
    <cellStyle name="1_tree_한풍집계_수량집계최종-구미1대 2" xfId="9010"/>
    <cellStyle name="1_tree_한풍집계_수량집계최종-남대천" xfId="5860"/>
    <cellStyle name="1_tree_한풍집계_수량집계최종-남대천 2" xfId="9011"/>
    <cellStyle name="1_tree_한풍집계_수량집계최종-진안" xfId="5861"/>
    <cellStyle name="1_tree_한풍집계_수량집계최종-진안 2" xfId="9012"/>
    <cellStyle name="1_tree_한풍집계_수량집계표" xfId="24799"/>
    <cellStyle name="1_tree_한풍집계_수량총괄표" xfId="24800"/>
    <cellStyle name="1_tree_한풍집계_수원수량집계(7.13)" xfId="24801"/>
    <cellStyle name="1_tree_한풍집계_수원수량집계(7.31)" xfId="24802"/>
    <cellStyle name="1_tree_한풍집계_쌍용수량0905" xfId="24803"/>
    <cellStyle name="1_tree_한풍집계_쌍용수량0905_단위수량산출서" xfId="24804"/>
    <cellStyle name="1_tree_한풍집계_쌍용수량집계" xfId="24805"/>
    <cellStyle name="1_tree_한풍집계_안동최종집계최종" xfId="5862"/>
    <cellStyle name="1_tree_한풍집계_안동최종집계최종 2" xfId="9013"/>
    <cellStyle name="1_tree_한풍집계_용평수량집계" xfId="24806"/>
    <cellStyle name="1_tree_한풍집계_이리수량집계" xfId="5863"/>
    <cellStyle name="1_tree_한풍집계_이리수량집계 2" xfId="9014"/>
    <cellStyle name="1_tree_한풍집계_이식수목수량산출" xfId="24807"/>
    <cellStyle name="1_tree_한풍집계_이식수목수량산출_단위수량산출서" xfId="24808"/>
    <cellStyle name="1_tree_한풍집계_주요자재집계표" xfId="2382"/>
    <cellStyle name="1_tree_한풍집계_주요자재집계표 2" xfId="9015"/>
    <cellStyle name="1_tree_한풍집계_집계표" xfId="5864"/>
    <cellStyle name="1_tree_한풍집계_집계표 2" xfId="9016"/>
    <cellStyle name="1_tree_한풍집계_철거물량" xfId="5865"/>
    <cellStyle name="1_tree_한풍집계_철거물량 2" xfId="9017"/>
    <cellStyle name="1_tree_한풍집계_총괄내역서-건축" xfId="16006"/>
    <cellStyle name="1_tree_한풍집계_총괄내역서-건축_총괄내역서-토목" xfId="16007"/>
    <cellStyle name="1_tree_한풍집계_총괄내역서-토목" xfId="16008"/>
    <cellStyle name="1_tree_한풍집계_총괄내역서-토목_총괄내역서-토목" xfId="16009"/>
    <cellStyle name="1_tree_한풍집계_최종-남대천1단계" xfId="5866"/>
    <cellStyle name="1_tree_한풍집계_최종-남대천1단계 2" xfId="9018"/>
    <cellStyle name="1_tree_한풍집계_최종집계표" xfId="5867"/>
    <cellStyle name="1_tree_한풍집계_최종집계표 2" xfId="9019"/>
    <cellStyle name="1_tree_한풍집계_터미널1" xfId="2383"/>
    <cellStyle name="1_tree_한풍집계_터미널1 2" xfId="9020"/>
    <cellStyle name="1_tree_한풍집계_터미널1_04포장공(011,012)" xfId="2384"/>
    <cellStyle name="1_tree_한풍집계_터미널1_04포장공(011,012) 2" xfId="9021"/>
    <cellStyle name="1_tree_한풍집계_터미널1_1" xfId="2385"/>
    <cellStyle name="1_tree_한풍집계_터미널1_1 2" xfId="9022"/>
    <cellStyle name="1_tree_한풍집계_터미널1_1_04포장공(011,012)" xfId="2386"/>
    <cellStyle name="1_tree_한풍집계_터미널1_1_04포장공(011,012) 2" xfId="9023"/>
    <cellStyle name="1_tree_한풍집계_터미널1_1_수량" xfId="2387"/>
    <cellStyle name="1_tree_한풍집계_터미널1_1_수량 2" xfId="9024"/>
    <cellStyle name="1_tree_한풍집계_터미널1_1_주요자재집계표" xfId="2388"/>
    <cellStyle name="1_tree_한풍집계_터미널1_1_주요자재집계표 2" xfId="9025"/>
    <cellStyle name="1_tree_한풍집계_터미널1_수량" xfId="2389"/>
    <cellStyle name="1_tree_한풍집계_터미널1_수량 2" xfId="9026"/>
    <cellStyle name="1_tree_한풍집계_터미널1_주요자재집계표" xfId="2390"/>
    <cellStyle name="1_tree_한풍집계_터미널1_주요자재집계표 2" xfId="9027"/>
    <cellStyle name="1_tree_한풍집계_터미널2" xfId="5868"/>
    <cellStyle name="1_tree_한풍집계_터미널2 2" xfId="9028"/>
    <cellStyle name="1_tree_한풍집계_터미널2_갈산1구역최종집계" xfId="5869"/>
    <cellStyle name="1_tree_한풍집계_터미널2_갈산1구역최종집계 2" xfId="9029"/>
    <cellStyle name="1_tree_한풍집계_터미널2_골프장수목" xfId="24809"/>
    <cellStyle name="1_tree_한풍집계_터미널2_단산" xfId="5870"/>
    <cellStyle name="1_tree_한풍집계_터미널2_단산 2" xfId="9030"/>
    <cellStyle name="1_tree_한풍집계_터미널2_단위수량산출-전주공업고" xfId="5871"/>
    <cellStyle name="1_tree_한풍집계_터미널2_단위수량산출-전주공업고 2" xfId="9031"/>
    <cellStyle name="1_tree_한풍집계_터미널2_도곡집계표" xfId="5872"/>
    <cellStyle name="1_tree_한풍집계_터미널2_도곡집계표 2" xfId="9032"/>
    <cellStyle name="1_tree_한풍집계_터미널2_수량집계(금회분)" xfId="5873"/>
    <cellStyle name="1_tree_한풍집계_터미널2_수량집계(금회분) 2" xfId="9033"/>
    <cellStyle name="1_tree_한풍집계_터미널2_수량집계-2002춘천" xfId="5874"/>
    <cellStyle name="1_tree_한풍집계_터미널2_수량집계-2002춘천 2" xfId="9034"/>
    <cellStyle name="1_tree_한풍집계_터미널2_수량집계-금강" xfId="5875"/>
    <cellStyle name="1_tree_한풍집계_터미널2_수량집계-금강 2" xfId="9035"/>
    <cellStyle name="1_tree_한풍집계_터미널2_수량집계예산공설 " xfId="5876"/>
    <cellStyle name="1_tree_한풍집계_터미널2_수량집계예산공설  2" xfId="9036"/>
    <cellStyle name="1_tree_한풍집계_터미널2_수량집계예산공설 _덕동산 산책로 정비공사(0730)" xfId="5877"/>
    <cellStyle name="1_tree_한풍집계_터미널2_수량집계예산공설 _덕동산 산책로 정비공사(0730) 2" xfId="9037"/>
    <cellStyle name="1_tree_한풍집계_터미널2_수량집계예산공설 _할미산성" xfId="5878"/>
    <cellStyle name="1_tree_한풍집계_터미널2_수량집계예산공설 _할미산성 2" xfId="9038"/>
    <cellStyle name="1_tree_한풍집계_터미널2_수량집계-정읍" xfId="5879"/>
    <cellStyle name="1_tree_한풍집계_터미널2_수량집계-정읍 2" xfId="9039"/>
    <cellStyle name="1_tree_한풍집계_터미널2_수량집계최종-구로중" xfId="5880"/>
    <cellStyle name="1_tree_한풍집계_터미널2_수량집계최종-구로중 2" xfId="9040"/>
    <cellStyle name="1_tree_한풍집계_터미널2_수량집계최종-구미1대" xfId="5881"/>
    <cellStyle name="1_tree_한풍집계_터미널2_수량집계최종-구미1대 2" xfId="9041"/>
    <cellStyle name="1_tree_한풍집계_터미널2_수량집계최종-남대천" xfId="5882"/>
    <cellStyle name="1_tree_한풍집계_터미널2_수량집계최종-남대천 2" xfId="9042"/>
    <cellStyle name="1_tree_한풍집계_터미널2_수량집계최종-진안" xfId="5883"/>
    <cellStyle name="1_tree_한풍집계_터미널2_수량집계최종-진안 2" xfId="9043"/>
    <cellStyle name="1_tree_한풍집계_터미널2_수량집계표" xfId="24810"/>
    <cellStyle name="1_tree_한풍집계_터미널2_수량총괄표" xfId="24811"/>
    <cellStyle name="1_tree_한풍집계_터미널2_안동최종집계최종" xfId="5884"/>
    <cellStyle name="1_tree_한풍집계_터미널2_안동최종집계최종 2" xfId="9044"/>
    <cellStyle name="1_tree_한풍집계_터미널2_용평수량집계" xfId="24812"/>
    <cellStyle name="1_tree_한풍집계_터미널2_이리수량집계" xfId="5885"/>
    <cellStyle name="1_tree_한풍집계_터미널2_이리수량집계 2" xfId="9045"/>
    <cellStyle name="1_tree_한풍집계_터미널2_집계표" xfId="5886"/>
    <cellStyle name="1_tree_한풍집계_터미널2_집계표 2" xfId="9046"/>
    <cellStyle name="1_tree_한풍집계_터미널2_철거물량" xfId="5887"/>
    <cellStyle name="1_tree_한풍집계_터미널2_철거물량 2" xfId="9047"/>
    <cellStyle name="1_tree_한풍집계_터미널2_최종-남대천1단계" xfId="5888"/>
    <cellStyle name="1_tree_한풍집계_터미널2_최종-남대천1단계 2" xfId="9048"/>
    <cellStyle name="1_tree_한풍집계_터미널2_최종집계표" xfId="5889"/>
    <cellStyle name="1_tree_한풍집계_터미널2_최종집계표 2" xfId="9049"/>
    <cellStyle name="1_tree_현충묘지-예산서(조경)" xfId="2391"/>
    <cellStyle name="1_tree_현충묘지-예산서(조경) 2" xfId="9050"/>
    <cellStyle name="1_tree_현충묘지-예산서(조경) 2 2" xfId="16258"/>
    <cellStyle name="1_tree_현충묘지-예산서(조경) 3" xfId="16454"/>
    <cellStyle name="1_tree_현충묘지-예산서(조경)_00-수량산출서양식" xfId="24813"/>
    <cellStyle name="1_tree_현충묘지-예산서(조경)_041206 목동내역" xfId="24814"/>
    <cellStyle name="1_tree_현충묘지-예산서(조경)_041206 목동내역_설계서(갑지)0223" xfId="24815"/>
    <cellStyle name="1_tree_현충묘지-예산서(조경)_041206 목동내역_설계예산서및단가산출서" xfId="24816"/>
    <cellStyle name="1_tree_현충묘지-예산서(조경)_041206 목동내역_진입램프최종" xfId="24817"/>
    <cellStyle name="1_tree_현충묘지-예산서(조경)_041206 목동내역_진입램프최종엑셀" xfId="24818"/>
    <cellStyle name="1_tree_현충묘지-예산서(조경)_0702 성북구북악산-수량산출서" xfId="24819"/>
    <cellStyle name="1_tree_현충묘지-예산서(조경)_강남구시설녹지대-수량산출서" xfId="24820"/>
    <cellStyle name="1_tree_현충묘지-예산서(조경)_까르프-표지예정공정표" xfId="24821"/>
    <cellStyle name="1_tree_현충묘지-예산서(조경)_까르프-표지예정공정표_00-표지" xfId="24822"/>
    <cellStyle name="1_tree_현충묘지-예산서(조경)_까르프-표지예정공정표_00-표지_서부지방검찰청-표지" xfId="24823"/>
    <cellStyle name="1_tree_현충묘지-예산서(조경)_까르프-표지예정공정표_00-표지_서부지방법원-표지" xfId="24824"/>
    <cellStyle name="1_tree_현충묘지-예산서(조경)_까르프-표지예정공정표_수량산출서(지방검찰청외1개소)0823" xfId="24825"/>
    <cellStyle name="1_tree_현충묘지-예산서(조경)_나래-수량산출서" xfId="24826"/>
    <cellStyle name="1_tree_현충묘지-예산서(조경)_단양희망의탑-설계서" xfId="24827"/>
    <cellStyle name="1_tree_현충묘지-예산서(조경)_대전가오-설계서" xfId="24828"/>
    <cellStyle name="1_tree_현충묘지-예산서(조경)_대전가오-설계서(관리)" xfId="24829"/>
    <cellStyle name="1_tree_현충묘지-예산서(조경)_대전가오-설계서(관리)_00-설계서양식" xfId="24830"/>
    <cellStyle name="1_tree_현충묘지-예산서(조경)_대전가오-설계서(관리)_00-설계서양식_00-수량산출서양식" xfId="24831"/>
    <cellStyle name="1_tree_현충묘지-예산서(조경)_대전가오-설계서(관리)_00-설계서양식_0702 성북구북악산-수량산출서" xfId="24832"/>
    <cellStyle name="1_tree_현충묘지-예산서(조경)_대전가오-설계서(관리)_00-설계서양식_강남구시설녹지대-수량산출서" xfId="24833"/>
    <cellStyle name="1_tree_현충묘지-예산서(조경)_대전가오-설계서(관리)_00-설계서양식_나래-수량산출서" xfId="24834"/>
    <cellStyle name="1_tree_현충묘지-예산서(조경)_대전가오-설계서(관리)_00-설계서양식_단양희망의탑-설계서" xfId="24835"/>
    <cellStyle name="1_tree_현충묘지-예산서(조경)_대전가오-설계서(관리)_00-설계서양식_복사본 비둘기-수량산출서" xfId="24836"/>
    <cellStyle name="1_tree_현충묘지-예산서(조경)_대전가오-설계서(관리)_00-설계서양식_북악산-수량산출서" xfId="24837"/>
    <cellStyle name="1_tree_현충묘지-예산서(조경)_대전가오-설계서(관리)_00-설계서양식_지울것" xfId="24838"/>
    <cellStyle name="1_tree_현충묘지-예산서(조경)_대전가오-설계서(관리)_00-수량산출서양식" xfId="24839"/>
    <cellStyle name="1_tree_현충묘지-예산서(조경)_대전가오-설계서(관리)_0702 성북구북악산-수량산출서" xfId="24840"/>
    <cellStyle name="1_tree_현충묘지-예산서(조경)_대전가오-설계서(관리)_강남구시설녹지대-수량산출서" xfId="24841"/>
    <cellStyle name="1_tree_현충묘지-예산서(조경)_대전가오-설계서(관리)_나래-수량산출서" xfId="24842"/>
    <cellStyle name="1_tree_현충묘지-예산서(조경)_대전가오-설계서(관리)_단양-수량산출서" xfId="24843"/>
    <cellStyle name="1_tree_현충묘지-예산서(조경)_대전가오-설계서(관리)_단양희망의탑-설계서" xfId="24844"/>
    <cellStyle name="1_tree_현충묘지-예산서(조경)_대전가오-설계서(관리)_복사본 비둘기-수량산출서" xfId="24845"/>
    <cellStyle name="1_tree_현충묘지-예산서(조경)_대전가오-설계서(관리)_북악산-수량산출서" xfId="24846"/>
    <cellStyle name="1_tree_현충묘지-예산서(조경)_대전가오-설계서(관리)_지울것" xfId="24847"/>
    <cellStyle name="1_tree_현충묘지-예산서(조경)_대전가오-설계서_00-설계서양식" xfId="24848"/>
    <cellStyle name="1_tree_현충묘지-예산서(조경)_대전가오-설계서_00-설계서양식_00-수량산출서양식" xfId="24849"/>
    <cellStyle name="1_tree_현충묘지-예산서(조경)_대전가오-설계서_00-설계서양식_0702 성북구북악산-수량산출서" xfId="24850"/>
    <cellStyle name="1_tree_현충묘지-예산서(조경)_대전가오-설계서_00-설계서양식_강남구시설녹지대-수량산출서" xfId="24851"/>
    <cellStyle name="1_tree_현충묘지-예산서(조경)_대전가오-설계서_00-설계서양식_나래-수량산출서" xfId="24852"/>
    <cellStyle name="1_tree_현충묘지-예산서(조경)_대전가오-설계서_00-설계서양식_단양희망의탑-설계서" xfId="24853"/>
    <cellStyle name="1_tree_현충묘지-예산서(조경)_대전가오-설계서_00-설계서양식_복사본 비둘기-수량산출서" xfId="24854"/>
    <cellStyle name="1_tree_현충묘지-예산서(조경)_대전가오-설계서_00-설계서양식_북악산-수량산출서" xfId="24855"/>
    <cellStyle name="1_tree_현충묘지-예산서(조경)_대전가오-설계서_00-설계서양식_지울것" xfId="24856"/>
    <cellStyle name="1_tree_현충묘지-예산서(조경)_대전가오-설계서_00-수량산출서양식" xfId="24857"/>
    <cellStyle name="1_tree_현충묘지-예산서(조경)_대전가오-설계서_0702 성북구북악산-수량산출서" xfId="24858"/>
    <cellStyle name="1_tree_현충묘지-예산서(조경)_대전가오-설계서_강남구시설녹지대-수량산출서" xfId="24859"/>
    <cellStyle name="1_tree_현충묘지-예산서(조경)_대전가오-설계서_나래-수량산출서" xfId="24860"/>
    <cellStyle name="1_tree_현충묘지-예산서(조경)_대전가오-설계서_단양-수량산출서" xfId="24861"/>
    <cellStyle name="1_tree_현충묘지-예산서(조경)_대전가오-설계서_단양희망의탑-설계서" xfId="24862"/>
    <cellStyle name="1_tree_현충묘지-예산서(조경)_대전가오-설계서_복사본 비둘기-수량산출서" xfId="24863"/>
    <cellStyle name="1_tree_현충묘지-예산서(조경)_대전가오-설계서_북악산-수량산출서" xfId="24864"/>
    <cellStyle name="1_tree_현충묘지-예산서(조경)_대전가오-설계서_지울것" xfId="24865"/>
    <cellStyle name="1_tree_현충묘지-예산서(조경)_대전가오-설계서1" xfId="24866"/>
    <cellStyle name="1_tree_현충묘지-예산서(조경)_대전가오-설계서1_00-설계서양식" xfId="24867"/>
    <cellStyle name="1_tree_현충묘지-예산서(조경)_대전가오-설계서1_00-설계서양식_00-수량산출서양식" xfId="24868"/>
    <cellStyle name="1_tree_현충묘지-예산서(조경)_대전가오-설계서1_00-설계서양식_0702 성북구북악산-수량산출서" xfId="24869"/>
    <cellStyle name="1_tree_현충묘지-예산서(조경)_대전가오-설계서1_00-설계서양식_강남구시설녹지대-수량산출서" xfId="24870"/>
    <cellStyle name="1_tree_현충묘지-예산서(조경)_대전가오-설계서1_00-설계서양식_나래-수량산출서" xfId="24871"/>
    <cellStyle name="1_tree_현충묘지-예산서(조경)_대전가오-설계서1_00-설계서양식_단양희망의탑-설계서" xfId="24872"/>
    <cellStyle name="1_tree_현충묘지-예산서(조경)_대전가오-설계서1_00-설계서양식_복사본 비둘기-수량산출서" xfId="24873"/>
    <cellStyle name="1_tree_현충묘지-예산서(조경)_대전가오-설계서1_00-설계서양식_북악산-수량산출서" xfId="24874"/>
    <cellStyle name="1_tree_현충묘지-예산서(조경)_대전가오-설계서1_00-설계서양식_지울것" xfId="24875"/>
    <cellStyle name="1_tree_현충묘지-예산서(조경)_대전가오-설계서1_00-수량산출서양식" xfId="24876"/>
    <cellStyle name="1_tree_현충묘지-예산서(조경)_대전가오-설계서1_0702 성북구북악산-수량산출서" xfId="24877"/>
    <cellStyle name="1_tree_현충묘지-예산서(조경)_대전가오-설계서1_강남구시설녹지대-수량산출서" xfId="24878"/>
    <cellStyle name="1_tree_현충묘지-예산서(조경)_대전가오-설계서1_나래-수량산출서" xfId="24879"/>
    <cellStyle name="1_tree_현충묘지-예산서(조경)_대전가오-설계서1_단양-수량산출서" xfId="24880"/>
    <cellStyle name="1_tree_현충묘지-예산서(조경)_대전가오-설계서1_단양희망의탑-설계서" xfId="24881"/>
    <cellStyle name="1_tree_현충묘지-예산서(조경)_대전가오-설계서1_복사본 비둘기-수량산출서" xfId="24882"/>
    <cellStyle name="1_tree_현충묘지-예산서(조경)_대전가오-설계서1_북악산-수량산출서" xfId="24883"/>
    <cellStyle name="1_tree_현충묘지-예산서(조경)_대전가오-설계서1_지울것" xfId="24884"/>
    <cellStyle name="1_tree_현충묘지-예산서(조경)_목동내역" xfId="2392"/>
    <cellStyle name="1_tree_현충묘지-예산서(조경)_목동내역 2" xfId="9051"/>
    <cellStyle name="1_tree_현충묘지-예산서(조경)_목동내역_폐기물집계" xfId="2393"/>
    <cellStyle name="1_tree_현충묘지-예산서(조경)_목동내역_폐기물집계 2" xfId="9052"/>
    <cellStyle name="1_tree_현충묘지-예산서(조경)_복사본 비둘기-수량산출서" xfId="24885"/>
    <cellStyle name="1_tree_현충묘지-예산서(조경)_북악산-수량산출서" xfId="24886"/>
    <cellStyle name="1_tree_현충묘지-예산서(조경)_서부지방검찰청-표지" xfId="24887"/>
    <cellStyle name="1_tree_현충묘지-예산서(조경)_서부지방법원-표지" xfId="24888"/>
    <cellStyle name="1_tree_현충묘지-예산서(조경)_설계서(갑지)0223" xfId="24889"/>
    <cellStyle name="1_tree_현충묘지-예산서(조경)_설계예산서및단가산출서" xfId="24890"/>
    <cellStyle name="1_tree_현충묘지-예산서(조경)_수량산출서(지방검찰청외1개소)0823" xfId="24891"/>
    <cellStyle name="1_tree_현충묘지-예산서(조경)_예산서-엑셀변환양식100" xfId="2394"/>
    <cellStyle name="1_tree_현충묘지-예산서(조경)_예산서-엑셀변환양식100 2" xfId="9053"/>
    <cellStyle name="1_tree_현충묘지-예산서(조경)_예산서-엑셀변환양식100 2 2" xfId="16275"/>
    <cellStyle name="1_tree_현충묘지-예산서(조경)_예산서-엑셀변환양식100 3" xfId="16453"/>
    <cellStyle name="1_tree_현충묘지-예산서(조경)_예산서-엑셀변환양식100_00-설계서양식" xfId="24892"/>
    <cellStyle name="1_tree_현충묘지-예산서(조경)_예산서-엑셀변환양식100_00-설계서양식_00-수량산출서양식" xfId="24893"/>
    <cellStyle name="1_tree_현충묘지-예산서(조경)_예산서-엑셀변환양식100_00-설계서양식_0702 성북구북악산-수량산출서" xfId="24894"/>
    <cellStyle name="1_tree_현충묘지-예산서(조경)_예산서-엑셀변환양식100_00-설계서양식_강남구시설녹지대-수량산출서" xfId="24895"/>
    <cellStyle name="1_tree_현충묘지-예산서(조경)_예산서-엑셀변환양식100_00-설계서양식_나래-수량산출서" xfId="24896"/>
    <cellStyle name="1_tree_현충묘지-예산서(조경)_예산서-엑셀변환양식100_00-설계서양식_단양희망의탑-설계서" xfId="24897"/>
    <cellStyle name="1_tree_현충묘지-예산서(조경)_예산서-엑셀변환양식100_00-설계서양식_복사본 비둘기-수량산출서" xfId="24898"/>
    <cellStyle name="1_tree_현충묘지-예산서(조경)_예산서-엑셀변환양식100_00-설계서양식_북악산-수량산출서" xfId="24899"/>
    <cellStyle name="1_tree_현충묘지-예산서(조경)_예산서-엑셀변환양식100_00-설계서양식_지울것" xfId="24900"/>
    <cellStyle name="1_tree_현충묘지-예산서(조경)_예산서-엑셀변환양식100_00-수량산출서양식" xfId="24901"/>
    <cellStyle name="1_tree_현충묘지-예산서(조경)_예산서-엑셀변환양식100_00-예산서양식100" xfId="6811"/>
    <cellStyle name="1_tree_현충묘지-예산서(조경)_예산서-엑셀변환양식100_00-예산서양식100_00-수량산출서양식" xfId="24902"/>
    <cellStyle name="1_tree_현충묘지-예산서(조경)_예산서-엑셀변환양식100_00-예산서양식100_0702 성북구북악산-수량산출서" xfId="24903"/>
    <cellStyle name="1_tree_현충묘지-예산서(조경)_예산서-엑셀변환양식100_00-예산서양식100_강남구시설녹지대-수량산출서" xfId="24904"/>
    <cellStyle name="1_tree_현충묘지-예산서(조경)_예산서-엑셀변환양식100_00-예산서양식100_나래-수량산출서" xfId="24905"/>
    <cellStyle name="1_tree_현충묘지-예산서(조경)_예산서-엑셀변환양식100_00-예산서양식100_단양희망의탑-설계서" xfId="24906"/>
    <cellStyle name="1_tree_현충묘지-예산서(조경)_예산서-엑셀변환양식100_00-예산서양식100_대전가오-설계서" xfId="24907"/>
    <cellStyle name="1_tree_현충묘지-예산서(조경)_예산서-엑셀변환양식100_00-예산서양식100_대전가오-설계서(관리)" xfId="24908"/>
    <cellStyle name="1_tree_현충묘지-예산서(조경)_예산서-엑셀변환양식100_00-예산서양식100_대전가오-설계서(관리)_00-설계서양식" xfId="24909"/>
    <cellStyle name="1_tree_현충묘지-예산서(조경)_예산서-엑셀변환양식100_00-예산서양식100_대전가오-설계서(관리)_00-설계서양식_00-수량산출서양식" xfId="24910"/>
    <cellStyle name="1_tree_현충묘지-예산서(조경)_예산서-엑셀변환양식100_00-예산서양식100_대전가오-설계서(관리)_00-설계서양식_0702 성북구북악산-수량산출서" xfId="24911"/>
    <cellStyle name="1_tree_현충묘지-예산서(조경)_예산서-엑셀변환양식100_00-예산서양식100_대전가오-설계서(관리)_00-설계서양식_강남구시설녹지대-수량산출서" xfId="24912"/>
    <cellStyle name="1_tree_현충묘지-예산서(조경)_예산서-엑셀변환양식100_00-예산서양식100_대전가오-설계서(관리)_00-설계서양식_나래-수량산출서" xfId="24913"/>
    <cellStyle name="1_tree_현충묘지-예산서(조경)_예산서-엑셀변환양식100_00-예산서양식100_대전가오-설계서(관리)_00-설계서양식_단양희망의탑-설계서" xfId="24914"/>
    <cellStyle name="1_tree_현충묘지-예산서(조경)_예산서-엑셀변환양식100_00-예산서양식100_대전가오-설계서(관리)_00-설계서양식_복사본 비둘기-수량산출서" xfId="24915"/>
    <cellStyle name="1_tree_현충묘지-예산서(조경)_예산서-엑셀변환양식100_00-예산서양식100_대전가오-설계서(관리)_00-설계서양식_북악산-수량산출서" xfId="24916"/>
    <cellStyle name="1_tree_현충묘지-예산서(조경)_예산서-엑셀변환양식100_00-예산서양식100_대전가오-설계서(관리)_00-설계서양식_지울것" xfId="24917"/>
    <cellStyle name="1_tree_현충묘지-예산서(조경)_예산서-엑셀변환양식100_00-예산서양식100_대전가오-설계서(관리)_00-수량산출서양식" xfId="24918"/>
    <cellStyle name="1_tree_현충묘지-예산서(조경)_예산서-엑셀변환양식100_00-예산서양식100_대전가오-설계서(관리)_0702 성북구북악산-수량산출서" xfId="24919"/>
    <cellStyle name="1_tree_현충묘지-예산서(조경)_예산서-엑셀변환양식100_00-예산서양식100_대전가오-설계서(관리)_강남구시설녹지대-수량산출서" xfId="24920"/>
    <cellStyle name="1_tree_현충묘지-예산서(조경)_예산서-엑셀변환양식100_00-예산서양식100_대전가오-설계서(관리)_나래-수량산출서" xfId="24921"/>
    <cellStyle name="1_tree_현충묘지-예산서(조경)_예산서-엑셀변환양식100_00-예산서양식100_대전가오-설계서(관리)_단양-수량산출서" xfId="24922"/>
    <cellStyle name="1_tree_현충묘지-예산서(조경)_예산서-엑셀변환양식100_00-예산서양식100_대전가오-설계서(관리)_단양희망의탑-설계서" xfId="24923"/>
    <cellStyle name="1_tree_현충묘지-예산서(조경)_예산서-엑셀변환양식100_00-예산서양식100_대전가오-설계서(관리)_복사본 비둘기-수량산출서" xfId="24924"/>
    <cellStyle name="1_tree_현충묘지-예산서(조경)_예산서-엑셀변환양식100_00-예산서양식100_대전가오-설계서(관리)_북악산-수량산출서" xfId="24925"/>
    <cellStyle name="1_tree_현충묘지-예산서(조경)_예산서-엑셀변환양식100_00-예산서양식100_대전가오-설계서(관리)_지울것" xfId="24926"/>
    <cellStyle name="1_tree_현충묘지-예산서(조경)_예산서-엑셀변환양식100_00-예산서양식100_대전가오-설계서_00-설계서양식" xfId="24927"/>
    <cellStyle name="1_tree_현충묘지-예산서(조경)_예산서-엑셀변환양식100_00-예산서양식100_대전가오-설계서_00-설계서양식_00-수량산출서양식" xfId="24928"/>
    <cellStyle name="1_tree_현충묘지-예산서(조경)_예산서-엑셀변환양식100_00-예산서양식100_대전가오-설계서_00-설계서양식_0702 성북구북악산-수량산출서" xfId="24929"/>
    <cellStyle name="1_tree_현충묘지-예산서(조경)_예산서-엑셀변환양식100_00-예산서양식100_대전가오-설계서_00-설계서양식_강남구시설녹지대-수량산출서" xfId="24930"/>
    <cellStyle name="1_tree_현충묘지-예산서(조경)_예산서-엑셀변환양식100_00-예산서양식100_대전가오-설계서_00-설계서양식_나래-수량산출서" xfId="24931"/>
    <cellStyle name="1_tree_현충묘지-예산서(조경)_예산서-엑셀변환양식100_00-예산서양식100_대전가오-설계서_00-설계서양식_단양희망의탑-설계서" xfId="24932"/>
    <cellStyle name="1_tree_현충묘지-예산서(조경)_예산서-엑셀변환양식100_00-예산서양식100_대전가오-설계서_00-설계서양식_복사본 비둘기-수량산출서" xfId="24933"/>
    <cellStyle name="1_tree_현충묘지-예산서(조경)_예산서-엑셀변환양식100_00-예산서양식100_대전가오-설계서_00-설계서양식_북악산-수량산출서" xfId="24934"/>
    <cellStyle name="1_tree_현충묘지-예산서(조경)_예산서-엑셀변환양식100_00-예산서양식100_대전가오-설계서_00-설계서양식_지울것" xfId="24935"/>
    <cellStyle name="1_tree_현충묘지-예산서(조경)_예산서-엑셀변환양식100_00-예산서양식100_대전가오-설계서_00-수량산출서양식" xfId="24936"/>
    <cellStyle name="1_tree_현충묘지-예산서(조경)_예산서-엑셀변환양식100_00-예산서양식100_대전가오-설계서_0702 성북구북악산-수량산출서" xfId="24937"/>
    <cellStyle name="1_tree_현충묘지-예산서(조경)_예산서-엑셀변환양식100_00-예산서양식100_대전가오-설계서_강남구시설녹지대-수량산출서" xfId="24938"/>
    <cellStyle name="1_tree_현충묘지-예산서(조경)_예산서-엑셀변환양식100_00-예산서양식100_대전가오-설계서_나래-수량산출서" xfId="24939"/>
    <cellStyle name="1_tree_현충묘지-예산서(조경)_예산서-엑셀변환양식100_00-예산서양식100_대전가오-설계서_단양-수량산출서" xfId="24940"/>
    <cellStyle name="1_tree_현충묘지-예산서(조경)_예산서-엑셀변환양식100_00-예산서양식100_대전가오-설계서_단양희망의탑-설계서" xfId="24941"/>
    <cellStyle name="1_tree_현충묘지-예산서(조경)_예산서-엑셀변환양식100_00-예산서양식100_대전가오-설계서_복사본 비둘기-수량산출서" xfId="24942"/>
    <cellStyle name="1_tree_현충묘지-예산서(조경)_예산서-엑셀변환양식100_00-예산서양식100_대전가오-설계서_북악산-수량산출서" xfId="24943"/>
    <cellStyle name="1_tree_현충묘지-예산서(조경)_예산서-엑셀변환양식100_00-예산서양식100_대전가오-설계서_지울것" xfId="24944"/>
    <cellStyle name="1_tree_현충묘지-예산서(조경)_예산서-엑셀변환양식100_00-예산서양식100_대전가오-설계서1" xfId="24945"/>
    <cellStyle name="1_tree_현충묘지-예산서(조경)_예산서-엑셀변환양식100_00-예산서양식100_대전가오-설계서1_00-설계서양식" xfId="24946"/>
    <cellStyle name="1_tree_현충묘지-예산서(조경)_예산서-엑셀변환양식100_00-예산서양식100_대전가오-설계서1_00-설계서양식_00-수량산출서양식" xfId="24947"/>
    <cellStyle name="1_tree_현충묘지-예산서(조경)_예산서-엑셀변환양식100_00-예산서양식100_대전가오-설계서1_00-설계서양식_0702 성북구북악산-수량산출서" xfId="24948"/>
    <cellStyle name="1_tree_현충묘지-예산서(조경)_예산서-엑셀변환양식100_00-예산서양식100_대전가오-설계서1_00-설계서양식_강남구시설녹지대-수량산출서" xfId="24949"/>
    <cellStyle name="1_tree_현충묘지-예산서(조경)_예산서-엑셀변환양식100_00-예산서양식100_대전가오-설계서1_00-설계서양식_나래-수량산출서" xfId="24950"/>
    <cellStyle name="1_tree_현충묘지-예산서(조경)_예산서-엑셀변환양식100_00-예산서양식100_대전가오-설계서1_00-설계서양식_단양희망의탑-설계서" xfId="24951"/>
    <cellStyle name="1_tree_현충묘지-예산서(조경)_예산서-엑셀변환양식100_00-예산서양식100_대전가오-설계서1_00-설계서양식_복사본 비둘기-수량산출서" xfId="24952"/>
    <cellStyle name="1_tree_현충묘지-예산서(조경)_예산서-엑셀변환양식100_00-예산서양식100_대전가오-설계서1_00-설계서양식_북악산-수량산출서" xfId="24953"/>
    <cellStyle name="1_tree_현충묘지-예산서(조경)_예산서-엑셀변환양식100_00-예산서양식100_대전가오-설계서1_00-설계서양식_지울것" xfId="24954"/>
    <cellStyle name="1_tree_현충묘지-예산서(조경)_예산서-엑셀변환양식100_00-예산서양식100_대전가오-설계서1_00-수량산출서양식" xfId="24955"/>
    <cellStyle name="1_tree_현충묘지-예산서(조경)_예산서-엑셀변환양식100_00-예산서양식100_대전가오-설계서1_0702 성북구북악산-수량산출서" xfId="24956"/>
    <cellStyle name="1_tree_현충묘지-예산서(조경)_예산서-엑셀변환양식100_00-예산서양식100_대전가오-설계서1_강남구시설녹지대-수량산출서" xfId="24957"/>
    <cellStyle name="1_tree_현충묘지-예산서(조경)_예산서-엑셀변환양식100_00-예산서양식100_대전가오-설계서1_나래-수량산출서" xfId="24958"/>
    <cellStyle name="1_tree_현충묘지-예산서(조경)_예산서-엑셀변환양식100_00-예산서양식100_대전가오-설계서1_단양-수량산출서" xfId="24959"/>
    <cellStyle name="1_tree_현충묘지-예산서(조경)_예산서-엑셀변환양식100_00-예산서양식100_대전가오-설계서1_단양희망의탑-설계서" xfId="24960"/>
    <cellStyle name="1_tree_현충묘지-예산서(조경)_예산서-엑셀변환양식100_00-예산서양식100_대전가오-설계서1_복사본 비둘기-수량산출서" xfId="24961"/>
    <cellStyle name="1_tree_현충묘지-예산서(조경)_예산서-엑셀변환양식100_00-예산서양식100_대전가오-설계서1_북악산-수량산출서" xfId="24962"/>
    <cellStyle name="1_tree_현충묘지-예산서(조경)_예산서-엑셀변환양식100_00-예산서양식100_대전가오-설계서1_지울것" xfId="24963"/>
    <cellStyle name="1_tree_현충묘지-예산서(조경)_예산서-엑셀변환양식100_00-예산서양식100_복사본 비둘기-수량산출서" xfId="24964"/>
    <cellStyle name="1_tree_현충묘지-예산서(조경)_예산서-엑셀변환양식100_00-예산서양식100_북악산-수량산출서" xfId="24965"/>
    <cellStyle name="1_tree_현충묘지-예산서(조경)_예산서-엑셀변환양식100_00-예산서양식100_수량산출서(지방검찰청외1개소)0823" xfId="24966"/>
    <cellStyle name="1_tree_현충묘지-예산서(조경)_예산서-엑셀변환양식100_00-예산서양식100_지울것" xfId="24967"/>
    <cellStyle name="1_tree_현충묘지-예산서(조경)_예산서-엑셀변환양식100_00-표지" xfId="24968"/>
    <cellStyle name="1_tree_현충묘지-예산서(조경)_예산서-엑셀변환양식100_00-표지_서부지방검찰청-표지" xfId="24969"/>
    <cellStyle name="1_tree_현충묘지-예산서(조경)_예산서-엑셀변환양식100_00-표지_서부지방법원-표지" xfId="24970"/>
    <cellStyle name="1_tree_현충묘지-예산서(조경)_예산서-엑셀변환양식100_00-표지예정공정표" xfId="24971"/>
    <cellStyle name="1_tree_현충묘지-예산서(조경)_예산서-엑셀변환양식100_00-표지예정공정표_수량산출서(지방검찰청외1개소)0823" xfId="24972"/>
    <cellStyle name="1_tree_현충묘지-예산서(조경)_예산서-엑셀변환양식100_041206 목동내역" xfId="24973"/>
    <cellStyle name="1_tree_현충묘지-예산서(조경)_예산서-엑셀변환양식100_041206 목동내역_설계서(갑지)0223" xfId="24974"/>
    <cellStyle name="1_tree_현충묘지-예산서(조경)_예산서-엑셀변환양식100_041206 목동내역_설계예산서및단가산출서" xfId="24975"/>
    <cellStyle name="1_tree_현충묘지-예산서(조경)_예산서-엑셀변환양식100_041206 목동내역_진입램프최종" xfId="24976"/>
    <cellStyle name="1_tree_현충묘지-예산서(조경)_예산서-엑셀변환양식100_041206 목동내역_진입램프최종엑셀" xfId="24977"/>
    <cellStyle name="1_tree_현충묘지-예산서(조경)_예산서-엑셀변환양식100_0702 성북구북악산-수량산출서" xfId="24978"/>
    <cellStyle name="1_tree_현충묘지-예산서(조경)_예산서-엑셀변환양식100_강남구시설녹지대-수량산출서" xfId="24979"/>
    <cellStyle name="1_tree_현충묘지-예산서(조경)_예산서-엑셀변환양식100_나래-수량산출서" xfId="24980"/>
    <cellStyle name="1_tree_현충묘지-예산서(조경)_예산서-엑셀변환양식100_단양-수량산출서" xfId="24981"/>
    <cellStyle name="1_tree_현충묘지-예산서(조경)_예산서-엑셀변환양식100_단양희망의탑-설계서" xfId="24982"/>
    <cellStyle name="1_tree_현충묘지-예산서(조경)_예산서-엑셀변환양식100_단양희망의탑-표지" xfId="24983"/>
    <cellStyle name="1_tree_현충묘지-예산서(조경)_예산서-엑셀변환양식100_목동내역" xfId="2395"/>
    <cellStyle name="1_tree_현충묘지-예산서(조경)_예산서-엑셀변환양식100_목동내역 2" xfId="9054"/>
    <cellStyle name="1_tree_현충묘지-예산서(조경)_예산서-엑셀변환양식100_목동내역_폐기물집계" xfId="2396"/>
    <cellStyle name="1_tree_현충묘지-예산서(조경)_예산서-엑셀변환양식100_목동내역_폐기물집계 2" xfId="9055"/>
    <cellStyle name="1_tree_현충묘지-예산서(조경)_예산서-엑셀변환양식100_복사본 비둘기-수량산출서" xfId="24984"/>
    <cellStyle name="1_tree_현충묘지-예산서(조경)_예산서-엑셀변환양식100_북악산-수량산출서" xfId="24985"/>
    <cellStyle name="1_tree_현충묘지-예산서(조경)_예산서-엑셀변환양식100_설계서(갑지)0223" xfId="24986"/>
    <cellStyle name="1_tree_현충묘지-예산서(조경)_예산서-엑셀변환양식100_설계예산서및단가산출서" xfId="24987"/>
    <cellStyle name="1_tree_현충묘지-예산서(조경)_예산서-엑셀변환양식100_지울것" xfId="24988"/>
    <cellStyle name="1_tree_현충묘지-예산서(조경)_예산서-엑셀변환양식100_진입램프최종" xfId="24989"/>
    <cellStyle name="1_tree_현충묘지-예산서(조경)_예산서-엑셀변환양식100_진입램프최종엑셀" xfId="24990"/>
    <cellStyle name="1_tree_현충묘지-예산서(조경)_지울것" xfId="24991"/>
    <cellStyle name="1_tree_현충묘지-예산서(조경)_진입램프최종" xfId="24992"/>
    <cellStyle name="1_tree_현충묘지-예산서(조경)_진입램프최종엑셀" xfId="24993"/>
    <cellStyle name="1_tree_현충묘지-예산서(조경)_표지예정공정표" xfId="24994"/>
    <cellStyle name="1_tree_현충묘지-예산서(조경)_-표지예정공정표" xfId="24995"/>
    <cellStyle name="1_tree_현충묘지-예산서(조경)_표지예정공정표_00-표지" xfId="24996"/>
    <cellStyle name="1_tree_현충묘지-예산서(조경)_-표지예정공정표_00-표지" xfId="24997"/>
    <cellStyle name="1_tree_현충묘지-예산서(조경)_표지예정공정표_00-표지_서부지방검찰청-표지" xfId="24998"/>
    <cellStyle name="1_tree_현충묘지-예산서(조경)_-표지예정공정표_00-표지_서부지방검찰청-표지" xfId="24999"/>
    <cellStyle name="1_tree_현충묘지-예산서(조경)_표지예정공정표_00-표지_서부지방법원-표지" xfId="25000"/>
    <cellStyle name="1_tree_현충묘지-예산서(조경)_-표지예정공정표_00-표지_서부지방법원-표지" xfId="25001"/>
    <cellStyle name="1_tree_현충묘지-예산서(조경)_표지예정공정표_수량산출서(지방검찰청외1개소)0823" xfId="25002"/>
    <cellStyle name="1_tree_현충묘지-예산서(조경)_-표지예정공정표_수량산출서(지방검찰청외1개소)0823" xfId="25003"/>
    <cellStyle name="1_tree_휴게시설" xfId="2397"/>
    <cellStyle name="1_tree_휴게시설 2" xfId="9056"/>
    <cellStyle name="1_tree_휴게시설_NEW단위수량-주산" xfId="2398"/>
    <cellStyle name="1_tree_휴게시설_NEW단위수량-주산 2" xfId="9057"/>
    <cellStyle name="1_tree_휴게시설_남대천단위수량" xfId="2399"/>
    <cellStyle name="1_tree_휴게시설_남대천단위수량 2" xfId="9058"/>
    <cellStyle name="1_tree_휴게시설_단위수량" xfId="2400"/>
    <cellStyle name="1_tree_휴게시설_단위수량 2" xfId="9059"/>
    <cellStyle name="1_tree_휴게시설_단위수량_단위수량산출서" xfId="25004"/>
    <cellStyle name="1_tree_휴게시설_단위수량1" xfId="2401"/>
    <cellStyle name="1_tree_휴게시설_단위수량1 2" xfId="9060"/>
    <cellStyle name="1_tree_휴게시설_단위수량1_단위수량산출서" xfId="25005"/>
    <cellStyle name="1_tree_휴게시설_단위수량15" xfId="2402"/>
    <cellStyle name="1_tree_휴게시설_단위수량15 2" xfId="9061"/>
    <cellStyle name="1_tree_휴게시설_단위수량산출" xfId="5894"/>
    <cellStyle name="1_tree_휴게시설_단위수량산출 2" xfId="9062"/>
    <cellStyle name="1_tree_휴게시설_단위수량산출서" xfId="25006"/>
    <cellStyle name="1_tree_휴게시설_도곡단위수량" xfId="2403"/>
    <cellStyle name="1_tree_휴게시설_도곡단위수량 2" xfId="9063"/>
    <cellStyle name="1_tree_휴게시설_도곡단위수량_단위수량산출서" xfId="25007"/>
    <cellStyle name="1_tree_휴게시설_수량산출서-11.25" xfId="2404"/>
    <cellStyle name="1_tree_휴게시설_수량산출서-11.25 2" xfId="9064"/>
    <cellStyle name="1_tree_휴게시설_수량산출서-11.25_NEW단위수량-주산" xfId="2405"/>
    <cellStyle name="1_tree_휴게시설_수량산출서-11.25_NEW단위수량-주산 2" xfId="9065"/>
    <cellStyle name="1_tree_휴게시설_수량산출서-11.25_남대천단위수량" xfId="2406"/>
    <cellStyle name="1_tree_휴게시설_수량산출서-11.25_남대천단위수량 2" xfId="9066"/>
    <cellStyle name="1_tree_휴게시설_수량산출서-11.25_단위수량" xfId="2407"/>
    <cellStyle name="1_tree_휴게시설_수량산출서-11.25_단위수량 2" xfId="9067"/>
    <cellStyle name="1_tree_휴게시설_수량산출서-11.25_단위수량_단위수량산출서" xfId="25008"/>
    <cellStyle name="1_tree_휴게시설_수량산출서-11.25_단위수량1" xfId="2408"/>
    <cellStyle name="1_tree_휴게시설_수량산출서-11.25_단위수량1 2" xfId="9068"/>
    <cellStyle name="1_tree_휴게시설_수량산출서-11.25_단위수량1_단위수량산출서" xfId="25009"/>
    <cellStyle name="1_tree_휴게시설_수량산출서-11.25_단위수량15" xfId="2409"/>
    <cellStyle name="1_tree_휴게시설_수량산출서-11.25_단위수량15 2" xfId="9069"/>
    <cellStyle name="1_tree_휴게시설_수량산출서-11.25_단위수량산출" xfId="5895"/>
    <cellStyle name="1_tree_휴게시설_수량산출서-11.25_단위수량산출 2" xfId="9070"/>
    <cellStyle name="1_tree_휴게시설_수량산출서-11.25_단위수량산출서" xfId="25010"/>
    <cellStyle name="1_tree_휴게시설_수량산출서-11.25_도곡단위수량" xfId="2410"/>
    <cellStyle name="1_tree_휴게시설_수량산출서-11.25_도곡단위수량 2" xfId="9071"/>
    <cellStyle name="1_tree_휴게시설_수량산출서-11.25_도곡단위수량_단위수량산출서" xfId="25011"/>
    <cellStyle name="1_tree_휴게시설_수량산출서-11.25_철거단위수량" xfId="2411"/>
    <cellStyle name="1_tree_휴게시설_수량산출서-11.25_철거단위수량 2" xfId="9072"/>
    <cellStyle name="1_tree_휴게시설_수량산출서-11.25_철거단위수량_단위수량산출서" xfId="25012"/>
    <cellStyle name="1_tree_휴게시설_수량산출서-11.25_철거수량" xfId="2412"/>
    <cellStyle name="1_tree_휴게시설_수량산출서-11.25_철거수량 2" xfId="9073"/>
    <cellStyle name="1_tree_휴게시설_수량산출서-11.25_한수단위수량" xfId="2413"/>
    <cellStyle name="1_tree_휴게시설_수량산출서-11.25_한수단위수량 2" xfId="9074"/>
    <cellStyle name="1_tree_휴게시설_수량산출서-11.25_한수단위수량_단위수량산출서" xfId="25013"/>
    <cellStyle name="1_tree_휴게시설_수량산출서-1201" xfId="2414"/>
    <cellStyle name="1_tree_휴게시설_수량산출서-1201 2" xfId="9075"/>
    <cellStyle name="1_tree_휴게시설_수량산출서-1201_NEW단위수량-주산" xfId="2415"/>
    <cellStyle name="1_tree_휴게시설_수량산출서-1201_NEW단위수량-주산 2" xfId="9076"/>
    <cellStyle name="1_tree_휴게시설_수량산출서-1201_남대천단위수량" xfId="2416"/>
    <cellStyle name="1_tree_휴게시설_수량산출서-1201_남대천단위수량 2" xfId="9077"/>
    <cellStyle name="1_tree_휴게시설_수량산출서-1201_단위수량" xfId="2417"/>
    <cellStyle name="1_tree_휴게시설_수량산출서-1201_단위수량 2" xfId="9078"/>
    <cellStyle name="1_tree_휴게시설_수량산출서-1201_단위수량_단위수량산출서" xfId="25014"/>
    <cellStyle name="1_tree_휴게시설_수량산출서-1201_단위수량1" xfId="2418"/>
    <cellStyle name="1_tree_휴게시설_수량산출서-1201_단위수량1 2" xfId="9079"/>
    <cellStyle name="1_tree_휴게시설_수량산출서-1201_단위수량1_단위수량산출서" xfId="25015"/>
    <cellStyle name="1_tree_휴게시설_수량산출서-1201_단위수량15" xfId="2419"/>
    <cellStyle name="1_tree_휴게시설_수량산출서-1201_단위수량15 2" xfId="9080"/>
    <cellStyle name="1_tree_휴게시설_수량산출서-1201_단위수량산출" xfId="5896"/>
    <cellStyle name="1_tree_휴게시설_수량산출서-1201_단위수량산출 2" xfId="9081"/>
    <cellStyle name="1_tree_휴게시설_수량산출서-1201_단위수량산출서" xfId="25016"/>
    <cellStyle name="1_tree_휴게시설_수량산출서-1201_도곡단위수량" xfId="2420"/>
    <cellStyle name="1_tree_휴게시설_수량산출서-1201_도곡단위수량 2" xfId="9082"/>
    <cellStyle name="1_tree_휴게시설_수량산출서-1201_도곡단위수량_단위수량산출서" xfId="25017"/>
    <cellStyle name="1_tree_휴게시설_수량산출서-1201_철거단위수량" xfId="2421"/>
    <cellStyle name="1_tree_휴게시설_수량산출서-1201_철거단위수량 2" xfId="9083"/>
    <cellStyle name="1_tree_휴게시설_수량산출서-1201_철거단위수량_단위수량산출서" xfId="25018"/>
    <cellStyle name="1_tree_휴게시설_수량산출서-1201_철거수량" xfId="2422"/>
    <cellStyle name="1_tree_휴게시설_수량산출서-1201_철거수량 2" xfId="9084"/>
    <cellStyle name="1_tree_휴게시설_수량산출서-1201_한수단위수량" xfId="2423"/>
    <cellStyle name="1_tree_휴게시설_수량산출서-1201_한수단위수량 2" xfId="9085"/>
    <cellStyle name="1_tree_휴게시설_수량산출서-1201_한수단위수량_단위수량산출서" xfId="25019"/>
    <cellStyle name="1_tree_휴게시설_시설물단위수량" xfId="2424"/>
    <cellStyle name="1_tree_휴게시설_시설물단위수량 2" xfId="9086"/>
    <cellStyle name="1_tree_휴게시설_시설물단위수량_단위수량산출서" xfId="25020"/>
    <cellStyle name="1_tree_휴게시설_시설물단위수량1" xfId="2425"/>
    <cellStyle name="1_tree_휴게시설_시설물단위수량1 2" xfId="9087"/>
    <cellStyle name="1_tree_휴게시설_시설물단위수량1_단위수량산출서" xfId="25021"/>
    <cellStyle name="1_tree_휴게시설_시설물단위수량1_시설물단위수량" xfId="2426"/>
    <cellStyle name="1_tree_휴게시설_시설물단위수량1_시설물단위수량 2" xfId="9088"/>
    <cellStyle name="1_tree_휴게시설_시설물단위수량1_시설물단위수량_단위수량산출서" xfId="25022"/>
    <cellStyle name="1_tree_휴게시설_오창수량산출서" xfId="2427"/>
    <cellStyle name="1_tree_휴게시설_오창수량산출서 2" xfId="9089"/>
    <cellStyle name="1_tree_휴게시설_오창수량산출서_NEW단위수량-주산" xfId="2428"/>
    <cellStyle name="1_tree_휴게시설_오창수량산출서_NEW단위수량-주산 2" xfId="9090"/>
    <cellStyle name="1_tree_휴게시설_오창수량산출서_남대천단위수량" xfId="2429"/>
    <cellStyle name="1_tree_휴게시설_오창수량산출서_남대천단위수량 2" xfId="9091"/>
    <cellStyle name="1_tree_휴게시설_오창수량산출서_단위수량" xfId="2430"/>
    <cellStyle name="1_tree_휴게시설_오창수량산출서_단위수량 2" xfId="9092"/>
    <cellStyle name="1_tree_휴게시설_오창수량산출서_단위수량_단위수량산출서" xfId="25023"/>
    <cellStyle name="1_tree_휴게시설_오창수량산출서_단위수량1" xfId="2431"/>
    <cellStyle name="1_tree_휴게시설_오창수량산출서_단위수량1 2" xfId="9093"/>
    <cellStyle name="1_tree_휴게시설_오창수량산출서_단위수량1_단위수량산출서" xfId="25024"/>
    <cellStyle name="1_tree_휴게시설_오창수량산출서_단위수량15" xfId="2432"/>
    <cellStyle name="1_tree_휴게시설_오창수량산출서_단위수량15 2" xfId="9094"/>
    <cellStyle name="1_tree_휴게시설_오창수량산출서_단위수량산출" xfId="5897"/>
    <cellStyle name="1_tree_휴게시설_오창수량산출서_단위수량산출 2" xfId="9095"/>
    <cellStyle name="1_tree_휴게시설_오창수량산출서_단위수량산출서" xfId="25025"/>
    <cellStyle name="1_tree_휴게시설_오창수량산출서_도곡단위수량" xfId="2433"/>
    <cellStyle name="1_tree_휴게시설_오창수량산출서_도곡단위수량 2" xfId="9096"/>
    <cellStyle name="1_tree_휴게시설_오창수량산출서_도곡단위수량_단위수량산출서" xfId="25026"/>
    <cellStyle name="1_tree_휴게시설_오창수량산출서_수량산출서-11.25" xfId="2434"/>
    <cellStyle name="1_tree_휴게시설_오창수량산출서_수량산출서-11.25 2" xfId="9097"/>
    <cellStyle name="1_tree_휴게시설_오창수량산출서_수량산출서-11.25_NEW단위수량-주산" xfId="2435"/>
    <cellStyle name="1_tree_휴게시설_오창수량산출서_수량산출서-11.25_NEW단위수량-주산 2" xfId="9098"/>
    <cellStyle name="1_tree_휴게시설_오창수량산출서_수량산출서-11.25_남대천단위수량" xfId="2436"/>
    <cellStyle name="1_tree_휴게시설_오창수량산출서_수량산출서-11.25_남대천단위수량 2" xfId="9099"/>
    <cellStyle name="1_tree_휴게시설_오창수량산출서_수량산출서-11.25_단위수량" xfId="2437"/>
    <cellStyle name="1_tree_휴게시설_오창수량산출서_수량산출서-11.25_단위수량 2" xfId="9100"/>
    <cellStyle name="1_tree_휴게시설_오창수량산출서_수량산출서-11.25_단위수량_단위수량산출서" xfId="25027"/>
    <cellStyle name="1_tree_휴게시설_오창수량산출서_수량산출서-11.25_단위수량1" xfId="2438"/>
    <cellStyle name="1_tree_휴게시설_오창수량산출서_수량산출서-11.25_단위수량1 2" xfId="9101"/>
    <cellStyle name="1_tree_휴게시설_오창수량산출서_수량산출서-11.25_단위수량1_단위수량산출서" xfId="25028"/>
    <cellStyle name="1_tree_휴게시설_오창수량산출서_수량산출서-11.25_단위수량15" xfId="2439"/>
    <cellStyle name="1_tree_휴게시설_오창수량산출서_수량산출서-11.25_단위수량15 2" xfId="9102"/>
    <cellStyle name="1_tree_휴게시설_오창수량산출서_수량산출서-11.25_단위수량산출" xfId="5898"/>
    <cellStyle name="1_tree_휴게시설_오창수량산출서_수량산출서-11.25_단위수량산출 2" xfId="9103"/>
    <cellStyle name="1_tree_휴게시설_오창수량산출서_수량산출서-11.25_단위수량산출서" xfId="25029"/>
    <cellStyle name="1_tree_휴게시설_오창수량산출서_수량산출서-11.25_도곡단위수량" xfId="2440"/>
    <cellStyle name="1_tree_휴게시설_오창수량산출서_수량산출서-11.25_도곡단위수량 2" xfId="9104"/>
    <cellStyle name="1_tree_휴게시설_오창수량산출서_수량산출서-11.25_도곡단위수량_단위수량산출서" xfId="25030"/>
    <cellStyle name="1_tree_휴게시설_오창수량산출서_수량산출서-11.25_철거단위수량" xfId="2441"/>
    <cellStyle name="1_tree_휴게시설_오창수량산출서_수량산출서-11.25_철거단위수량 2" xfId="9105"/>
    <cellStyle name="1_tree_휴게시설_오창수량산출서_수량산출서-11.25_철거단위수량_단위수량산출서" xfId="25031"/>
    <cellStyle name="1_tree_휴게시설_오창수량산출서_수량산출서-11.25_철거수량" xfId="2442"/>
    <cellStyle name="1_tree_휴게시설_오창수량산출서_수량산출서-11.25_철거수량 2" xfId="9106"/>
    <cellStyle name="1_tree_휴게시설_오창수량산출서_수량산출서-11.25_한수단위수량" xfId="2443"/>
    <cellStyle name="1_tree_휴게시설_오창수량산출서_수량산출서-11.25_한수단위수량 2" xfId="9107"/>
    <cellStyle name="1_tree_휴게시설_오창수량산출서_수량산출서-11.25_한수단위수량_단위수량산출서" xfId="25032"/>
    <cellStyle name="1_tree_휴게시설_오창수량산출서_수량산출서-1201" xfId="2444"/>
    <cellStyle name="1_tree_휴게시설_오창수량산출서_수량산출서-1201 2" xfId="9108"/>
    <cellStyle name="1_tree_휴게시설_오창수량산출서_수량산출서-1201_NEW단위수량-주산" xfId="2445"/>
    <cellStyle name="1_tree_휴게시설_오창수량산출서_수량산출서-1201_NEW단위수량-주산 2" xfId="9109"/>
    <cellStyle name="1_tree_휴게시설_오창수량산출서_수량산출서-1201_남대천단위수량" xfId="2446"/>
    <cellStyle name="1_tree_휴게시설_오창수량산출서_수량산출서-1201_남대천단위수량 2" xfId="9110"/>
    <cellStyle name="1_tree_휴게시설_오창수량산출서_수량산출서-1201_단위수량" xfId="2447"/>
    <cellStyle name="1_tree_휴게시설_오창수량산출서_수량산출서-1201_단위수량 2" xfId="9111"/>
    <cellStyle name="1_tree_휴게시설_오창수량산출서_수량산출서-1201_단위수량_단위수량산출서" xfId="25033"/>
    <cellStyle name="1_tree_휴게시설_오창수량산출서_수량산출서-1201_단위수량1" xfId="2448"/>
    <cellStyle name="1_tree_휴게시설_오창수량산출서_수량산출서-1201_단위수량1 2" xfId="9112"/>
    <cellStyle name="1_tree_휴게시설_오창수량산출서_수량산출서-1201_단위수량1_단위수량산출서" xfId="25034"/>
    <cellStyle name="1_tree_휴게시설_오창수량산출서_수량산출서-1201_단위수량15" xfId="2449"/>
    <cellStyle name="1_tree_휴게시설_오창수량산출서_수량산출서-1201_단위수량15 2" xfId="9113"/>
    <cellStyle name="1_tree_휴게시설_오창수량산출서_수량산출서-1201_단위수량산출" xfId="5899"/>
    <cellStyle name="1_tree_휴게시설_오창수량산출서_수량산출서-1201_단위수량산출 2" xfId="9114"/>
    <cellStyle name="1_tree_휴게시설_오창수량산출서_수량산출서-1201_단위수량산출서" xfId="25035"/>
    <cellStyle name="1_tree_휴게시설_오창수량산출서_수량산출서-1201_도곡단위수량" xfId="2450"/>
    <cellStyle name="1_tree_휴게시설_오창수량산출서_수량산출서-1201_도곡단위수량 2" xfId="9115"/>
    <cellStyle name="1_tree_휴게시설_오창수량산출서_수량산출서-1201_도곡단위수량_단위수량산출서" xfId="25036"/>
    <cellStyle name="1_tree_휴게시설_오창수량산출서_수량산출서-1201_철거단위수량" xfId="2451"/>
    <cellStyle name="1_tree_휴게시설_오창수량산출서_수량산출서-1201_철거단위수량 2" xfId="9116"/>
    <cellStyle name="1_tree_휴게시설_오창수량산출서_수량산출서-1201_철거단위수량_단위수량산출서" xfId="25037"/>
    <cellStyle name="1_tree_휴게시설_오창수량산출서_수량산출서-1201_철거수량" xfId="2452"/>
    <cellStyle name="1_tree_휴게시설_오창수량산출서_수량산출서-1201_철거수량 2" xfId="9117"/>
    <cellStyle name="1_tree_휴게시설_오창수량산출서_수량산출서-1201_한수단위수량" xfId="2453"/>
    <cellStyle name="1_tree_휴게시설_오창수량산출서_수량산출서-1201_한수단위수량 2" xfId="9118"/>
    <cellStyle name="1_tree_휴게시설_오창수량산출서_수량산출서-1201_한수단위수량_단위수량산출서" xfId="25038"/>
    <cellStyle name="1_tree_휴게시설_오창수량산출서_시설물단위수량" xfId="2454"/>
    <cellStyle name="1_tree_휴게시설_오창수량산출서_시설물단위수량 2" xfId="9119"/>
    <cellStyle name="1_tree_휴게시설_오창수량산출서_시설물단위수량_단위수량산출서" xfId="25039"/>
    <cellStyle name="1_tree_휴게시설_오창수량산출서_시설물단위수량1" xfId="2455"/>
    <cellStyle name="1_tree_휴게시설_오창수량산출서_시설물단위수량1 2" xfId="9120"/>
    <cellStyle name="1_tree_휴게시설_오창수량산출서_시설물단위수량1_단위수량산출서" xfId="25040"/>
    <cellStyle name="1_tree_휴게시설_오창수량산출서_시설물단위수량1_시설물단위수량" xfId="2456"/>
    <cellStyle name="1_tree_휴게시설_오창수량산출서_시설물단위수량1_시설물단위수량 2" xfId="9121"/>
    <cellStyle name="1_tree_휴게시설_오창수량산출서_시설물단위수량1_시설물단위수량_단위수량산출서" xfId="25041"/>
    <cellStyle name="1_tree_휴게시설_오창수량산출서_철거단위수량" xfId="2457"/>
    <cellStyle name="1_tree_휴게시설_오창수량산출서_철거단위수량 2" xfId="9122"/>
    <cellStyle name="1_tree_휴게시설_오창수량산출서_철거단위수량_단위수량산출서" xfId="25042"/>
    <cellStyle name="1_tree_휴게시설_오창수량산출서_철거수량" xfId="2458"/>
    <cellStyle name="1_tree_휴게시설_오창수량산출서_철거수량 2" xfId="9123"/>
    <cellStyle name="1_tree_휴게시설_오창수량산출서_한수단위수량" xfId="2459"/>
    <cellStyle name="1_tree_휴게시설_오창수량산출서_한수단위수량 2" xfId="9124"/>
    <cellStyle name="1_tree_휴게시설_오창수량산출서_한수단위수량_단위수량산출서" xfId="25043"/>
    <cellStyle name="1_tree_휴게시설_철거단위수량" xfId="2460"/>
    <cellStyle name="1_tree_휴게시설_철거단위수량 2" xfId="9125"/>
    <cellStyle name="1_tree_휴게시설_철거단위수량_단위수량산출서" xfId="25044"/>
    <cellStyle name="1_tree_휴게시설_철거수량" xfId="2461"/>
    <cellStyle name="1_tree_휴게시설_철거수량 2" xfId="9126"/>
    <cellStyle name="1_tree_휴게시설_한수단위수량" xfId="2462"/>
    <cellStyle name="1_tree_휴게시설_한수단위수량 2" xfId="9127"/>
    <cellStyle name="1_tree_휴게시설_한수단위수량_단위수량산출서" xfId="25045"/>
    <cellStyle name="1_가산2빗물-전기공사 심사결과내역서" xfId="2463"/>
    <cellStyle name="1_가산2빗물-전기공사 심사결과내역서 2" xfId="9128"/>
    <cellStyle name="1_가산2빗물-전기공사 심사결과내역서_가산2빗물-발주용-시설물토목화" xfId="2464"/>
    <cellStyle name="1_가산2빗물-전기공사 심사결과내역서_가산2빗물-발주용-시설물토목화 2" xfId="9129"/>
    <cellStyle name="1_가월리배수펌프(04.23)" xfId="25046"/>
    <cellStyle name="1_가정동-직접시공계획서" xfId="25047"/>
    <cellStyle name="1_강남폐기물내역" xfId="2465"/>
    <cellStyle name="1_강남폐기물내역 2" xfId="9130"/>
    <cellStyle name="1_강릉대학술정보지원센터총괄(월드2낙찰)" xfId="10737"/>
    <cellStyle name="1_강북중학교(명남하도급)" xfId="25048"/>
    <cellStyle name="1_개미공원" xfId="4536"/>
    <cellStyle name="1_개미공원 2" xfId="9131"/>
    <cellStyle name="1_견적대비표-수정" xfId="25049"/>
    <cellStyle name="1_계수대로" xfId="25050"/>
    <cellStyle name="1_계약내역-연성중" xfId="25051"/>
    <cellStyle name="1_고산중(내역)" xfId="25052"/>
    <cellStyle name="1_고산중공내역" xfId="25053"/>
    <cellStyle name="1_고속국도제1호선한남~반포간확장공사(대동)" xfId="25054"/>
    <cellStyle name="1_공룡뼈터널" xfId="16010"/>
    <cellStyle name="1_공양식(레인보우스케이프)" xfId="4537"/>
    <cellStyle name="1_공양식(레인보우스케이프) 2" xfId="9132"/>
    <cellStyle name="1_공양식(레인보우스케이프)ISO14001" xfId="4538"/>
    <cellStyle name="1_공양식(레인보우스케이프)ISO14001 2" xfId="9133"/>
    <cellStyle name="1_과천수량집계" xfId="25055"/>
    <cellStyle name="1_군도5호선(금곡~부평간)개설공사(청백하도급)" xfId="25056"/>
    <cellStyle name="1_권선(실적공사)" xfId="10278"/>
    <cellStyle name="1_그네보호대(U형,파이프형)(1)" xfId="25057"/>
    <cellStyle name="1_금강Ⅱ지구김제2-2공구토목공사(동도)" xfId="10738"/>
    <cellStyle name="1_금강성덕제개수공사(보광)" xfId="25058"/>
    <cellStyle name="1_금호아파트-내역(820)" xfId="16011"/>
    <cellStyle name="1_금화초교교사신축공사하도급작업수정" xfId="25059"/>
    <cellStyle name="1_기계경비(연도별)" xfId="2466"/>
    <cellStyle name="1_기계경비(연도별) 2" xfId="9134"/>
    <cellStyle name="1_길동배수지건설공사(구보)" xfId="25060"/>
    <cellStyle name="1_꿈나무어린이공원(최종설계서)" xfId="16012"/>
    <cellStyle name="1_남악신도시(2-1공구)대양" xfId="25061"/>
    <cellStyle name="1_내역서" xfId="10279"/>
    <cellStyle name="1_내역서(발주-2006년비교표)" xfId="25062"/>
    <cellStyle name="1_내역서(발주-rpr2006년기준)" xfId="25063"/>
    <cellStyle name="1_내역서(조경)" xfId="2467"/>
    <cellStyle name="1_내역서(조경) 2" xfId="9135"/>
    <cellStyle name="1_내역서1105" xfId="25064"/>
    <cellStyle name="1_단가산출" xfId="10280"/>
    <cellStyle name="1_단가조사표" xfId="2468"/>
    <cellStyle name="1_단가조사표 2" xfId="4539"/>
    <cellStyle name="1_단가조사표 2 2" xfId="9137"/>
    <cellStyle name="1_단가조사표 3" xfId="9136"/>
    <cellStyle name="1_단가조사표 3 2" xfId="16320"/>
    <cellStyle name="1_단가조사표_1011소각" xfId="2469"/>
    <cellStyle name="1_단가조사표_1011소각 2" xfId="4540"/>
    <cellStyle name="1_단가조사표_1011소각 2 2" xfId="9139"/>
    <cellStyle name="1_단가조사표_1011소각 3" xfId="9138"/>
    <cellStyle name="1_단가조사표_1011소각 3 2" xfId="16608"/>
    <cellStyle name="1_단가조사표_1011소각_변경내역서" xfId="25065"/>
    <cellStyle name="1_단가조사표_1011소각_설계서(갑지)0223" xfId="25066"/>
    <cellStyle name="1_단가조사표_1011소각_설계예산서및단가산출서" xfId="25067"/>
    <cellStyle name="1_단가조사표_1011소각_양지수련마을앞_가로변_녹화공사내역서(1)" xfId="6810"/>
    <cellStyle name="1_단가조사표_1011소각_진입램프최종" xfId="25068"/>
    <cellStyle name="1_단가조사표_1011소각_진입램프최종엑셀" xfId="25069"/>
    <cellStyle name="1_단가조사표_1113교~1" xfId="2470"/>
    <cellStyle name="1_단가조사표_1113교~1 2" xfId="4541"/>
    <cellStyle name="1_단가조사표_1113교~1 2 2" xfId="9141"/>
    <cellStyle name="1_단가조사표_1113교~1 3" xfId="9140"/>
    <cellStyle name="1_단가조사표_1113교~1 3 2" xfId="16607"/>
    <cellStyle name="1_단가조사표_1113교~1_변경내역서" xfId="25070"/>
    <cellStyle name="1_단가조사표_1113교~1_설계서(갑지)0223" xfId="25071"/>
    <cellStyle name="1_단가조사표_1113교~1_설계예산서및단가산출서" xfId="25072"/>
    <cellStyle name="1_단가조사표_1113교~1_양지수련마을앞_가로변_녹화공사내역서(1)" xfId="6809"/>
    <cellStyle name="1_단가조사표_1113교~1_진입램프최종" xfId="25073"/>
    <cellStyle name="1_단가조사표_1113교~1_진입램프최종엑셀" xfId="25074"/>
    <cellStyle name="1_단가조사표_121내역" xfId="2471"/>
    <cellStyle name="1_단가조사표_121내역 2" xfId="4542"/>
    <cellStyle name="1_단가조사표_121내역 2 2" xfId="9143"/>
    <cellStyle name="1_단가조사표_121내역 3" xfId="9142"/>
    <cellStyle name="1_단가조사표_121내역 3 2" xfId="16606"/>
    <cellStyle name="1_단가조사표_121내역_변경내역서" xfId="25075"/>
    <cellStyle name="1_단가조사표_121내역_설계서(갑지)0223" xfId="25076"/>
    <cellStyle name="1_단가조사표_121내역_설계예산서및단가산출서" xfId="25077"/>
    <cellStyle name="1_단가조사표_121내역_양지수련마을앞_가로변_녹화공사내역서(1)" xfId="6808"/>
    <cellStyle name="1_단가조사표_121내역_진입램프최종" xfId="25078"/>
    <cellStyle name="1_단가조사표_121내역_진입램프최종엑셀" xfId="25079"/>
    <cellStyle name="1_단가조사표_객토량" xfId="2472"/>
    <cellStyle name="1_단가조사표_객토량 2" xfId="4543"/>
    <cellStyle name="1_단가조사표_객토량 2 2" xfId="9145"/>
    <cellStyle name="1_단가조사표_객토량 3" xfId="9144"/>
    <cellStyle name="1_단가조사표_객토량 3 2" xfId="16402"/>
    <cellStyle name="1_단가조사표_객토량_변경내역서" xfId="25080"/>
    <cellStyle name="1_단가조사표_객토량_설계서(갑지)0223" xfId="25081"/>
    <cellStyle name="1_단가조사표_객토량_설계예산서및단가산출서" xfId="25082"/>
    <cellStyle name="1_단가조사표_객토량_양지수련마을앞_가로변_녹화공사내역서(1)" xfId="6807"/>
    <cellStyle name="1_단가조사표_객토량_진입램프최종" xfId="25083"/>
    <cellStyle name="1_단가조사표_객토량_진입램프최종엑셀" xfId="25084"/>
    <cellStyle name="1_단가조사표_교통센~1" xfId="2473"/>
    <cellStyle name="1_단가조사표_교통센~1 2" xfId="4544"/>
    <cellStyle name="1_단가조사표_교통센~1 2 2" xfId="9147"/>
    <cellStyle name="1_단가조사표_교통센~1 3" xfId="9146"/>
    <cellStyle name="1_단가조사표_교통센~1 3 2" xfId="16400"/>
    <cellStyle name="1_단가조사표_교통센~1_변경내역서" xfId="25085"/>
    <cellStyle name="1_단가조사표_교통센~1_설계서(갑지)0223" xfId="25086"/>
    <cellStyle name="1_단가조사표_교통센~1_설계예산서및단가산출서" xfId="25087"/>
    <cellStyle name="1_단가조사표_교통센~1_양지수련마을앞_가로변_녹화공사내역서(1)" xfId="6806"/>
    <cellStyle name="1_단가조사표_교통센~1_진입램프최종" xfId="25088"/>
    <cellStyle name="1_단가조사표_교통센~1_진입램프최종엑셀" xfId="25089"/>
    <cellStyle name="1_단가조사표_교통센터412" xfId="2474"/>
    <cellStyle name="1_단가조사표_교통센터412 2" xfId="4545"/>
    <cellStyle name="1_단가조사표_교통센터412 2 2" xfId="9149"/>
    <cellStyle name="1_단가조사표_교통센터412 3" xfId="9148"/>
    <cellStyle name="1_단가조사표_교통센터412 3 2" xfId="16485"/>
    <cellStyle name="1_단가조사표_교통센터412_변경내역서" xfId="25090"/>
    <cellStyle name="1_단가조사표_교통센터412_설계서(갑지)0223" xfId="25091"/>
    <cellStyle name="1_단가조사표_교통센터412_설계예산서및단가산출서" xfId="25092"/>
    <cellStyle name="1_단가조사표_교통센터412_양지수련마을앞_가로변_녹화공사내역서(1)" xfId="6805"/>
    <cellStyle name="1_단가조사표_교통센터412_진입램프최종" xfId="25093"/>
    <cellStyle name="1_단가조사표_교통센터412_진입램프최종엑셀" xfId="25094"/>
    <cellStyle name="1_단가조사표_교통수" xfId="2475"/>
    <cellStyle name="1_단가조사표_교통수 2" xfId="4546"/>
    <cellStyle name="1_단가조사표_교통수 2 2" xfId="9151"/>
    <cellStyle name="1_단가조사표_교통수 3" xfId="9150"/>
    <cellStyle name="1_단가조사표_교통수 3 2" xfId="16317"/>
    <cellStyle name="1_단가조사표_교통수_변경내역서" xfId="25095"/>
    <cellStyle name="1_단가조사표_교통수_설계서(갑지)0223" xfId="25096"/>
    <cellStyle name="1_단가조사표_교통수_설계예산서및단가산출서" xfId="25097"/>
    <cellStyle name="1_단가조사표_교통수_양지수련마을앞_가로변_녹화공사내역서(1)" xfId="6814"/>
    <cellStyle name="1_단가조사표_교통수_진입램프최종" xfId="25098"/>
    <cellStyle name="1_단가조사표_교통수_진입램프최종엑셀" xfId="25099"/>
    <cellStyle name="1_단가조사표_교통수량산출서" xfId="2476"/>
    <cellStyle name="1_단가조사표_교통수량산출서 2" xfId="4547"/>
    <cellStyle name="1_단가조사표_교통수량산출서 2 2" xfId="9153"/>
    <cellStyle name="1_단가조사표_교통수량산출서 3" xfId="9152"/>
    <cellStyle name="1_단가조사표_교통수량산출서 3 2" xfId="16399"/>
    <cellStyle name="1_단가조사표_교통수량산출서_변경내역서" xfId="25100"/>
    <cellStyle name="1_단가조사표_교통수량산출서_설계서(갑지)0223" xfId="25101"/>
    <cellStyle name="1_단가조사표_교통수량산출서_설계예산서및단가산출서" xfId="25102"/>
    <cellStyle name="1_단가조사표_교통수량산출서_양지수련마을앞_가로변_녹화공사내역서(1)" xfId="6804"/>
    <cellStyle name="1_단가조사표_교통수량산출서_진입램프최종" xfId="25103"/>
    <cellStyle name="1_단가조사표_교통수량산출서_진입램프최종엑셀" xfId="25104"/>
    <cellStyle name="1_단가조사표_구조물대가 (2)" xfId="2477"/>
    <cellStyle name="1_단가조사표_구조물대가 (2) 2" xfId="4548"/>
    <cellStyle name="1_단가조사표_구조물대가 (2) 2 2" xfId="9155"/>
    <cellStyle name="1_단가조사표_구조물대가 (2) 3" xfId="9154"/>
    <cellStyle name="1_단가조사표_구조물대가 (2) 3 2" xfId="16484"/>
    <cellStyle name="1_단가조사표_구조물대가 (2)_변경내역서" xfId="25105"/>
    <cellStyle name="1_단가조사표_구조물대가 (2)_설계서(갑지)0223" xfId="25106"/>
    <cellStyle name="1_단가조사표_구조물대가 (2)_설계예산서및단가산출서" xfId="25107"/>
    <cellStyle name="1_단가조사표_구조물대가 (2)_양지수련마을앞_가로변_녹화공사내역서(1)" xfId="6802"/>
    <cellStyle name="1_단가조사표_구조물대가 (2)_진입램프최종" xfId="25108"/>
    <cellStyle name="1_단가조사표_구조물대가 (2)_진입램프최종엑셀" xfId="25109"/>
    <cellStyle name="1_단가조사표_내역서 (2)" xfId="2478"/>
    <cellStyle name="1_단가조사표_내역서 (2) 2" xfId="4549"/>
    <cellStyle name="1_단가조사표_내역서 (2) 2 2" xfId="9157"/>
    <cellStyle name="1_단가조사표_내역서 (2) 3" xfId="9156"/>
    <cellStyle name="1_단가조사표_내역서 (2) 3 2" xfId="16316"/>
    <cellStyle name="1_단가조사표_내역서 (2)_변경내역서" xfId="25110"/>
    <cellStyle name="1_단가조사표_내역서 (2)_설계서(갑지)0223" xfId="25111"/>
    <cellStyle name="1_단가조사표_내역서 (2)_설계예산서및단가산출서" xfId="25112"/>
    <cellStyle name="1_단가조사표_내역서 (2)_양지수련마을앞_가로변_녹화공사내역서(1)" xfId="6801"/>
    <cellStyle name="1_단가조사표_내역서 (2)_진입램프최종" xfId="25113"/>
    <cellStyle name="1_단가조사표_내역서 (2)_진입램프최종엑셀" xfId="25114"/>
    <cellStyle name="1_단가조사표_대전관저지구" xfId="2479"/>
    <cellStyle name="1_단가조사표_대전관저지구 2" xfId="4550"/>
    <cellStyle name="1_단가조사표_대전관저지구 2 2" xfId="9159"/>
    <cellStyle name="1_단가조사표_대전관저지구 3" xfId="9158"/>
    <cellStyle name="1_단가조사표_대전관저지구 3 2" xfId="16487"/>
    <cellStyle name="1_단가조사표_대전관저지구_변경내역서" xfId="25115"/>
    <cellStyle name="1_단가조사표_대전관저지구_설계서(갑지)0223" xfId="25116"/>
    <cellStyle name="1_단가조사표_대전관저지구_설계예산서및단가산출서" xfId="25117"/>
    <cellStyle name="1_단가조사표_대전관저지구_양지수련마을앞_가로변_녹화공사내역서(1)" xfId="6800"/>
    <cellStyle name="1_단가조사표_대전관저지구_진입램프최종" xfId="25118"/>
    <cellStyle name="1_단가조사표_대전관저지구_진입램프최종엑셀" xfId="25119"/>
    <cellStyle name="1_단가조사표_동측지~1" xfId="2480"/>
    <cellStyle name="1_단가조사표_동측지~1 2" xfId="4551"/>
    <cellStyle name="1_단가조사표_동측지~1 2 2" xfId="9161"/>
    <cellStyle name="1_단가조사표_동측지~1 3" xfId="9160"/>
    <cellStyle name="1_단가조사표_동측지~1 3 2" xfId="16319"/>
    <cellStyle name="1_단가조사표_동측지~1_변경내역서" xfId="25120"/>
    <cellStyle name="1_단가조사표_동측지~1_설계서(갑지)0223" xfId="25121"/>
    <cellStyle name="1_단가조사표_동측지~1_설계예산서및단가산출서" xfId="25122"/>
    <cellStyle name="1_단가조사표_동측지~1_양지수련마을앞_가로변_녹화공사내역서(1)" xfId="6799"/>
    <cellStyle name="1_단가조사표_동측지~1_진입램프최종" xfId="25123"/>
    <cellStyle name="1_단가조사표_동측지~1_진입램프최종엑셀" xfId="25124"/>
    <cellStyle name="1_단가조사표_동측지원422" xfId="2481"/>
    <cellStyle name="1_단가조사표_동측지원422 2" xfId="4552"/>
    <cellStyle name="1_단가조사표_동측지원422 2 2" xfId="9163"/>
    <cellStyle name="1_단가조사표_동측지원422 3" xfId="9162"/>
    <cellStyle name="1_단가조사표_동측지원422 3 2" xfId="16401"/>
    <cellStyle name="1_단가조사표_동측지원422_변경내역서" xfId="25125"/>
    <cellStyle name="1_단가조사표_동측지원422_설계서(갑지)0223" xfId="25126"/>
    <cellStyle name="1_단가조사표_동측지원422_설계예산서및단가산출서" xfId="25127"/>
    <cellStyle name="1_단가조사표_동측지원422_양지수련마을앞_가로변_녹화공사내역서(1)" xfId="6798"/>
    <cellStyle name="1_단가조사표_동측지원422_진입램프최종" xfId="25128"/>
    <cellStyle name="1_단가조사표_동측지원422_진입램프최종엑셀" xfId="25129"/>
    <cellStyle name="1_단가조사표_동측지원512" xfId="2482"/>
    <cellStyle name="1_단가조사표_동측지원512 2" xfId="4553"/>
    <cellStyle name="1_단가조사표_동측지원512 2 2" xfId="9165"/>
    <cellStyle name="1_단가조사표_동측지원512 3" xfId="9164"/>
    <cellStyle name="1_단가조사표_동측지원512 3 2" xfId="16486"/>
    <cellStyle name="1_단가조사표_동측지원512_변경내역서" xfId="25130"/>
    <cellStyle name="1_단가조사표_동측지원512_설계서(갑지)0223" xfId="25131"/>
    <cellStyle name="1_단가조사표_동측지원512_설계예산서및단가산출서" xfId="25132"/>
    <cellStyle name="1_단가조사표_동측지원512_양지수련마을앞_가로변_녹화공사내역서(1)" xfId="6797"/>
    <cellStyle name="1_단가조사표_동측지원512_진입램프최종" xfId="25133"/>
    <cellStyle name="1_단가조사표_동측지원512_진입램프최종엑셀" xfId="25134"/>
    <cellStyle name="1_단가조사표_동측지원524" xfId="2483"/>
    <cellStyle name="1_단가조사표_동측지원524 2" xfId="4554"/>
    <cellStyle name="1_단가조사표_동측지원524 2 2" xfId="9167"/>
    <cellStyle name="1_단가조사표_동측지원524 3" xfId="9166"/>
    <cellStyle name="1_단가조사표_동측지원524 3 2" xfId="16318"/>
    <cellStyle name="1_단가조사표_동측지원524_변경내역서" xfId="25135"/>
    <cellStyle name="1_단가조사표_동측지원524_설계서(갑지)0223" xfId="25136"/>
    <cellStyle name="1_단가조사표_동측지원524_설계예산서및단가산출서" xfId="25137"/>
    <cellStyle name="1_단가조사표_동측지원524_양지수련마을앞_가로변_녹화공사내역서(1)" xfId="6796"/>
    <cellStyle name="1_단가조사표_동측지원524_진입램프최종" xfId="25138"/>
    <cellStyle name="1_단가조사표_동측지원524_진입램프최종엑셀" xfId="25139"/>
    <cellStyle name="1_단가조사표_동측지원709" xfId="4555"/>
    <cellStyle name="1_단가조사표_동측지원709 2" xfId="9168"/>
    <cellStyle name="1_단가조사표_변경내역서" xfId="25140"/>
    <cellStyle name="1_단가조사표_부대422" xfId="2484"/>
    <cellStyle name="1_단가조사표_부대422 2" xfId="4556"/>
    <cellStyle name="1_단가조사표_부대422 2 2" xfId="9170"/>
    <cellStyle name="1_단가조사표_부대422 3" xfId="9169"/>
    <cellStyle name="1_단가조사표_부대422 3 2" xfId="16274"/>
    <cellStyle name="1_단가조사표_부대422_변경내역서" xfId="25141"/>
    <cellStyle name="1_단가조사표_부대422_설계서(갑지)0223" xfId="25142"/>
    <cellStyle name="1_단가조사표_부대422_설계예산서및단가산출서" xfId="25143"/>
    <cellStyle name="1_단가조사표_부대422_양지수련마을앞_가로변_녹화공사내역서(1)" xfId="6795"/>
    <cellStyle name="1_단가조사표_부대422_진입램프최종" xfId="25144"/>
    <cellStyle name="1_단가조사표_부대422_진입램프최종엑셀" xfId="25145"/>
    <cellStyle name="1_단가조사표_부대시설" xfId="2485"/>
    <cellStyle name="1_단가조사표_부대시설 2" xfId="4557"/>
    <cellStyle name="1_단가조사표_부대시설 2 2" xfId="9172"/>
    <cellStyle name="1_단가조사표_부대시설 3" xfId="9171"/>
    <cellStyle name="1_단가조사표_부대시설 3 2" xfId="16398"/>
    <cellStyle name="1_단가조사표_부대시설_변경내역서" xfId="25146"/>
    <cellStyle name="1_단가조사표_부대시설_설계서(갑지)0223" xfId="25147"/>
    <cellStyle name="1_단가조사표_부대시설_설계예산서및단가산출서" xfId="25148"/>
    <cellStyle name="1_단가조사표_부대시설_양지수련마을앞_가로변_녹화공사내역서(1)" xfId="6794"/>
    <cellStyle name="1_단가조사표_부대시설_진입램프최종" xfId="25149"/>
    <cellStyle name="1_단가조사표_부대시설_진입램프최종엑셀" xfId="25150"/>
    <cellStyle name="1_단가조사표_설계서(갑지)0223" xfId="25151"/>
    <cellStyle name="1_단가조사표_설계예산서및단가산출서" xfId="25152"/>
    <cellStyle name="1_단가조사표_소각수~1" xfId="2486"/>
    <cellStyle name="1_단가조사표_소각수~1 2" xfId="4558"/>
    <cellStyle name="1_단가조사표_소각수~1 2 2" xfId="9174"/>
    <cellStyle name="1_단가조사표_소각수~1 3" xfId="9173"/>
    <cellStyle name="1_단가조사표_소각수~1 3 2" xfId="16483"/>
    <cellStyle name="1_단가조사표_소각수~1_변경내역서" xfId="25153"/>
    <cellStyle name="1_단가조사표_소각수~1_설계서(갑지)0223" xfId="25154"/>
    <cellStyle name="1_단가조사표_소각수~1_설계예산서및단가산출서" xfId="25155"/>
    <cellStyle name="1_단가조사표_소각수~1_양지수련마을앞_가로변_녹화공사내역서(1)" xfId="6803"/>
    <cellStyle name="1_단가조사표_소각수~1_진입램프최종" xfId="25156"/>
    <cellStyle name="1_단가조사표_소각수~1_진입램프최종엑셀" xfId="25157"/>
    <cellStyle name="1_단가조사표_소각수내역서" xfId="2487"/>
    <cellStyle name="1_단가조사표_소각수내역서 2" xfId="4559"/>
    <cellStyle name="1_단가조사표_소각수내역서 2 2" xfId="9176"/>
    <cellStyle name="1_단가조사표_소각수내역서 3" xfId="9175"/>
    <cellStyle name="1_단가조사표_소각수내역서 3 2" xfId="16553"/>
    <cellStyle name="1_단가조사표_소각수내역서_변경내역서" xfId="25158"/>
    <cellStyle name="1_단가조사표_소각수내역서_설계서(갑지)0223" xfId="25159"/>
    <cellStyle name="1_단가조사표_소각수내역서_설계예산서및단가산출서" xfId="25160"/>
    <cellStyle name="1_단가조사표_소각수내역서_양지수련마을앞_가로변_녹화공사내역서(1)" xfId="6793"/>
    <cellStyle name="1_단가조사표_소각수내역서_진입램프최종" xfId="25161"/>
    <cellStyle name="1_단가조사표_소각수내역서_진입램프최종엑셀" xfId="25162"/>
    <cellStyle name="1_단가조사표_소각수목2" xfId="2488"/>
    <cellStyle name="1_단가조사표_소각수목2 2" xfId="4560"/>
    <cellStyle name="1_단가조사표_소각수목2 2 2" xfId="9178"/>
    <cellStyle name="1_단가조사표_소각수목2 3" xfId="9177"/>
    <cellStyle name="1_단가조사표_소각수목2 3 2" xfId="16323"/>
    <cellStyle name="1_단가조사표_소각수목2_변경내역서" xfId="25163"/>
    <cellStyle name="1_단가조사표_소각수목2_설계서(갑지)0223" xfId="25164"/>
    <cellStyle name="1_단가조사표_소각수목2_설계예산서및단가산출서" xfId="25165"/>
    <cellStyle name="1_단가조사표_소각수목2_양지수련마을앞_가로변_녹화공사내역서(1)" xfId="6792"/>
    <cellStyle name="1_단가조사표_소각수목2_진입램프최종" xfId="25166"/>
    <cellStyle name="1_단가조사표_소각수목2_진입램프최종엑셀" xfId="25167"/>
    <cellStyle name="1_단가조사표_수량산출서 (2)" xfId="2489"/>
    <cellStyle name="1_단가조사표_수량산출서 (2) 2" xfId="4561"/>
    <cellStyle name="1_단가조사표_수량산출서 (2) 2 2" xfId="9180"/>
    <cellStyle name="1_단가조사표_수량산출서 (2) 3" xfId="9179"/>
    <cellStyle name="1_단가조사표_수량산출서 (2) 3 2" xfId="16624"/>
    <cellStyle name="1_단가조사표_수량산출서 (2)_변경내역서" xfId="25168"/>
    <cellStyle name="1_단가조사표_수량산출서 (2)_설계서(갑지)0223" xfId="25169"/>
    <cellStyle name="1_단가조사표_수량산출서 (2)_설계예산서및단가산출서" xfId="25170"/>
    <cellStyle name="1_단가조사표_수량산출서 (2)_양지수련마을앞_가로변_녹화공사내역서(1)" xfId="6791"/>
    <cellStyle name="1_단가조사표_수량산출서 (2)_진입램프최종" xfId="25171"/>
    <cellStyle name="1_단가조사표_수량산출서 (2)_진입램프최종엑셀" xfId="25172"/>
    <cellStyle name="1_단가조사표_양지수련마을앞_가로변_녹화공사내역서(1)" xfId="6790"/>
    <cellStyle name="1_단가조사표_엑스포~1" xfId="2490"/>
    <cellStyle name="1_단가조사표_엑스포~1 2" xfId="4562"/>
    <cellStyle name="1_단가조사표_엑스포~1 2 2" xfId="9182"/>
    <cellStyle name="1_단가조사표_엑스포~1 3" xfId="9181"/>
    <cellStyle name="1_단가조사표_엑스포~1 3 2" xfId="16554"/>
    <cellStyle name="1_단가조사표_엑스포~1_변경내역서" xfId="25173"/>
    <cellStyle name="1_단가조사표_엑스포~1_설계서(갑지)0223" xfId="25174"/>
    <cellStyle name="1_단가조사표_엑스포~1_설계예산서및단가산출서" xfId="25175"/>
    <cellStyle name="1_단가조사표_엑스포~1_양지수련마을앞_가로변_녹화공사내역서(1)" xfId="6789"/>
    <cellStyle name="1_단가조사표_엑스포~1_진입램프최종" xfId="25176"/>
    <cellStyle name="1_단가조사표_엑스포~1_진입램프최종엑셀" xfId="25177"/>
    <cellStyle name="1_단가조사표_엑스포한빛1" xfId="2491"/>
    <cellStyle name="1_단가조사표_엑스포한빛1 2" xfId="4563"/>
    <cellStyle name="1_단가조사표_엑스포한빛1 2 2" xfId="9184"/>
    <cellStyle name="1_단가조사표_엑스포한빛1 3" xfId="9183"/>
    <cellStyle name="1_단가조사표_엑스포한빛1 3 2" xfId="16623"/>
    <cellStyle name="1_단가조사표_엑스포한빛1_변경내역서" xfId="25178"/>
    <cellStyle name="1_단가조사표_엑스포한빛1_설계서(갑지)0223" xfId="25179"/>
    <cellStyle name="1_단가조사표_엑스포한빛1_설계예산서및단가산출서" xfId="25180"/>
    <cellStyle name="1_단가조사표_엑스포한빛1_양지수련마을앞_가로변_녹화공사내역서(1)" xfId="6788"/>
    <cellStyle name="1_단가조사표_엑스포한빛1_진입램프최종" xfId="25181"/>
    <cellStyle name="1_단가조사표_엑스포한빛1_진입램프최종엑셀" xfId="25182"/>
    <cellStyle name="1_단가조사표_여객,교통센타710" xfId="4564"/>
    <cellStyle name="1_단가조사표_여객,교통센타710 2" xfId="9185"/>
    <cellStyle name="1_단가조사표_여객터미널331" xfId="2492"/>
    <cellStyle name="1_단가조사표_여객터미널331 2" xfId="4565"/>
    <cellStyle name="1_단가조사표_여객터미널331 2 2" xfId="9187"/>
    <cellStyle name="1_단가조사표_여객터미널331 3" xfId="9186"/>
    <cellStyle name="1_단가조사표_여객터미널331 3 2" xfId="16322"/>
    <cellStyle name="1_단가조사표_여객터미널331_변경내역서" xfId="25183"/>
    <cellStyle name="1_단가조사표_여객터미널331_설계서(갑지)0223" xfId="25184"/>
    <cellStyle name="1_단가조사표_여객터미널331_설계예산서및단가산출서" xfId="25185"/>
    <cellStyle name="1_단가조사표_여객터미널331_양지수련마을앞_가로변_녹화공사내역서(1)" xfId="6787"/>
    <cellStyle name="1_단가조사표_여객터미널331_진입램프최종" xfId="25186"/>
    <cellStyle name="1_단가조사표_여객터미널331_진입램프최종엑셀" xfId="25187"/>
    <cellStyle name="1_단가조사표_여객터미널513" xfId="2493"/>
    <cellStyle name="1_단가조사표_여객터미널513 2" xfId="4566"/>
    <cellStyle name="1_단가조사표_여객터미널513 2 2" xfId="9189"/>
    <cellStyle name="1_단가조사표_여객터미널513 3" xfId="9188"/>
    <cellStyle name="1_단가조사표_여객터미널513 3 2" xfId="16321"/>
    <cellStyle name="1_단가조사표_여객터미널513_변경내역서" xfId="25188"/>
    <cellStyle name="1_단가조사표_여객터미널513_설계서(갑지)0223" xfId="25189"/>
    <cellStyle name="1_단가조사표_여객터미널513_설계예산서및단가산출서" xfId="25190"/>
    <cellStyle name="1_단가조사표_여객터미널513_양지수련마을앞_가로변_녹화공사내역서(1)" xfId="6821"/>
    <cellStyle name="1_단가조사표_여객터미널513_진입램프최종" xfId="25191"/>
    <cellStyle name="1_단가조사표_여객터미널513_진입램프최종엑셀" xfId="25192"/>
    <cellStyle name="1_단가조사표_여객터미널629" xfId="2494"/>
    <cellStyle name="1_단가조사표_여객터미널629 2" xfId="4567"/>
    <cellStyle name="1_단가조사표_여객터미널629 2 2" xfId="9191"/>
    <cellStyle name="1_단가조사표_여객터미널629 3" xfId="9190"/>
    <cellStyle name="1_단가조사표_여객터미널629 3 2" xfId="16397"/>
    <cellStyle name="1_단가조사표_여객터미널629_변경내역서" xfId="25193"/>
    <cellStyle name="1_단가조사표_여객터미널629_설계서(갑지)0223" xfId="25194"/>
    <cellStyle name="1_단가조사표_여객터미널629_설계예산서및단가산출서" xfId="25195"/>
    <cellStyle name="1_단가조사표_여객터미널629_양지수련마을앞_가로변_녹화공사내역서(1)" xfId="6786"/>
    <cellStyle name="1_단가조사표_여객터미널629_진입램프최종" xfId="25196"/>
    <cellStyle name="1_단가조사표_여객터미널629_진입램프최종엑셀" xfId="25197"/>
    <cellStyle name="1_단가조사표_외곽도로616" xfId="2495"/>
    <cellStyle name="1_단가조사표_외곽도로616 2" xfId="4568"/>
    <cellStyle name="1_단가조사표_외곽도로616 2 2" xfId="9193"/>
    <cellStyle name="1_단가조사표_외곽도로616 3" xfId="9192"/>
    <cellStyle name="1_단가조사표_외곽도로616 3 2" xfId="16482"/>
    <cellStyle name="1_단가조사표_외곽도로616_변경내역서" xfId="25198"/>
    <cellStyle name="1_단가조사표_외곽도로616_설계서(갑지)0223" xfId="25199"/>
    <cellStyle name="1_단가조사표_외곽도로616_설계예산서및단가산출서" xfId="25200"/>
    <cellStyle name="1_단가조사표_외곽도로616_양지수련마을앞_가로변_녹화공사내역서(1)" xfId="6785"/>
    <cellStyle name="1_단가조사표_외곽도로616_진입램프최종" xfId="25201"/>
    <cellStyle name="1_단가조사표_외곽도로616_진입램프최종엑셀" xfId="25202"/>
    <cellStyle name="1_단가조사표_용인죽전수량" xfId="2496"/>
    <cellStyle name="1_단가조사표_용인죽전수량 2" xfId="9194"/>
    <cellStyle name="1_단가조사표_용인죽전수량_변경내역서" xfId="25203"/>
    <cellStyle name="1_단가조사표_용인죽전수량_양지수련마을앞_가로변_녹화공사내역서(1)" xfId="6784"/>
    <cellStyle name="1_단가조사표_원가계~1" xfId="2497"/>
    <cellStyle name="1_단가조사표_원가계~1 2" xfId="4569"/>
    <cellStyle name="1_단가조사표_원가계~1 2 2" xfId="9196"/>
    <cellStyle name="1_단가조사표_원가계~1 3" xfId="9195"/>
    <cellStyle name="1_단가조사표_원가계~1 3 2" xfId="16594"/>
    <cellStyle name="1_단가조사표_원가계~1_변경내역서" xfId="25204"/>
    <cellStyle name="1_단가조사표_원가계~1_설계서(갑지)0223" xfId="25205"/>
    <cellStyle name="1_단가조사표_원가계~1_설계예산서및단가산출서" xfId="25206"/>
    <cellStyle name="1_단가조사표_원가계~1_양지수련마을앞_가로변_녹화공사내역서(1)" xfId="6783"/>
    <cellStyle name="1_단가조사표_원가계~1_진입램프최종" xfId="25207"/>
    <cellStyle name="1_단가조사표_원가계~1_진입램프최종엑셀" xfId="25208"/>
    <cellStyle name="1_단가조사표_유기질" xfId="2498"/>
    <cellStyle name="1_단가조사표_유기질 2" xfId="4570"/>
    <cellStyle name="1_단가조사표_유기질 2 2" xfId="9198"/>
    <cellStyle name="1_단가조사표_유기질 3" xfId="9197"/>
    <cellStyle name="1_단가조사표_유기질 3 2" xfId="16315"/>
    <cellStyle name="1_단가조사표_유기질_변경내역서" xfId="25209"/>
    <cellStyle name="1_단가조사표_유기질_설계서(갑지)0223" xfId="25210"/>
    <cellStyle name="1_단가조사표_유기질_설계예산서및단가산출서" xfId="25211"/>
    <cellStyle name="1_단가조사표_유기질_양지수련마을앞_가로변_녹화공사내역서(1)" xfId="6782"/>
    <cellStyle name="1_단가조사표_유기질_진입램프최종" xfId="25212"/>
    <cellStyle name="1_단가조사표_유기질_진입램프최종엑셀" xfId="25213"/>
    <cellStyle name="1_단가조사표_자재조서 (2)" xfId="2499"/>
    <cellStyle name="1_단가조사표_자재조서 (2) 2" xfId="4571"/>
    <cellStyle name="1_단가조사표_자재조서 (2) 2 2" xfId="9200"/>
    <cellStyle name="1_단가조사표_자재조서 (2) 3" xfId="9199"/>
    <cellStyle name="1_단가조사표_자재조서 (2) 3 2" xfId="16396"/>
    <cellStyle name="1_단가조사표_자재조서 (2)_변경내역서" xfId="25214"/>
    <cellStyle name="1_단가조사표_자재조서 (2)_설계서(갑지)0223" xfId="25215"/>
    <cellStyle name="1_단가조사표_자재조서 (2)_설계예산서및단가산출서" xfId="25216"/>
    <cellStyle name="1_단가조사표_자재조서 (2)_양지수련마을앞_가로변_녹화공사내역서(1)" xfId="6781"/>
    <cellStyle name="1_단가조사표_자재조서 (2)_진입램프최종" xfId="25217"/>
    <cellStyle name="1_단가조사표_자재조서 (2)_진입램프최종엑셀" xfId="25218"/>
    <cellStyle name="1_단가조사표_진입램프최종" xfId="25219"/>
    <cellStyle name="1_단가조사표_진입램프최종엑셀" xfId="25220"/>
    <cellStyle name="1_단가조사표_총괄내역" xfId="2500"/>
    <cellStyle name="1_단가조사표_총괄내역 (2)" xfId="2501"/>
    <cellStyle name="1_단가조사표_총괄내역 (2) 2" xfId="4572"/>
    <cellStyle name="1_단가조사표_총괄내역 (2) 2 2" xfId="9203"/>
    <cellStyle name="1_단가조사표_총괄내역 (2) 3" xfId="9202"/>
    <cellStyle name="1_단가조사표_총괄내역 (2) 3 2" xfId="16675"/>
    <cellStyle name="1_단가조사표_총괄내역 (2)_변경내역서" xfId="25221"/>
    <cellStyle name="1_단가조사표_총괄내역 (2)_설계서(갑지)0223" xfId="25222"/>
    <cellStyle name="1_단가조사표_총괄내역 (2)_설계예산서및단가산출서" xfId="25223"/>
    <cellStyle name="1_단가조사표_총괄내역 (2)_양지수련마을앞_가로변_녹화공사내역서(1)" xfId="6780"/>
    <cellStyle name="1_단가조사표_총괄내역 (2)_진입램프최종" xfId="25224"/>
    <cellStyle name="1_단가조사표_총괄내역 (2)_진입램프최종엑셀" xfId="25225"/>
    <cellStyle name="1_단가조사표_총괄내역 10" xfId="16733"/>
    <cellStyle name="1_단가조사표_총괄내역 11" xfId="16714"/>
    <cellStyle name="1_단가조사표_총괄내역 12" xfId="16857"/>
    <cellStyle name="1_단가조사표_총괄내역 13" xfId="16856"/>
    <cellStyle name="1_단가조사표_총괄내역 14" xfId="16871"/>
    <cellStyle name="1_단가조사표_총괄내역 2" xfId="4573"/>
    <cellStyle name="1_단가조사표_총괄내역 2 2" xfId="9204"/>
    <cellStyle name="1_단가조사표_총괄내역 3" xfId="9201"/>
    <cellStyle name="1_단가조사표_총괄내역 3 2" xfId="16273"/>
    <cellStyle name="1_단가조사표_총괄내역 4" xfId="9961"/>
    <cellStyle name="1_단가조사표_총괄내역 5" xfId="3233"/>
    <cellStyle name="1_단가조사표_총괄내역 6" xfId="9962"/>
    <cellStyle name="1_단가조사표_총괄내역 7" xfId="3234"/>
    <cellStyle name="1_단가조사표_총괄내역 8" xfId="16373"/>
    <cellStyle name="1_단가조사표_총괄내역 9" xfId="16520"/>
    <cellStyle name="1_단가조사표_총괄내역_변경내역서" xfId="25226"/>
    <cellStyle name="1_단가조사표_총괄내역_설계서(갑지)0223" xfId="25227"/>
    <cellStyle name="1_단가조사표_총괄내역_설계예산서및단가산출서" xfId="25228"/>
    <cellStyle name="1_단가조사표_총괄내역_양지수련마을앞_가로변_녹화공사내역서(1)" xfId="6779"/>
    <cellStyle name="1_단가조사표_총괄내역_진입램프최종" xfId="25229"/>
    <cellStyle name="1_단가조사표_총괄내역_진입램프최종엑셀" xfId="25230"/>
    <cellStyle name="1_단가조사표_터미널도로403" xfId="2502"/>
    <cellStyle name="1_단가조사표_터미널도로403 2" xfId="4574"/>
    <cellStyle name="1_단가조사표_터미널도로403 2 2" xfId="9206"/>
    <cellStyle name="1_단가조사표_터미널도로403 3" xfId="9205"/>
    <cellStyle name="1_단가조사표_터미널도로403 3 2" xfId="16314"/>
    <cellStyle name="1_단가조사표_터미널도로403_변경내역서" xfId="25231"/>
    <cellStyle name="1_단가조사표_터미널도로403_설계서(갑지)0223" xfId="25232"/>
    <cellStyle name="1_단가조사표_터미널도로403_설계예산서및단가산출서" xfId="25233"/>
    <cellStyle name="1_단가조사표_터미널도로403_양지수련마을앞_가로변_녹화공사내역서(1)" xfId="6778"/>
    <cellStyle name="1_단가조사표_터미널도로403_진입램프최종" xfId="25234"/>
    <cellStyle name="1_단가조사표_터미널도로403_진입램프최종엑셀" xfId="25235"/>
    <cellStyle name="1_단가조사표_터미널도로429" xfId="2503"/>
    <cellStyle name="1_단가조사표_터미널도로429 2" xfId="4575"/>
    <cellStyle name="1_단가조사표_터미널도로429 2 2" xfId="9208"/>
    <cellStyle name="1_단가조사표_터미널도로429 3" xfId="9207"/>
    <cellStyle name="1_단가조사표_터미널도로429 3 2" xfId="16395"/>
    <cellStyle name="1_단가조사표_터미널도로429_변경내역서" xfId="25236"/>
    <cellStyle name="1_단가조사표_터미널도로429_설계서(갑지)0223" xfId="25237"/>
    <cellStyle name="1_단가조사표_터미널도로429_설계예산서및단가산출서" xfId="25238"/>
    <cellStyle name="1_단가조사표_터미널도로429_양지수련마을앞_가로변_녹화공사내역서(1)" xfId="6777"/>
    <cellStyle name="1_단가조사표_터미널도로429_진입램프최종" xfId="25239"/>
    <cellStyle name="1_단가조사표_터미널도로429_진입램프최종엑셀" xfId="25240"/>
    <cellStyle name="1_단가조사표_포장일위" xfId="2504"/>
    <cellStyle name="1_단가조사표_포장일위 2" xfId="4576"/>
    <cellStyle name="1_단가조사표_포장일위 2 2" xfId="9210"/>
    <cellStyle name="1_단가조사표_포장일위 3" xfId="9209"/>
    <cellStyle name="1_단가조사표_포장일위 3 2" xfId="16479"/>
    <cellStyle name="1_단가조사표_포장일위_변경내역서" xfId="25241"/>
    <cellStyle name="1_단가조사표_포장일위_설계서(갑지)0223" xfId="25242"/>
    <cellStyle name="1_단가조사표_포장일위_설계예산서및단가산출서" xfId="25243"/>
    <cellStyle name="1_단가조사표_포장일위_양지수련마을앞_가로변_녹화공사내역서(1)" xfId="6776"/>
    <cellStyle name="1_단가조사표_포장일위_진입램프최종" xfId="25244"/>
    <cellStyle name="1_단가조사표_포장일위_진입램프최종엑셀" xfId="25245"/>
    <cellStyle name="1_단양-수량산출서" xfId="25246"/>
    <cellStyle name="1_단양희망의탑-설계서" xfId="25247"/>
    <cellStyle name="1_당동(청강)" xfId="10739"/>
    <cellStyle name="1_당동(청강디스켓1)" xfId="25248"/>
    <cellStyle name="1_대전가오-수량산출서" xfId="25249"/>
    <cellStyle name="1_대전교육정보원(강산)" xfId="25250"/>
    <cellStyle name="1_대전교육정보원신축공사(강산)" xfId="25251"/>
    <cellStyle name="1_대전목양초" xfId="10740"/>
    <cellStyle name="1_대전서붕고하도급" xfId="10741"/>
    <cellStyle name="1_대전지원홍성지청(흥화-1)" xfId="25252"/>
    <cellStyle name="1_대학로설계내역서-2006" xfId="25253"/>
    <cellStyle name="1_대호지~석문간지방도확포장공사(신일)" xfId="25254"/>
    <cellStyle name="1_덕동산 산책로 정비공사(0730)" xfId="4577"/>
    <cellStyle name="1_덕동산 산책로 정비공사(0730) 2" xfId="9211"/>
    <cellStyle name="1_도급내역서" xfId="25255"/>
    <cellStyle name="1_도로유지관리보수공사(1구역-2011.01.01)" xfId="25256"/>
    <cellStyle name="1_도봉구샘플" xfId="6775"/>
    <cellStyle name="1_도암~강진도로확장공사(대국2)" xfId="25257"/>
    <cellStyle name="1_도암강진(흥산건설)" xfId="25258"/>
    <cellStyle name="1_뒷마루공원" xfId="16013"/>
    <cellStyle name="1_등촌고등총괄(동현하도급)" xfId="10742"/>
    <cellStyle name="1_디자인휀스NO.03-02" xfId="6774"/>
    <cellStyle name="1_마현~생창국도건설공사" xfId="10743"/>
    <cellStyle name="1_명암지-산성간" xfId="10744"/>
    <cellStyle name="1_목동내역" xfId="2505"/>
    <cellStyle name="1_목동내역 2" xfId="9212"/>
    <cellStyle name="1_발산초계약내역(계약)" xfId="25259"/>
    <cellStyle name="1_백석지구농촌용수개발사업(대원)" xfId="10745"/>
    <cellStyle name="1_백제큰길내역서" xfId="25260"/>
    <cellStyle name="1_변경내역서" xfId="25261"/>
    <cellStyle name="1_병목안배수지건설(100%)" xfId="25262"/>
    <cellStyle name="1_본동-수량산출서(보수만)" xfId="25263"/>
    <cellStyle name="1_봉곡중총괄(대지완결)" xfId="10746"/>
    <cellStyle name="1_봉림 도급내역서" xfId="10747"/>
    <cellStyle name="1_부대입찰확약서" xfId="10748"/>
    <cellStyle name="1_부산진초개축공사(대지하도급원본)" xfId="25264"/>
    <cellStyle name="1_부산해사고(100%)" xfId="10749"/>
    <cellStyle name="1_부안-태인1산출" xfId="25265"/>
    <cellStyle name="1_북악산" xfId="2506"/>
    <cellStyle name="1_북악산 2" xfId="9213"/>
    <cellStyle name="1_북안~고경간 입찰내역서-(주)대아" xfId="25266"/>
    <cellStyle name="1_북양초(영조하도급메일)" xfId="25267"/>
    <cellStyle name="1_사본 - 삼천포대방항(하도급)" xfId="25268"/>
    <cellStyle name="1_삼융건설(백제큰길)" xfId="25269"/>
    <cellStyle name="1_새들초등학교(동성)" xfId="10750"/>
    <cellStyle name="1_샛별설계변경(최종보고)" xfId="10281"/>
    <cellStyle name="1_서대문구청  2005(1).01" xfId="16014"/>
    <cellStyle name="1_서울대학교사범대교육정보관(에스와이비작업수정)" xfId="25270"/>
    <cellStyle name="1_서울대학교사범대교육정보관(에스와이비작업완료)" xfId="25271"/>
    <cellStyle name="1_서울도림초등학교(신한디스켓)" xfId="25272"/>
    <cellStyle name="1_서울화일초(덕동)" xfId="10751"/>
    <cellStyle name="1_설계관련기초자료-2006-상반기" xfId="25273"/>
    <cellStyle name="1_설계내역서" xfId="10282"/>
    <cellStyle name="1_설계변경내역" xfId="25274"/>
    <cellStyle name="1_설계서(갑지)0223" xfId="25275"/>
    <cellStyle name="1_설계예산서(녹지조성지관리)" xfId="10283"/>
    <cellStyle name="1_설계예산서및단가산출서" xfId="25276"/>
    <cellStyle name="1_설변최종내역(030627)" xfId="2507"/>
    <cellStyle name="1_설변최종내역(030627) 2" xfId="9214"/>
    <cellStyle name="1_성산배수지건설공사(덕동)" xfId="25277"/>
    <cellStyle name="1_세하천(하도급)" xfId="25278"/>
    <cellStyle name="1_소프트숲속놀이벽A" xfId="16015"/>
    <cellStyle name="1_송정리역사(토목완료林)" xfId="25279"/>
    <cellStyle name="1_송정리역사(토목완료林)_15사단 홍콩" xfId="25280"/>
    <cellStyle name="1_송정리역사(토목완료林)_2004-1046" xfId="25281"/>
    <cellStyle name="1_수도권매립지하도급(명도)" xfId="25282"/>
    <cellStyle name="1_수량" xfId="2508"/>
    <cellStyle name="1_수량 2" xfId="9215"/>
    <cellStyle name="1_수량산출서(지방검찰청외1개소)0823" xfId="25283"/>
    <cellStyle name="1_수량-식재-1031" xfId="4578"/>
    <cellStyle name="1_수량-식재-1031 2" xfId="9216"/>
    <cellStyle name="1_수변전작업(12.17)" xfId="2509"/>
    <cellStyle name="1_수변전작업(12.17) 2" xfId="9217"/>
    <cellStyle name="1_수원1차" xfId="25284"/>
    <cellStyle name="1_수원변경수량산출" xfId="25285"/>
    <cellStyle name="1_수원수량집계(7.13)" xfId="25286"/>
    <cellStyle name="1_수원수량집계(7.31)" xfId="25287"/>
    <cellStyle name="1_수정갑지" xfId="10752"/>
    <cellStyle name="1_시민계략공사" xfId="2510"/>
    <cellStyle name="1_시민계략공사 2" xfId="9218"/>
    <cellStyle name="1_시민계략공사_02지정폐기물수량산출서(변경)" xfId="25288"/>
    <cellStyle name="1_시민계략공사_2002년도각종계산서너릿제터널등7개소" xfId="4579"/>
    <cellStyle name="1_시민계략공사_2002년도각종계산서너릿제터널등7개소 2" xfId="9219"/>
    <cellStyle name="1_시민계략공사_2003년 각종계산서(읽기전용)" xfId="4580"/>
    <cellStyle name="1_시민계략공사_2003년 각종계산서(읽기전용) 2" xfId="9220"/>
    <cellStyle name="1_시민계략공사_2003년 각종계산서(읽기전용)_내역서(전기)" xfId="4581"/>
    <cellStyle name="1_시민계략공사_2003년 각종계산서(읽기전용)_내역서(전기) 2" xfId="9221"/>
    <cellStyle name="1_시민계략공사_Book2" xfId="4605"/>
    <cellStyle name="1_시민계략공사_Book2 2" xfId="9222"/>
    <cellStyle name="1_시민계략공사_각종계산서" xfId="4582"/>
    <cellStyle name="1_시민계략공사_각종계산서 2" xfId="9223"/>
    <cellStyle name="1_시민계략공사_계산서및내역서5월9일변경" xfId="4583"/>
    <cellStyle name="1_시민계략공사_계산서및내역서5월9일변경 2" xfId="9224"/>
    <cellStyle name="1_시민계략공사_관급-(수배전반)" xfId="4584"/>
    <cellStyle name="1_시민계략공사_관급-(수배전반) 2" xfId="9225"/>
    <cellStyle name="1_시민계략공사_관급-등기구" xfId="4585"/>
    <cellStyle name="1_시민계략공사_관급-등기구 2" xfId="9226"/>
    <cellStyle name="1_시민계략공사_관급-태양광등기구" xfId="4586"/>
    <cellStyle name="1_시민계략공사_관급-태양광등기구 2" xfId="9227"/>
    <cellStyle name="1_시민계략공사_광양중동중학교실증축공사(전기)-4월10일한번더" xfId="4587"/>
    <cellStyle name="1_시민계략공사_광양중동중학교실증축공사(전기)-4월10일한번더 2" xfId="9228"/>
    <cellStyle name="1_시민계략공사_도암강진(흥산건설)" xfId="25289"/>
    <cellStyle name="1_시민계략공사_도암강진(흥산건설)_해남내역서" xfId="25290"/>
    <cellStyle name="1_시민계략공사_무안연꽃방죽(4월9일)한번더" xfId="4588"/>
    <cellStyle name="1_시민계략공사_무안연꽃방죽(4월9일)한번더 2" xfId="9229"/>
    <cellStyle name="1_시민계략공사_백운초 신축 전기공사-납품-" xfId="4589"/>
    <cellStyle name="1_시민계략공사_백운초 신축 전기공사-납품- 2" xfId="9230"/>
    <cellStyle name="1_시민계략공사_보일약국~순국비간 도로개설 가로등설치공사" xfId="4590"/>
    <cellStyle name="1_시민계략공사_보일약국~순국비간 도로개설 가로등설치공사 2" xfId="9231"/>
    <cellStyle name="1_시민계략공사_복사본 위치별 수량집계(2002)" xfId="25291"/>
    <cellStyle name="1_시민계략공사_복지관 부하계산서" xfId="4591"/>
    <cellStyle name="1_시민계략공사_복지관 부하계산서 2" xfId="9232"/>
    <cellStyle name="1_시민계략공사_복지관 부하계산서_내역서(전기)" xfId="4592"/>
    <cellStyle name="1_시민계략공사_복지관 부하계산서_내역서(전기) 2" xfId="9233"/>
    <cellStyle name="1_시민계략공사_봉산면보건지소신축공사(전기)11월30일변경" xfId="4593"/>
    <cellStyle name="1_시민계략공사_봉산면보건지소신축공사(전기)11월30일변경 2" xfId="9234"/>
    <cellStyle name="1_시민계략공사_부안-태인1산출" xfId="25292"/>
    <cellStyle name="1_시민계략공사_북문로(팔마로)가로등설치공사(변경)3월11일" xfId="4594"/>
    <cellStyle name="1_시민계략공사_북문로(팔마로)가로등설치공사(변경)3월11일 2" xfId="9235"/>
    <cellStyle name="1_시민계략공사_북문로(팔마로)가로등설치공사NO34번까지시행분" xfId="4595"/>
    <cellStyle name="1_시민계략공사_북문로(팔마로)가로등설치공사NO34번까지시행분 2" xfId="9236"/>
    <cellStyle name="1_시민계략공사_북문로(팔마로)교통신호등설치공사NO34번까지" xfId="4596"/>
    <cellStyle name="1_시민계략공사_북문로(팔마로)교통신호등설치공사NO34번까지 2" xfId="9237"/>
    <cellStyle name="1_시민계략공사_북문팔마로확포장공사가로등" xfId="4597"/>
    <cellStyle name="1_시민계략공사_북문팔마로확포장공사가로등 2" xfId="9238"/>
    <cellStyle name="1_시민계략공사_비상부하,발전기용량 계산서" xfId="4598"/>
    <cellStyle name="1_시민계략공사_비상부하,발전기용량 계산서 2" xfId="9239"/>
    <cellStyle name="1_시민계략공사_비상부하,발전기용량 계산서_내역서(전기)" xfId="4599"/>
    <cellStyle name="1_시민계략공사_비상부하,발전기용량 계산서_내역서(전기) 2" xfId="9240"/>
    <cellStyle name="1_시민계략공사_여수오동도분수(사급)R2" xfId="4600"/>
    <cellStyle name="1_시민계략공사_여수오동도분수(사급)R2 2" xfId="9241"/>
    <cellStyle name="1_시민계략공사_오동도음악분수수전설비공사(1차전기)" xfId="4601"/>
    <cellStyle name="1_시민계략공사_오동도음악분수수전설비공사(1차전기) 2" xfId="9242"/>
    <cellStyle name="1_시민계략공사_용인도시(서강)계획도로 대3-5,대3-20,중3-74호 개설공사(토목공사)" xfId="25293"/>
    <cellStyle name="1_시민계략공사_율촌중학교심야전기" xfId="4602"/>
    <cellStyle name="1_시민계략공사_율촌중학교심야전기 2" xfId="9243"/>
    <cellStyle name="1_시민계략공사_자재인력(100억미만)" xfId="25294"/>
    <cellStyle name="1_시민계략공사_전기공내역서" xfId="10753"/>
    <cellStyle name="1_시민계략공사_전기-한남" xfId="2511"/>
    <cellStyle name="1_시민계략공사_전기-한남 2" xfId="9244"/>
    <cellStyle name="1_시민계략공사_전기-한남_용인도시(서강)계획도로 대3-5,대3-20,중3-74호 개설공사(토목공사)" xfId="25295"/>
    <cellStyle name="1_시민계략공사_전기-한남_용인도시(서강)계획도로 대3-5,대3-20,중3-74호 개설공사(토목공사)_복사본 위치별 수량집계(2002)" xfId="25296"/>
    <cellStyle name="1_시민계략공사_전기-한남_용인도시(서강)계획도로 대3-5,대3-20,중3-74호 개설공사(토목공사)_흥덕내역분개" xfId="25297"/>
    <cellStyle name="1_시민계략공사_전기-한남_자재인력(100억미만)" xfId="25298"/>
    <cellStyle name="1_시민계략공사_전기-한남_자재인력(100억미만)_복사본 위치별 수량집계(2002)" xfId="25299"/>
    <cellStyle name="1_시민계략공사_전기-한남_자재인력(100억미만)_흥덕내역분개" xfId="25300"/>
    <cellStyle name="1_시민계략공사_전기-한남_해운대휴양소 재건축 시설공사( 조달청샘플 )" xfId="25301"/>
    <cellStyle name="1_시민계략공사_조도계산서" xfId="4603"/>
    <cellStyle name="1_시민계략공사_조도계산서 2" xfId="9245"/>
    <cellStyle name="1_시민계략공사_조도계산서_내역서(전기)" xfId="4604"/>
    <cellStyle name="1_시민계략공사_조도계산서_내역서(전기) 2" xfId="9246"/>
    <cellStyle name="1_시민계략공사_주문진신리교(동일건설)" xfId="25302"/>
    <cellStyle name="1_시민계략공사_해운대휴양소 재건축 시설공사( 조달청샘플 )" xfId="25303"/>
    <cellStyle name="1_시민계략공사_해운대휴양소 재건축 시설공사( 조달청샘플 )_복사본 위치별 수량집계(2002)" xfId="25304"/>
    <cellStyle name="1_시민계략공사_해운대휴양소 재건축 시설공사( 조달청샘플 )_흥덕내역분개" xfId="25305"/>
    <cellStyle name="1_시민계략공사_흥덕내역분개" xfId="25306"/>
    <cellStyle name="1_시민계략공사_흥한건설(이양능주2공구)" xfId="25307"/>
    <cellStyle name="1_신화초-설계서" xfId="6772"/>
    <cellStyle name="1_실시설계내역서(사직동14번지류)-20060215-sl" xfId="25308"/>
    <cellStyle name="1_쌍용수량0905" xfId="25309"/>
    <cellStyle name="1_쌍용수량0905_단위수량산출서" xfId="25310"/>
    <cellStyle name="1_쌍용수량집계" xfId="25311"/>
    <cellStyle name="1_아스콘깨기2차수량(시공단계)" xfId="25312"/>
    <cellStyle name="1_양지수련마을앞_가로변_녹화공사내역서(1)" xfId="6771"/>
    <cellStyle name="1_연안권역특화거리조성을위한음악분수대설치R6(제출EBS)-설비,전기,관리실" xfId="4606"/>
    <cellStyle name="1_연안권역특화거리조성을위한음악분수대설치R6(제출EBS)-설비,전기,관리실 2" xfId="9247"/>
    <cellStyle name="1_영북수량산출" xfId="16016"/>
    <cellStyle name="1_용평수량집계" xfId="25313"/>
    <cellStyle name="1_우장근린공원 정비공사 (version 1)" xfId="16017"/>
    <cellStyle name="1_우장근린공원 정비공사(5-27)" xfId="16018"/>
    <cellStyle name="1_우장근린공원 정비공사(6-14" xfId="16019"/>
    <cellStyle name="1_원가계산서" xfId="4607"/>
    <cellStyle name="1_원가계산서 2" xfId="9248"/>
    <cellStyle name="1_원가계산서_2-총괄내역서-토목" xfId="16020"/>
    <cellStyle name="1_원가계산서_과천놀이터설계서" xfId="4608"/>
    <cellStyle name="1_원가계산서_과천놀이터설계서 2" xfId="9249"/>
    <cellStyle name="1_원가계산서_안양설계서갑지(총괄)" xfId="16021"/>
    <cellStyle name="1_원가계산서_총괄갑지" xfId="4609"/>
    <cellStyle name="1_원가계산서_총괄갑지 2" xfId="9250"/>
    <cellStyle name="1_원가계산서_총괄내역서" xfId="4610"/>
    <cellStyle name="1_원가계산서_총괄내역서 2" xfId="9251"/>
    <cellStyle name="1_원가계산서_총괄내역서_총괄내역서-건축" xfId="16022"/>
    <cellStyle name="1_원가계산서_총괄내역서_총괄내역서-건축_총괄내역서-토목" xfId="16023"/>
    <cellStyle name="1_원가계산서_총괄내역서_총괄내역서-토목" xfId="16024"/>
    <cellStyle name="1_원가계산서_총괄내역서_총괄내역서-토목_총괄내역서-토목" xfId="16025"/>
    <cellStyle name="1_원가계산서_총괄내역서-건축" xfId="16026"/>
    <cellStyle name="1_원가계산서_총괄내역서-토목" xfId="16027"/>
    <cellStyle name="1_은파수량집계" xfId="25314"/>
    <cellStyle name="1_은평-1" xfId="16028"/>
    <cellStyle name="1_이담초등학교신축공사(뉴프린스하도급)" xfId="25315"/>
    <cellStyle name="1_이식수목수량산출" xfId="25316"/>
    <cellStyle name="1_이식수목수량산출_단위수량산출서" xfId="25317"/>
    <cellStyle name="1_인천북항관공선부두(수정내역)" xfId="10754"/>
    <cellStyle name="1_일산A지구제초및잔디깎기공사(직접시공내역서)" xfId="4611"/>
    <cellStyle name="1_일산A지구제초및잔디깎기공사(직접시공내역서) 2" xfId="9252"/>
    <cellStyle name="1_일위대가(080205) - 상부계단포함" xfId="2512"/>
    <cellStyle name="1_일위대가(080205) - 상부계단포함 2" xfId="9253"/>
    <cellStyle name="1_일위대가공식2004" xfId="4612"/>
    <cellStyle name="1_일위대가공식2004 2" xfId="9254"/>
    <cellStyle name="1_일위대가공식2005" xfId="4613"/>
    <cellStyle name="1_일위대가공식2005 2" xfId="9255"/>
    <cellStyle name="1_일위대가공식2006" xfId="4614"/>
    <cellStyle name="1_일위대가공식2006 2" xfId="9256"/>
    <cellStyle name="1_입찰내역_평창-진부 국도건설공사(토목공사)_" xfId="25318"/>
    <cellStyle name="1_입찰내역_평택.당진항 항만배후단지 부지조성(기반시설)공사(토목공사)_" xfId="25319"/>
    <cellStyle name="1_입찰내역서갑지양식" xfId="25320"/>
    <cellStyle name="1_장산중학교내역(혁성)" xfId="10755"/>
    <cellStyle name="1_장산중학교내역(혁성업체)" xfId="10756"/>
    <cellStyle name="1_장산중학교내역하도급(혁성)" xfId="10757"/>
    <cellStyle name="1_전자입찰원가양식" xfId="25321"/>
    <cellStyle name="1_전주시관내(이서~용정)건설공사(신화)" xfId="10758"/>
    <cellStyle name="1_제3공무원연수원생태연못조성공사" xfId="4615"/>
    <cellStyle name="1_제3공무원연수원생태연못조성공사 2" xfId="9257"/>
    <cellStyle name="1_조산도급내역" xfId="25322"/>
    <cellStyle name="1_종합(0303012)" xfId="2513"/>
    <cellStyle name="1_종합(0303012) 2" xfId="9258"/>
    <cellStyle name="1_주문진신리교(동일건설)" xfId="25323"/>
    <cellStyle name="1_주요자재집계표" xfId="2514"/>
    <cellStyle name="1_주요자재집계표 2" xfId="9259"/>
    <cellStyle name="1_중분대연장집계_녹지(1,2공구)" xfId="25324"/>
    <cellStyle name="1_지구외철거수량(08.16)" xfId="25325"/>
    <cellStyle name="1_지수검토" xfId="2515"/>
    <cellStyle name="1_지수검토 2" xfId="9260"/>
    <cellStyle name="1_진입램프최종" xfId="25326"/>
    <cellStyle name="1_진입램프최종엑셀" xfId="25327"/>
    <cellStyle name="1_진천헬기격납고전기공사(지수검토)" xfId="2516"/>
    <cellStyle name="1_진천헬기격납고전기공사(지수검토) 2" xfId="9261"/>
    <cellStyle name="1_창릉천-(주)대아" xfId="25328"/>
    <cellStyle name="1_천천고고등학교교사신축공사(산출내역집계표)" xfId="10759"/>
    <cellStyle name="1_철도청통합사령실(대명)" xfId="25329"/>
    <cellStyle name="1_청풍대교견적내역서(도아기업)" xfId="6770"/>
    <cellStyle name="1_최종1스포츠집계" xfId="25330"/>
    <cellStyle name="1_최종작업(031013)작업중" xfId="2517"/>
    <cellStyle name="1_최종작업(031013)작업중 2" xfId="9262"/>
    <cellStyle name="1_충청남도평생교육회관신축공사" xfId="2518"/>
    <cellStyle name="1_충청남도평생교육회관신축공사 2" xfId="9263"/>
    <cellStyle name="1_터미널1-0" xfId="25331"/>
    <cellStyle name="1_터미널1-0_단위수량산출서" xfId="25332"/>
    <cellStyle name="1_터미널1-0_쌍용수량0905" xfId="25333"/>
    <cellStyle name="1_터미널1-0_쌍용수량0905_단위수량산출서" xfId="25334"/>
    <cellStyle name="1_터미널사거리지하차도시설공사(전기공사세부내역)" xfId="25335"/>
    <cellStyle name="1_통신_작업" xfId="2519"/>
    <cellStyle name="1_통신_작업 2" xfId="9264"/>
    <cellStyle name="1_퇴계로확포장공사하도급작업(해경)" xfId="25336"/>
    <cellStyle name="1_평화의댐전기공사(030701)수정분" xfId="2520"/>
    <cellStyle name="1_평화의댐전기공사(030701)수정분 2" xfId="9265"/>
    <cellStyle name="1_평화의댐전기공사030725_최종수정" xfId="2521"/>
    <cellStyle name="1_평화의댐전기공사030725_최종수정 2" xfId="9266"/>
    <cellStyle name="1_폐" xfId="25337"/>
    <cellStyle name="1_폐공" xfId="25338"/>
    <cellStyle name="1_폐기물" xfId="2522"/>
    <cellStyle name="1_폐기물 2" xfId="9267"/>
    <cellStyle name="1_폐기물집계" xfId="2523"/>
    <cellStyle name="1_폐기물집계 2" xfId="9268"/>
    <cellStyle name="1_폐기물처리-학교숲" xfId="4616"/>
    <cellStyle name="1_폐기물처리-학교숲 2" xfId="9269"/>
    <cellStyle name="1_포항교도소(대동)" xfId="10760"/>
    <cellStyle name="1_포항교도소(원본)" xfId="10761"/>
    <cellStyle name="1_하도급관리" xfId="25339"/>
    <cellStyle name="1_하도급관리계획서" xfId="25340"/>
    <cellStyle name="1_하도급양식" xfId="10762"/>
    <cellStyle name="1_하점기계04변경" xfId="25341"/>
    <cellStyle name="1_학교숲유지관리내역서(수정)" xfId="10284"/>
    <cellStyle name="1_한풍단위수량" xfId="4617"/>
    <cellStyle name="1_한풍단위수량 2" xfId="9270"/>
    <cellStyle name="1_한풍단위수량_갈산1구역최종집계" xfId="4618"/>
    <cellStyle name="1_한풍단위수량_갈산1구역최종집계 2" xfId="9271"/>
    <cellStyle name="1_한풍단위수량_골프장수목" xfId="25342"/>
    <cellStyle name="1_한풍단위수량_단산" xfId="4619"/>
    <cellStyle name="1_한풍단위수량_단산 2" xfId="9272"/>
    <cellStyle name="1_한풍단위수량_단위수량산출-전주공업고" xfId="4620"/>
    <cellStyle name="1_한풍단위수량_단위수량산출-전주공업고 2" xfId="9273"/>
    <cellStyle name="1_한풍단위수량_도곡집계표" xfId="4621"/>
    <cellStyle name="1_한풍단위수량_도곡집계표 2" xfId="9274"/>
    <cellStyle name="1_한풍단위수량_수량집계(금회분)" xfId="4622"/>
    <cellStyle name="1_한풍단위수량_수량집계(금회분) 2" xfId="9275"/>
    <cellStyle name="1_한풍단위수량_수량집계-2002춘천" xfId="4623"/>
    <cellStyle name="1_한풍단위수량_수량집계-2002춘천 2" xfId="9276"/>
    <cellStyle name="1_한풍단위수량_수량집계-금강" xfId="4624"/>
    <cellStyle name="1_한풍단위수량_수량집계-금강 2" xfId="9277"/>
    <cellStyle name="1_한풍단위수량_수량집계예산공설 " xfId="4625"/>
    <cellStyle name="1_한풍단위수량_수량집계예산공설  2" xfId="9278"/>
    <cellStyle name="1_한풍단위수량_수량집계예산공설 _덕동산 산책로 정비공사(0730)" xfId="4626"/>
    <cellStyle name="1_한풍단위수량_수량집계예산공설 _덕동산 산책로 정비공사(0730) 2" xfId="9279"/>
    <cellStyle name="1_한풍단위수량_수량집계예산공설 _할미산성" xfId="4627"/>
    <cellStyle name="1_한풍단위수량_수량집계예산공설 _할미산성 2" xfId="9280"/>
    <cellStyle name="1_한풍단위수량_수량집계-정읍" xfId="4628"/>
    <cellStyle name="1_한풍단위수량_수량집계-정읍 2" xfId="9281"/>
    <cellStyle name="1_한풍단위수량_수량집계최종-구로중" xfId="4629"/>
    <cellStyle name="1_한풍단위수량_수량집계최종-구로중 2" xfId="9282"/>
    <cellStyle name="1_한풍단위수량_수량집계최종-구미1대" xfId="4630"/>
    <cellStyle name="1_한풍단위수량_수량집계최종-구미1대 2" xfId="9283"/>
    <cellStyle name="1_한풍단위수량_수량집계최종-남대천" xfId="4631"/>
    <cellStyle name="1_한풍단위수량_수량집계최종-남대천 2" xfId="9284"/>
    <cellStyle name="1_한풍단위수량_수량집계최종-진안" xfId="4632"/>
    <cellStyle name="1_한풍단위수량_수량집계최종-진안 2" xfId="9285"/>
    <cellStyle name="1_한풍단위수량_수량집계표" xfId="25343"/>
    <cellStyle name="1_한풍단위수량_수량총괄표" xfId="25344"/>
    <cellStyle name="1_한풍단위수량_안동최종집계최종" xfId="4633"/>
    <cellStyle name="1_한풍단위수량_안동최종집계최종 2" xfId="9286"/>
    <cellStyle name="1_한풍단위수량_용평수량집계" xfId="25345"/>
    <cellStyle name="1_한풍단위수량_이리수량집계" xfId="4634"/>
    <cellStyle name="1_한풍단위수량_이리수량집계 2" xfId="9287"/>
    <cellStyle name="1_한풍단위수량_집계표" xfId="4635"/>
    <cellStyle name="1_한풍단위수량_집계표 2" xfId="9288"/>
    <cellStyle name="1_한풍단위수량_철거물량" xfId="4636"/>
    <cellStyle name="1_한풍단위수량_철거물량 2" xfId="9289"/>
    <cellStyle name="1_한풍단위수량_최종-남대천1단계" xfId="4637"/>
    <cellStyle name="1_한풍단위수량_최종-남대천1단계 2" xfId="9290"/>
    <cellStyle name="1_한풍단위수량_최종집계표" xfId="4638"/>
    <cellStyle name="1_한풍단위수량_최종집계표 2" xfId="9291"/>
    <cellStyle name="1_할미산성" xfId="4639"/>
    <cellStyle name="1_할미산성 2" xfId="9292"/>
    <cellStyle name="1_현충묘지-수량산출서" xfId="2524"/>
    <cellStyle name="1_현충묘지-수량산출서 2" xfId="9293"/>
    <cellStyle name="1_현충묘지-수량산출서 2 2" xfId="16272"/>
    <cellStyle name="1_현충묘지-수량산출서 3" xfId="16372"/>
    <cellStyle name="1_현충묘지-수량산출서_설계서(갑지)0223" xfId="25346"/>
    <cellStyle name="1_현충묘지-수량산출서_설계예산서및단가산출서" xfId="25347"/>
    <cellStyle name="1_현충묘지-수량산출서_진입램프최종" xfId="25348"/>
    <cellStyle name="1_현충묘지-수량산출서_진입램프최종엑셀" xfId="25349"/>
    <cellStyle name="1_현화고-조경설계서0107" xfId="25350"/>
    <cellStyle name="1_호남선두계역ES" xfId="2525"/>
    <cellStyle name="1_호남선두계역ES 2" xfId="9294"/>
    <cellStyle name="1_화분놀이대 A" xfId="16029"/>
    <cellStyle name="1_화악~도계간-(주)대아" xfId="25351"/>
    <cellStyle name="1_확약서" xfId="25352"/>
    <cellStyle name="1_흥한건설(주)_두창산업폐기물(하도급)" xfId="25353"/>
    <cellStyle name="10" xfId="5909"/>
    <cellStyle name="10 2" xfId="9295"/>
    <cellStyle name="100" xfId="16030"/>
    <cellStyle name="10공/㎥" xfId="25354"/>
    <cellStyle name="11" xfId="2526"/>
    <cellStyle name="11 2" xfId="5910"/>
    <cellStyle name="11 2 2" xfId="9297"/>
    <cellStyle name="11 3" xfId="9296"/>
    <cellStyle name="11 3 2" xfId="16311"/>
    <cellStyle name="111" xfId="2527"/>
    <cellStyle name="111 2" xfId="9298"/>
    <cellStyle name="111 2 2" xfId="16032"/>
    <cellStyle name="111 2 3" xfId="16031"/>
    <cellStyle name="123" xfId="2528"/>
    <cellStyle name="123 2" xfId="9299"/>
    <cellStyle name="19990216" xfId="2529"/>
    <cellStyle name="19990216 2" xfId="9300"/>
    <cellStyle name="¹e" xfId="25355"/>
    <cellStyle name="¹eº" xfId="2530"/>
    <cellStyle name="¹éº" xfId="13389"/>
    <cellStyle name="¹eº 2" xfId="9301"/>
    <cellStyle name="¹eº 2 2" xfId="13484"/>
    <cellStyle name="¹eº 3" xfId="13388"/>
    <cellStyle name="¹eº 4" xfId="13477"/>
    <cellStyle name="¹eº 5" xfId="16220"/>
    <cellStyle name="¹eº 6" xfId="16208"/>
    <cellStyle name="¹eº_1-0.지급자재대" xfId="25356"/>
    <cellStyle name="¹éº_1-0.지급자재대" xfId="25357"/>
    <cellStyle name="¹eº_2-성원어린이공원수량산출" xfId="16033"/>
    <cellStyle name="¹éº_2-성원어린이공원수량산출" xfId="16034"/>
    <cellStyle name="¹eº_8.평야부수량(2009)-DB No.76-2" xfId="25358"/>
    <cellStyle name="¹éº_8.평야부수량(2009)-DB No.76-2" xfId="25359"/>
    <cellStyle name="¹eº_구암보재료집계" xfId="25360"/>
    <cellStyle name="¹éº_마곡보완" xfId="13390"/>
    <cellStyle name="¹eº_마곡보완_2-성원어린이공원수량산출" xfId="16035"/>
    <cellStyle name="¹éº_마곡보완_2-성원어린이공원수량산출" xfId="16036"/>
    <cellStyle name="¹eº_사통조작실(능곡)" xfId="25361"/>
    <cellStyle name="¹éº_율북보완" xfId="25362"/>
    <cellStyle name="¹eº_전체분" xfId="25363"/>
    <cellStyle name="¹éºÐÀ²_±¸¸Å³³±â" xfId="25364"/>
    <cellStyle name="1제목표준(송)" xfId="25365"/>
    <cellStyle name="2" xfId="2531"/>
    <cellStyle name="2 2" xfId="5911"/>
    <cellStyle name="2 2 2" xfId="9303"/>
    <cellStyle name="2 3" xfId="9302"/>
    <cellStyle name="2 3 2" xfId="13485"/>
    <cellStyle name="2 4" xfId="16191"/>
    <cellStyle name="2)" xfId="2532"/>
    <cellStyle name="2) 2" xfId="9304"/>
    <cellStyle name="2_(2차)울산화봉-공사중교통표지판및안전시설" xfId="25366"/>
    <cellStyle name="2_00.지구외-포장복구" xfId="25367"/>
    <cellStyle name="2_001울산화봉-기타공사-2차수량" xfId="25368"/>
    <cellStyle name="2_001울산화봉-오수(지구외)-2차" xfId="25369"/>
    <cellStyle name="2_002울산화봉-지장물철거공사-지구외토목(1)" xfId="25370"/>
    <cellStyle name="2_003.울산화봉-지장물철거공사-지구외토목" xfId="25371"/>
    <cellStyle name="2_01 광명 포장및구조물깨기-1차-0701" xfId="25372"/>
    <cellStyle name="2_01 토공집계표-1차수량" xfId="25373"/>
    <cellStyle name="2_01 포장및구조물깨기-2차 " xfId="25374"/>
    <cellStyle name="2_03.급수공지구내철거1차수량" xfId="25375"/>
    <cellStyle name="2_03.지구외철거수량2차" xfId="25376"/>
    <cellStyle name="2_03.지구외-포장,교통처리-1차수량" xfId="25377"/>
    <cellStyle name="2_03.철거공" xfId="25378"/>
    <cellStyle name="2_04.우수공" xfId="25379"/>
    <cellStyle name="2_06.부대공" xfId="25380"/>
    <cellStyle name="2_06.상수공" xfId="25381"/>
    <cellStyle name="2_07-2)기존포장깨기수량" xfId="25382"/>
    <cellStyle name="2_10기타공사-1차" xfId="25383"/>
    <cellStyle name="2_10-부대공사-1차" xfId="25384"/>
    <cellStyle name="2_13_울산화봉-기타공사-2차수량" xfId="25385"/>
    <cellStyle name="2_1광명 포장및구조물깨기-2차-0701" xfId="25386"/>
    <cellStyle name="2_laroux" xfId="2533"/>
    <cellStyle name="2_laroux 2" xfId="5954"/>
    <cellStyle name="2_laroux 2 2" xfId="9306"/>
    <cellStyle name="2_laroux 3" xfId="9305"/>
    <cellStyle name="2_laroux 3 2" xfId="16478"/>
    <cellStyle name="2_laroux_ATC-YOON1" xfId="2534"/>
    <cellStyle name="2_laroux_ATC-YOON1 2" xfId="5955"/>
    <cellStyle name="2_laroux_ATC-YOON1 2 2" xfId="9308"/>
    <cellStyle name="2_laroux_ATC-YOON1 3" xfId="9307"/>
    <cellStyle name="2_laroux_ATC-YOON1 3 2" xfId="16622"/>
    <cellStyle name="2_laroux_ATC-YOON1_변경내역서" xfId="25387"/>
    <cellStyle name="2_laroux_ATC-YOON1_설계서(갑지)0223" xfId="25388"/>
    <cellStyle name="2_laroux_ATC-YOON1_설계예산서및단가산출서" xfId="25389"/>
    <cellStyle name="2_laroux_ATC-YOON1_양지수련마을앞_가로변_녹화공사내역서(1)" xfId="6769"/>
    <cellStyle name="2_laroux_ATC-YOON1_진입램프최종" xfId="25390"/>
    <cellStyle name="2_laroux_ATC-YOON1_진입램프최종엑셀" xfId="25391"/>
    <cellStyle name="2_laroux_변경내역서" xfId="25392"/>
    <cellStyle name="2_laroux_설계서(갑지)0223" xfId="25393"/>
    <cellStyle name="2_laroux_설계예산서및단가산출서" xfId="25394"/>
    <cellStyle name="2_laroux_양지수련마을앞_가로변_녹화공사내역서(1)" xfId="6768"/>
    <cellStyle name="2_laroux_진입램프최종" xfId="25395"/>
    <cellStyle name="2_laroux_진입램프최종엑셀" xfId="25396"/>
    <cellStyle name="2_공룡뼈터널" xfId="16037"/>
    <cellStyle name="2_공정표" xfId="25397"/>
    <cellStyle name="2_기타공사-1차_1공구(0529수정" xfId="25398"/>
    <cellStyle name="2_단가조사표" xfId="2535"/>
    <cellStyle name="2_단가조사표 2" xfId="5912"/>
    <cellStyle name="2_단가조사표 2 2" xfId="9310"/>
    <cellStyle name="2_단가조사표 3" xfId="9309"/>
    <cellStyle name="2_단가조사표 3 2" xfId="16481"/>
    <cellStyle name="2_단가조사표_1011소각" xfId="2536"/>
    <cellStyle name="2_단가조사표_1011소각 2" xfId="5913"/>
    <cellStyle name="2_단가조사표_1011소각 2 2" xfId="9312"/>
    <cellStyle name="2_단가조사표_1011소각 3" xfId="9311"/>
    <cellStyle name="2_단가조사표_1011소각 3 2" xfId="16313"/>
    <cellStyle name="2_단가조사표_1011소각_변경내역서" xfId="25399"/>
    <cellStyle name="2_단가조사표_1011소각_설계서(갑지)0223" xfId="25400"/>
    <cellStyle name="2_단가조사표_1011소각_설계예산서및단가산출서" xfId="25401"/>
    <cellStyle name="2_단가조사표_1011소각_양지수련마을앞_가로변_녹화공사내역서(1)" xfId="6767"/>
    <cellStyle name="2_단가조사표_1011소각_진입램프최종" xfId="25402"/>
    <cellStyle name="2_단가조사표_1011소각_진입램프최종엑셀" xfId="25403"/>
    <cellStyle name="2_단가조사표_1113교~1" xfId="2537"/>
    <cellStyle name="2_단가조사표_1113교~1 2" xfId="5914"/>
    <cellStyle name="2_단가조사표_1113교~1 2 2" xfId="9314"/>
    <cellStyle name="2_단가조사표_1113교~1 3" xfId="9313"/>
    <cellStyle name="2_단가조사표_1113교~1 3 2" xfId="16394"/>
    <cellStyle name="2_단가조사표_1113교~1_변경내역서" xfId="25404"/>
    <cellStyle name="2_단가조사표_1113교~1_설계서(갑지)0223" xfId="25405"/>
    <cellStyle name="2_단가조사표_1113교~1_설계예산서및단가산출서" xfId="25406"/>
    <cellStyle name="2_단가조사표_1113교~1_양지수련마을앞_가로변_녹화공사내역서(1)" xfId="6765"/>
    <cellStyle name="2_단가조사표_1113교~1_진입램프최종" xfId="25407"/>
    <cellStyle name="2_단가조사표_1113교~1_진입램프최종엑셀" xfId="25408"/>
    <cellStyle name="2_단가조사표_121내역" xfId="2538"/>
    <cellStyle name="2_단가조사표_121내역 2" xfId="5915"/>
    <cellStyle name="2_단가조사표_121내역 2 2" xfId="9316"/>
    <cellStyle name="2_단가조사표_121내역 3" xfId="9315"/>
    <cellStyle name="2_단가조사표_121내역 3 2" xfId="16480"/>
    <cellStyle name="2_단가조사표_121내역_변경내역서" xfId="25409"/>
    <cellStyle name="2_단가조사표_121내역_설계서(갑지)0223" xfId="25410"/>
    <cellStyle name="2_단가조사표_121내역_설계예산서및단가산출서" xfId="25411"/>
    <cellStyle name="2_단가조사표_121내역_양지수련마을앞_가로변_녹화공사내역서(1)" xfId="6764"/>
    <cellStyle name="2_단가조사표_121내역_진입램프최종" xfId="25412"/>
    <cellStyle name="2_단가조사표_121내역_진입램프최종엑셀" xfId="25413"/>
    <cellStyle name="2_단가조사표_객토량" xfId="2539"/>
    <cellStyle name="2_단가조사표_객토량 2" xfId="5916"/>
    <cellStyle name="2_단가조사표_객토량 2 2" xfId="9318"/>
    <cellStyle name="2_단가조사표_객토량 3" xfId="9317"/>
    <cellStyle name="2_단가조사표_객토량 3 2" xfId="16312"/>
    <cellStyle name="2_단가조사표_객토량_변경내역서" xfId="25414"/>
    <cellStyle name="2_단가조사표_객토량_설계서(갑지)0223" xfId="25415"/>
    <cellStyle name="2_단가조사표_객토량_설계예산서및단가산출서" xfId="25416"/>
    <cellStyle name="2_단가조사표_객토량_양지수련마을앞_가로변_녹화공사내역서(1)" xfId="6763"/>
    <cellStyle name="2_단가조사표_객토량_진입램프최종" xfId="25417"/>
    <cellStyle name="2_단가조사표_객토량_진입램프최종엑셀" xfId="25418"/>
    <cellStyle name="2_단가조사표_교통센~1" xfId="2540"/>
    <cellStyle name="2_단가조사표_교통센~1 2" xfId="5917"/>
    <cellStyle name="2_단가조사표_교통센~1 2 2" xfId="9320"/>
    <cellStyle name="2_단가조사표_교통센~1 3" xfId="9319"/>
    <cellStyle name="2_단가조사표_교통센~1 3 2" xfId="16393"/>
    <cellStyle name="2_단가조사표_교통센~1_변경내역서" xfId="25419"/>
    <cellStyle name="2_단가조사표_교통센~1_설계서(갑지)0223" xfId="25420"/>
    <cellStyle name="2_단가조사표_교통센~1_설계예산서및단가산출서" xfId="25421"/>
    <cellStyle name="2_단가조사표_교통센~1_양지수련마을앞_가로변_녹화공사내역서(1)" xfId="6762"/>
    <cellStyle name="2_단가조사표_교통센~1_진입램프최종" xfId="25422"/>
    <cellStyle name="2_단가조사표_교통센~1_진입램프최종엑셀" xfId="25423"/>
    <cellStyle name="2_단가조사표_교통센터412" xfId="2541"/>
    <cellStyle name="2_단가조사표_교통센터412 2" xfId="5918"/>
    <cellStyle name="2_단가조사표_교통센터412 2 2" xfId="9322"/>
    <cellStyle name="2_단가조사표_교통센터412 3" xfId="9321"/>
    <cellStyle name="2_단가조사표_교통센터412 3 2" xfId="16310"/>
    <cellStyle name="2_단가조사표_교통센터412_변경내역서" xfId="25424"/>
    <cellStyle name="2_단가조사표_교통센터412_설계서(갑지)0223" xfId="25425"/>
    <cellStyle name="2_단가조사표_교통센터412_설계예산서및단가산출서" xfId="25426"/>
    <cellStyle name="2_단가조사표_교통센터412_양지수련마을앞_가로변_녹화공사내역서(1)" xfId="6761"/>
    <cellStyle name="2_단가조사표_교통센터412_진입램프최종" xfId="25427"/>
    <cellStyle name="2_단가조사표_교통센터412_진입램프최종엑셀" xfId="25428"/>
    <cellStyle name="2_단가조사표_교통수" xfId="2542"/>
    <cellStyle name="2_단가조사표_교통수 2" xfId="5919"/>
    <cellStyle name="2_단가조사표_교통수 2 2" xfId="9324"/>
    <cellStyle name="2_단가조사표_교통수 3" xfId="9323"/>
    <cellStyle name="2_단가조사표_교통수 3 2" xfId="16621"/>
    <cellStyle name="2_단가조사표_교통수_변경내역서" xfId="25429"/>
    <cellStyle name="2_단가조사표_교통수_설계서(갑지)0223" xfId="25430"/>
    <cellStyle name="2_단가조사표_교통수_설계예산서및단가산출서" xfId="25431"/>
    <cellStyle name="2_단가조사표_교통수_양지수련마을앞_가로변_녹화공사내역서(1)" xfId="6760"/>
    <cellStyle name="2_단가조사표_교통수_진입램프최종" xfId="25432"/>
    <cellStyle name="2_단가조사표_교통수_진입램프최종엑셀" xfId="25433"/>
    <cellStyle name="2_단가조사표_교통수량산출서" xfId="2543"/>
    <cellStyle name="2_단가조사표_교통수량산출서 2" xfId="5920"/>
    <cellStyle name="2_단가조사표_교통수량산출서 2 2" xfId="9326"/>
    <cellStyle name="2_단가조사표_교통수량산출서 3" xfId="9325"/>
    <cellStyle name="2_단가조사표_교통수량산출서 3 2" xfId="16309"/>
    <cellStyle name="2_단가조사표_교통수량산출서_변경내역서" xfId="25434"/>
    <cellStyle name="2_단가조사표_교통수량산출서_설계서(갑지)0223" xfId="25435"/>
    <cellStyle name="2_단가조사표_교통수량산출서_설계예산서및단가산출서" xfId="25436"/>
    <cellStyle name="2_단가조사표_교통수량산출서_양지수련마을앞_가로변_녹화공사내역서(1)" xfId="6759"/>
    <cellStyle name="2_단가조사표_교통수량산출서_진입램프최종" xfId="25437"/>
    <cellStyle name="2_단가조사표_교통수량산출서_진입램프최종엑셀" xfId="25438"/>
    <cellStyle name="2_단가조사표_구조물대가 (2)" xfId="2544"/>
    <cellStyle name="2_단가조사표_구조물대가 (2) 2" xfId="5921"/>
    <cellStyle name="2_단가조사표_구조물대가 (2) 2 2" xfId="9328"/>
    <cellStyle name="2_단가조사표_구조물대가 (2) 3" xfId="9327"/>
    <cellStyle name="2_단가조사표_구조물대가 (2) 3 2" xfId="16276"/>
    <cellStyle name="2_단가조사표_구조물대가 (2)_(화성동지)폐기물처리(0712)" xfId="10448"/>
    <cellStyle name="2_단가조사표_구조물대가 (2)_06.05.08. OK팀의견 반영분)지구외도로 폐기물 처리용역 설계서" xfId="10449"/>
    <cellStyle name="2_단가조사표_구조물대가 (2)_2008년인화물질제거사업설계서-황경태작성" xfId="10450"/>
    <cellStyle name="2_단가조사표_구조물대가 (2)_6.내역서(폐기물)" xfId="10451"/>
    <cellStyle name="2_단가조사표_구조물대가 (2)_변경내역서" xfId="25439"/>
    <cellStyle name="2_단가조사표_구조물대가 (2)_설계서(갑지)0223" xfId="25440"/>
    <cellStyle name="2_단가조사표_구조물대가 (2)_설계예산서및단가산출서" xfId="25441"/>
    <cellStyle name="2_단가조사표_구조물대가 (2)_양지수련마을앞_가로변_녹화공사내역서(1)" xfId="6758"/>
    <cellStyle name="2_단가조사표_구조물대가 (2)_지장물철거공사 설계내역서(광주첨단 2단계)" xfId="10452"/>
    <cellStyle name="2_단가조사표_구조물대가 (2)_진입램프최종" xfId="25442"/>
    <cellStyle name="2_단가조사표_구조물대가 (2)_진입램프최종엑셀" xfId="25443"/>
    <cellStyle name="2_단가조사표_내역서 (2)" xfId="2545"/>
    <cellStyle name="2_단가조사표_내역서 (2) 2" xfId="5922"/>
    <cellStyle name="2_단가조사표_내역서 (2) 2 2" xfId="9330"/>
    <cellStyle name="2_단가조사표_내역서 (2) 3" xfId="9329"/>
    <cellStyle name="2_단가조사표_내역서 (2) 3 2" xfId="16325"/>
    <cellStyle name="2_단가조사표_내역서 (2)_변경내역서" xfId="25444"/>
    <cellStyle name="2_단가조사표_내역서 (2)_설계서(갑지)0223" xfId="25445"/>
    <cellStyle name="2_단가조사표_내역서 (2)_설계예산서및단가산출서" xfId="25446"/>
    <cellStyle name="2_단가조사표_내역서 (2)_양지수련마을앞_가로변_녹화공사내역서(1)" xfId="6757"/>
    <cellStyle name="2_단가조사표_내역서 (2)_진입램프최종" xfId="25447"/>
    <cellStyle name="2_단가조사표_내역서 (2)_진입램프최종엑셀" xfId="25448"/>
    <cellStyle name="2_단가조사표_대전관저지구" xfId="2546"/>
    <cellStyle name="2_단가조사표_대전관저지구 2" xfId="5923"/>
    <cellStyle name="2_단가조사표_대전관저지구 2 2" xfId="9332"/>
    <cellStyle name="2_단가조사표_대전관저지구 3" xfId="9331"/>
    <cellStyle name="2_단가조사표_대전관저지구 3 2" xfId="16626"/>
    <cellStyle name="2_단가조사표_대전관저지구_변경내역서" xfId="25449"/>
    <cellStyle name="2_단가조사표_대전관저지구_설계서(갑지)0223" xfId="25450"/>
    <cellStyle name="2_단가조사표_대전관저지구_설계예산서및단가산출서" xfId="25451"/>
    <cellStyle name="2_단가조사표_대전관저지구_양지수련마을앞_가로변_녹화공사내역서(1)" xfId="6766"/>
    <cellStyle name="2_단가조사표_대전관저지구_진입램프최종" xfId="25452"/>
    <cellStyle name="2_단가조사표_대전관저지구_진입램프최종엑셀" xfId="25453"/>
    <cellStyle name="2_단가조사표_동측지~1" xfId="2547"/>
    <cellStyle name="2_단가조사표_동측지~1 2" xfId="5924"/>
    <cellStyle name="2_단가조사표_동측지~1 2 2" xfId="9334"/>
    <cellStyle name="2_단가조사표_동측지~1 3" xfId="9333"/>
    <cellStyle name="2_단가조사표_동측지~1 3 2" xfId="16609"/>
    <cellStyle name="2_단가조사표_동측지~1_변경내역서" xfId="25454"/>
    <cellStyle name="2_단가조사표_동측지~1_설계서(갑지)0223" xfId="25455"/>
    <cellStyle name="2_단가조사표_동측지~1_설계예산서및단가산출서" xfId="25456"/>
    <cellStyle name="2_단가조사표_동측지~1_양지수련마을앞_가로변_녹화공사내역서(1)" xfId="6756"/>
    <cellStyle name="2_단가조사표_동측지~1_진입램프최종" xfId="25457"/>
    <cellStyle name="2_단가조사표_동측지~1_진입램프최종엑셀" xfId="25458"/>
    <cellStyle name="2_단가조사표_동측지원422" xfId="2548"/>
    <cellStyle name="2_단가조사표_동측지원422 2" xfId="5925"/>
    <cellStyle name="2_단가조사표_동측지원422 2 2" xfId="9336"/>
    <cellStyle name="2_단가조사표_동측지원422 3" xfId="9335"/>
    <cellStyle name="2_단가조사표_동측지원422 3 2" xfId="16324"/>
    <cellStyle name="2_단가조사표_동측지원422_변경내역서" xfId="25459"/>
    <cellStyle name="2_단가조사표_동측지원422_설계서(갑지)0223" xfId="25460"/>
    <cellStyle name="2_단가조사표_동측지원422_설계예산서및단가산출서" xfId="25461"/>
    <cellStyle name="2_단가조사표_동측지원422_양지수련마을앞_가로변_녹화공사내역서(1)" xfId="6754"/>
    <cellStyle name="2_단가조사표_동측지원422_진입램프최종" xfId="25462"/>
    <cellStyle name="2_단가조사표_동측지원422_진입램프최종엑셀" xfId="25463"/>
    <cellStyle name="2_단가조사표_동측지원512" xfId="2549"/>
    <cellStyle name="2_단가조사표_동측지원512 2" xfId="5926"/>
    <cellStyle name="2_단가조사표_동측지원512 2 2" xfId="9338"/>
    <cellStyle name="2_단가조사표_동측지원512 3" xfId="9337"/>
    <cellStyle name="2_단가조사표_동측지원512 3 2" xfId="16625"/>
    <cellStyle name="2_단가조사표_동측지원512_변경내역서" xfId="25464"/>
    <cellStyle name="2_단가조사표_동측지원512_설계서(갑지)0223" xfId="25465"/>
    <cellStyle name="2_단가조사표_동측지원512_설계예산서및단가산출서" xfId="25466"/>
    <cellStyle name="2_단가조사표_동측지원512_양지수련마을앞_가로변_녹화공사내역서(1)" xfId="6753"/>
    <cellStyle name="2_단가조사표_동측지원512_진입램프최종" xfId="25467"/>
    <cellStyle name="2_단가조사표_동측지원512_진입램프최종엑셀" xfId="25468"/>
    <cellStyle name="2_단가조사표_동측지원524" xfId="2550"/>
    <cellStyle name="2_단가조사표_동측지원524 2" xfId="5927"/>
    <cellStyle name="2_단가조사표_동측지원524 2 2" xfId="9340"/>
    <cellStyle name="2_단가조사표_동측지원524 3" xfId="9339"/>
    <cellStyle name="2_단가조사표_동측지원524 3 2" xfId="16271"/>
    <cellStyle name="2_단가조사표_동측지원524_변경내역서" xfId="25469"/>
    <cellStyle name="2_단가조사표_동측지원524_설계서(갑지)0223" xfId="25470"/>
    <cellStyle name="2_단가조사표_동측지원524_설계예산서및단가산출서" xfId="25471"/>
    <cellStyle name="2_단가조사표_동측지원524_양지수련마을앞_가로변_녹화공사내역서(1)" xfId="6752"/>
    <cellStyle name="2_단가조사표_동측지원524_진입램프최종" xfId="25472"/>
    <cellStyle name="2_단가조사표_동측지원524_진입램프최종엑셀" xfId="25473"/>
    <cellStyle name="2_단가조사표_동측지원709" xfId="5928"/>
    <cellStyle name="2_단가조사표_동측지원709 2" xfId="9341"/>
    <cellStyle name="2_단가조사표_변경내역서" xfId="25474"/>
    <cellStyle name="2_단가조사표_부대422" xfId="2551"/>
    <cellStyle name="2_단가조사표_부대422 2" xfId="5929"/>
    <cellStyle name="2_단가조사표_부대422 2 2" xfId="9343"/>
    <cellStyle name="2_단가조사표_부대422 3" xfId="9342"/>
    <cellStyle name="2_단가조사표_부대422 3 2" xfId="16308"/>
    <cellStyle name="2_단가조사표_부대422_변경내역서" xfId="25475"/>
    <cellStyle name="2_단가조사표_부대422_설계서(갑지)0223" xfId="25476"/>
    <cellStyle name="2_단가조사표_부대422_설계예산서및단가산출서" xfId="25477"/>
    <cellStyle name="2_단가조사표_부대422_양지수련마을앞_가로변_녹화공사내역서(1)" xfId="6751"/>
    <cellStyle name="2_단가조사표_부대422_진입램프최종" xfId="25478"/>
    <cellStyle name="2_단가조사표_부대422_진입램프최종엑셀" xfId="25479"/>
    <cellStyle name="2_단가조사표_부대시설" xfId="2552"/>
    <cellStyle name="2_단가조사표_부대시설 2" xfId="5930"/>
    <cellStyle name="2_단가조사표_부대시설 2 2" xfId="9345"/>
    <cellStyle name="2_단가조사표_부대시설 3" xfId="9344"/>
    <cellStyle name="2_단가조사표_부대시설 3 2" xfId="16307"/>
    <cellStyle name="2_단가조사표_부대시설_변경내역서" xfId="25480"/>
    <cellStyle name="2_단가조사표_부대시설_설계서(갑지)0223" xfId="25481"/>
    <cellStyle name="2_단가조사표_부대시설_설계예산서및단가산출서" xfId="25482"/>
    <cellStyle name="2_단가조사표_부대시설_양지수련마을앞_가로변_녹화공사내역서(1)" xfId="6750"/>
    <cellStyle name="2_단가조사표_부대시설_진입램프최종" xfId="25483"/>
    <cellStyle name="2_단가조사표_부대시설_진입램프최종엑셀" xfId="25484"/>
    <cellStyle name="2_단가조사표_설계서(갑지)0223" xfId="25485"/>
    <cellStyle name="2_단가조사표_설계예산서및단가산출서" xfId="25486"/>
    <cellStyle name="2_단가조사표_소각수~1" xfId="2553"/>
    <cellStyle name="2_단가조사표_소각수~1 2" xfId="5931"/>
    <cellStyle name="2_단가조사표_소각수~1 2 2" xfId="9347"/>
    <cellStyle name="2_단가조사표_소각수~1 3" xfId="9346"/>
    <cellStyle name="2_단가조사표_소각수~1 3 2" xfId="16495"/>
    <cellStyle name="2_단가조사표_소각수~1_변경내역서" xfId="25487"/>
    <cellStyle name="2_단가조사표_소각수~1_설계서(갑지)0223" xfId="25488"/>
    <cellStyle name="2_단가조사표_소각수~1_설계예산서및단가산출서" xfId="25489"/>
    <cellStyle name="2_단가조사표_소각수~1_양지수련마을앞_가로변_녹화공사내역서(1)" xfId="6749"/>
    <cellStyle name="2_단가조사표_소각수~1_진입램프최종" xfId="25490"/>
    <cellStyle name="2_단가조사표_소각수~1_진입램프최종엑셀" xfId="25491"/>
    <cellStyle name="2_단가조사표_소각수내역서" xfId="2554"/>
    <cellStyle name="2_단가조사표_소각수내역서 2" xfId="5932"/>
    <cellStyle name="2_단가조사표_소각수내역서 2 2" xfId="9349"/>
    <cellStyle name="2_단가조사표_소각수내역서 3" xfId="9348"/>
    <cellStyle name="2_단가조사표_소각수내역서 3 2" xfId="16494"/>
    <cellStyle name="2_단가조사표_소각수내역서_변경내역서" xfId="25492"/>
    <cellStyle name="2_단가조사표_소각수내역서_설계서(갑지)0223" xfId="25493"/>
    <cellStyle name="2_단가조사표_소각수내역서_설계예산서및단가산출서" xfId="25494"/>
    <cellStyle name="2_단가조사표_소각수내역서_양지수련마을앞_가로변_녹화공사내역서(1)" xfId="6748"/>
    <cellStyle name="2_단가조사표_소각수내역서_진입램프최종" xfId="25495"/>
    <cellStyle name="2_단가조사표_소각수내역서_진입램프최종엑셀" xfId="25496"/>
    <cellStyle name="2_단가조사표_소각수목2" xfId="2555"/>
    <cellStyle name="2_단가조사표_소각수목2 2" xfId="5934"/>
    <cellStyle name="2_단가조사표_소각수목2 2 2" xfId="9351"/>
    <cellStyle name="2_단가조사표_소각수목2 3" xfId="9350"/>
    <cellStyle name="2_단가조사표_소각수목2 3 2" xfId="16493"/>
    <cellStyle name="2_단가조사표_소각수목2_변경내역서" xfId="25497"/>
    <cellStyle name="2_단가조사표_소각수목2_설계서(갑지)0223" xfId="25498"/>
    <cellStyle name="2_단가조사표_소각수목2_설계예산서및단가산출서" xfId="25499"/>
    <cellStyle name="2_단가조사표_소각수목2_양지수련마을앞_가로변_녹화공사내역서(1)" xfId="6747"/>
    <cellStyle name="2_단가조사표_소각수목2_진입램프최종" xfId="25500"/>
    <cellStyle name="2_단가조사표_소각수목2_진입램프최종엑셀" xfId="25501"/>
    <cellStyle name="2_단가조사표_수량산출서 (2)" xfId="2556"/>
    <cellStyle name="2_단가조사표_수량산출서 (2) 2" xfId="5935"/>
    <cellStyle name="2_단가조사표_수량산출서 (2) 2 2" xfId="9353"/>
    <cellStyle name="2_단가조사표_수량산출서 (2) 3" xfId="9352"/>
    <cellStyle name="2_단가조사표_수량산출서 (2) 3 2" xfId="16248"/>
    <cellStyle name="2_단가조사표_수량산출서 (2)_변경내역서" xfId="25502"/>
    <cellStyle name="2_단가조사표_수량산출서 (2)_설계서(갑지)0223" xfId="25503"/>
    <cellStyle name="2_단가조사표_수량산출서 (2)_설계예산서및단가산출서" xfId="25504"/>
    <cellStyle name="2_단가조사표_수량산출서 (2)_양지수련마을앞_가로변_녹화공사내역서(1)" xfId="6746"/>
    <cellStyle name="2_단가조사표_수량산출서 (2)_진입램프최종" xfId="25505"/>
    <cellStyle name="2_단가조사표_수량산출서 (2)_진입램프최종엑셀" xfId="25506"/>
    <cellStyle name="2_단가조사표_양지수련마을앞_가로변_녹화공사내역서(1)" xfId="6755"/>
    <cellStyle name="2_단가조사표_엑스포~1" xfId="2557"/>
    <cellStyle name="2_단가조사표_엑스포~1 2" xfId="5937"/>
    <cellStyle name="2_단가조사표_엑스포~1 2 2" xfId="9355"/>
    <cellStyle name="2_단가조사표_엑스포~1 3" xfId="9354"/>
    <cellStyle name="2_단가조사표_엑스포~1 3 2" xfId="16616"/>
    <cellStyle name="2_단가조사표_엑스포~1_변경내역서" xfId="25507"/>
    <cellStyle name="2_단가조사표_엑스포~1_설계서(갑지)0223" xfId="25508"/>
    <cellStyle name="2_단가조사표_엑스포~1_설계예산서및단가산출서" xfId="25509"/>
    <cellStyle name="2_단가조사표_엑스포~1_양지수련마을앞_가로변_녹화공사내역서(1)" xfId="6745"/>
    <cellStyle name="2_단가조사표_엑스포~1_진입램프최종" xfId="25510"/>
    <cellStyle name="2_단가조사표_엑스포~1_진입램프최종엑셀" xfId="25511"/>
    <cellStyle name="2_단가조사표_엑스포한빛1" xfId="2558"/>
    <cellStyle name="2_단가조사표_엑스포한빛1 2" xfId="5939"/>
    <cellStyle name="2_단가조사표_엑스포한빛1 2 2" xfId="9357"/>
    <cellStyle name="2_단가조사표_엑스포한빛1 3" xfId="9356"/>
    <cellStyle name="2_단가조사표_엑스포한빛1 3 2" xfId="16615"/>
    <cellStyle name="2_단가조사표_엑스포한빛1_변경내역서" xfId="25512"/>
    <cellStyle name="2_단가조사표_엑스포한빛1_설계서(갑지)0223" xfId="25513"/>
    <cellStyle name="2_단가조사표_엑스포한빛1_설계예산서및단가산출서" xfId="25514"/>
    <cellStyle name="2_단가조사표_엑스포한빛1_양지수련마을앞_가로변_녹화공사내역서(1)" xfId="6744"/>
    <cellStyle name="2_단가조사표_엑스포한빛1_진입램프최종" xfId="25515"/>
    <cellStyle name="2_단가조사표_엑스포한빛1_진입램프최종엑셀" xfId="25516"/>
    <cellStyle name="2_단가조사표_여객,교통센타710" xfId="5940"/>
    <cellStyle name="2_단가조사표_여객,교통센타710 2" xfId="9358"/>
    <cellStyle name="2_단가조사표_여객터미널331" xfId="2559"/>
    <cellStyle name="2_단가조사표_여객터미널331 2" xfId="5941"/>
    <cellStyle name="2_단가조사표_여객터미널331 2 2" xfId="9360"/>
    <cellStyle name="2_단가조사표_여객터미널331 3" xfId="9359"/>
    <cellStyle name="2_단가조사표_여객터미널331 3 2" xfId="16306"/>
    <cellStyle name="2_단가조사표_여객터미널331_변경내역서" xfId="25517"/>
    <cellStyle name="2_단가조사표_여객터미널331_설계서(갑지)0223" xfId="25518"/>
    <cellStyle name="2_단가조사표_여객터미널331_설계예산서및단가산출서" xfId="25519"/>
    <cellStyle name="2_단가조사표_여객터미널331_양지수련마을앞_가로변_녹화공사내역서(1)" xfId="6743"/>
    <cellStyle name="2_단가조사표_여객터미널331_진입램프최종" xfId="25520"/>
    <cellStyle name="2_단가조사표_여객터미널331_진입램프최종엑셀" xfId="25521"/>
    <cellStyle name="2_단가조사표_여객터미널513" xfId="2560"/>
    <cellStyle name="2_단가조사표_여객터미널513 2" xfId="5942"/>
    <cellStyle name="2_단가조사표_여객터미널513 2 2" xfId="9362"/>
    <cellStyle name="2_단가조사표_여객터미널513 3" xfId="9361"/>
    <cellStyle name="2_단가조사표_여객터미널513 3 2" xfId="16403"/>
    <cellStyle name="2_단가조사표_여객터미널513_변경내역서" xfId="25522"/>
    <cellStyle name="2_단가조사표_여객터미널513_설계서(갑지)0223" xfId="25523"/>
    <cellStyle name="2_단가조사표_여객터미널513_설계예산서및단가산출서" xfId="25524"/>
    <cellStyle name="2_단가조사표_여객터미널513_양지수련마을앞_가로변_녹화공사내역서(1)" xfId="6742"/>
    <cellStyle name="2_단가조사표_여객터미널513_진입램프최종" xfId="25525"/>
    <cellStyle name="2_단가조사표_여객터미널513_진입램프최종엑셀" xfId="25526"/>
    <cellStyle name="2_단가조사표_여객터미널629" xfId="2561"/>
    <cellStyle name="2_단가조사표_여객터미널629 2" xfId="5943"/>
    <cellStyle name="2_단가조사표_여객터미널629 2 2" xfId="9364"/>
    <cellStyle name="2_단가조사표_여객터미널629 3" xfId="9363"/>
    <cellStyle name="2_단가조사표_여객터미널629 3 2" xfId="16305"/>
    <cellStyle name="2_단가조사표_여객터미널629_변경내역서" xfId="25527"/>
    <cellStyle name="2_단가조사표_여객터미널629_설계서(갑지)0223" xfId="25528"/>
    <cellStyle name="2_단가조사표_여객터미널629_설계예산서및단가산출서" xfId="25529"/>
    <cellStyle name="2_단가조사표_여객터미널629_양지수련마을앞_가로변_녹화공사내역서(1)" xfId="6741"/>
    <cellStyle name="2_단가조사표_여객터미널629_진입램프최종" xfId="25530"/>
    <cellStyle name="2_단가조사표_여객터미널629_진입램프최종엑셀" xfId="25531"/>
    <cellStyle name="2_단가조사표_외곽도로616" xfId="2562"/>
    <cellStyle name="2_단가조사표_외곽도로616 2" xfId="5944"/>
    <cellStyle name="2_단가조사표_외곽도로616 2 2" xfId="9366"/>
    <cellStyle name="2_단가조사표_외곽도로616 3" xfId="9365"/>
    <cellStyle name="2_단가조사표_외곽도로616 3 2" xfId="16620"/>
    <cellStyle name="2_단가조사표_외곽도로616_변경내역서" xfId="25532"/>
    <cellStyle name="2_단가조사표_외곽도로616_설계서(갑지)0223" xfId="25533"/>
    <cellStyle name="2_단가조사표_외곽도로616_설계예산서및단가산출서" xfId="25534"/>
    <cellStyle name="2_단가조사표_외곽도로616_양지수련마을앞_가로변_녹화공사내역서(1)" xfId="6740"/>
    <cellStyle name="2_단가조사표_외곽도로616_진입램프최종" xfId="25535"/>
    <cellStyle name="2_단가조사표_외곽도로616_진입램프최종엑셀" xfId="25536"/>
    <cellStyle name="2_단가조사표_용인죽전수량" xfId="2563"/>
    <cellStyle name="2_단가조사표_용인죽전수량 2" xfId="9367"/>
    <cellStyle name="2_단가조사표_용인죽전수량_변경내역서" xfId="25537"/>
    <cellStyle name="2_단가조사표_용인죽전수량_양지수련마을앞_가로변_녹화공사내역서(1)" xfId="6739"/>
    <cellStyle name="2_단가조사표_원가계~1" xfId="2564"/>
    <cellStyle name="2_단가조사표_원가계~1 2" xfId="5945"/>
    <cellStyle name="2_단가조사표_원가계~1 2 2" xfId="9369"/>
    <cellStyle name="2_단가조사표_원가계~1 3" xfId="9368"/>
    <cellStyle name="2_단가조사표_원가계~1 3 2" xfId="16304"/>
    <cellStyle name="2_단가조사표_원가계~1_변경내역서" xfId="25538"/>
    <cellStyle name="2_단가조사표_원가계~1_설계서(갑지)0223" xfId="25539"/>
    <cellStyle name="2_단가조사표_원가계~1_설계예산서및단가산출서" xfId="25540"/>
    <cellStyle name="2_단가조사표_원가계~1_양지수련마을앞_가로변_녹화공사내역서(1)" xfId="6773"/>
    <cellStyle name="2_단가조사표_원가계~1_진입램프최종" xfId="25541"/>
    <cellStyle name="2_단가조사표_원가계~1_진입램프최종엑셀" xfId="25542"/>
    <cellStyle name="2_단가조사표_유기질" xfId="2565"/>
    <cellStyle name="2_단가조사표_유기질 2" xfId="5946"/>
    <cellStyle name="2_단가조사표_유기질 2 2" xfId="9371"/>
    <cellStyle name="2_단가조사표_유기질 3" xfId="9370"/>
    <cellStyle name="2_단가조사표_유기질 3 2" xfId="16303"/>
    <cellStyle name="2_단가조사표_유기질_변경내역서" xfId="25543"/>
    <cellStyle name="2_단가조사표_유기질_설계서(갑지)0223" xfId="25544"/>
    <cellStyle name="2_단가조사표_유기질_설계예산서및단가산출서" xfId="25545"/>
    <cellStyle name="2_단가조사표_유기질_양지수련마을앞_가로변_녹화공사내역서(1)" xfId="6738"/>
    <cellStyle name="2_단가조사표_유기질_진입램프최종" xfId="25546"/>
    <cellStyle name="2_단가조사표_유기질_진입램프최종엑셀" xfId="25547"/>
    <cellStyle name="2_단가조사표_자재조서 (2)" xfId="2566"/>
    <cellStyle name="2_단가조사표_자재조서 (2) 2" xfId="5947"/>
    <cellStyle name="2_단가조사표_자재조서 (2) 2 2" xfId="9373"/>
    <cellStyle name="2_단가조사표_자재조서 (2) 3" xfId="9372"/>
    <cellStyle name="2_단가조사표_자재조서 (2) 3 2" xfId="16614"/>
    <cellStyle name="2_단가조사표_자재조서 (2)_변경내역서" xfId="25548"/>
    <cellStyle name="2_단가조사표_자재조서 (2)_설계서(갑지)0223" xfId="25549"/>
    <cellStyle name="2_단가조사표_자재조서 (2)_설계예산서및단가산출서" xfId="25550"/>
    <cellStyle name="2_단가조사표_자재조서 (2)_양지수련마을앞_가로변_녹화공사내역서(1)" xfId="6737"/>
    <cellStyle name="2_단가조사표_자재조서 (2)_진입램프최종" xfId="25551"/>
    <cellStyle name="2_단가조사표_자재조서 (2)_진입램프최종엑셀" xfId="25552"/>
    <cellStyle name="2_단가조사표_진입램프최종" xfId="25553"/>
    <cellStyle name="2_단가조사표_진입램프최종엑셀" xfId="25554"/>
    <cellStyle name="2_단가조사표_총괄내역" xfId="2567"/>
    <cellStyle name="2_단가조사표_총괄내역 (2)" xfId="2568"/>
    <cellStyle name="2_단가조사표_총괄내역 (2) 2" xfId="5948"/>
    <cellStyle name="2_단가조사표_총괄내역 (2) 2 2" xfId="9376"/>
    <cellStyle name="2_단가조사표_총괄내역 (2) 3" xfId="9375"/>
    <cellStyle name="2_단가조사표_총괄내역 (2) 3 2" xfId="16613"/>
    <cellStyle name="2_단가조사표_총괄내역 (2)_변경내역서" xfId="25555"/>
    <cellStyle name="2_단가조사표_총괄내역 (2)_설계서(갑지)0223" xfId="25556"/>
    <cellStyle name="2_단가조사표_총괄내역 (2)_설계예산서및단가산출서" xfId="25557"/>
    <cellStyle name="2_단가조사표_총괄내역 (2)_양지수련마을앞_가로변_녹화공사내역서(1)" xfId="6736"/>
    <cellStyle name="2_단가조사표_총괄내역 (2)_진입램프최종" xfId="25558"/>
    <cellStyle name="2_단가조사표_총괄내역 (2)_진입램프최종엑셀" xfId="25559"/>
    <cellStyle name="2_단가조사표_총괄내역 10" xfId="16734"/>
    <cellStyle name="2_단가조사표_총괄내역 11" xfId="16713"/>
    <cellStyle name="2_단가조사표_총괄내역 12" xfId="16858"/>
    <cellStyle name="2_단가조사표_총괄내역 13" xfId="16855"/>
    <cellStyle name="2_단가조사표_총괄내역 14" xfId="16872"/>
    <cellStyle name="2_단가조사표_총괄내역 2" xfId="5949"/>
    <cellStyle name="2_단가조사표_총괄내역 2 2" xfId="9377"/>
    <cellStyle name="2_단가조사표_총괄내역 3" xfId="9374"/>
    <cellStyle name="2_단가조사표_총괄내역 3 2" xfId="16405"/>
    <cellStyle name="2_단가조사표_총괄내역 4" xfId="9963"/>
    <cellStyle name="2_단가조사표_총괄내역 5" xfId="6161"/>
    <cellStyle name="2_단가조사표_총괄내역 6" xfId="9964"/>
    <cellStyle name="2_단가조사표_총괄내역 7" xfId="5933"/>
    <cellStyle name="2_단가조사표_총괄내역 8" xfId="16572"/>
    <cellStyle name="2_단가조사표_총괄내역 9" xfId="16489"/>
    <cellStyle name="2_단가조사표_총괄내역_변경내역서" xfId="25560"/>
    <cellStyle name="2_단가조사표_총괄내역_설계서(갑지)0223" xfId="25561"/>
    <cellStyle name="2_단가조사표_총괄내역_설계예산서및단가산출서" xfId="25562"/>
    <cellStyle name="2_단가조사표_총괄내역_양지수련마을앞_가로변_녹화공사내역서(1)" xfId="6735"/>
    <cellStyle name="2_단가조사표_총괄내역_진입램프최종" xfId="25563"/>
    <cellStyle name="2_단가조사표_총괄내역_진입램프최종엑셀" xfId="25564"/>
    <cellStyle name="2_단가조사표_터미널도로403" xfId="2569"/>
    <cellStyle name="2_단가조사표_터미널도로403 2" xfId="5950"/>
    <cellStyle name="2_단가조사표_터미널도로403 2 2" xfId="9379"/>
    <cellStyle name="2_단가조사표_터미널도로403 3" xfId="9378"/>
    <cellStyle name="2_단가조사표_터미널도로403 3 2" xfId="16404"/>
    <cellStyle name="2_단가조사표_터미널도로403_변경내역서" xfId="25565"/>
    <cellStyle name="2_단가조사표_터미널도로403_설계서(갑지)0223" xfId="25566"/>
    <cellStyle name="2_단가조사표_터미널도로403_설계예산서및단가산출서" xfId="25567"/>
    <cellStyle name="2_단가조사표_터미널도로403_양지수련마을앞_가로변_녹화공사내역서(1)" xfId="6734"/>
    <cellStyle name="2_단가조사표_터미널도로403_진입램프최종" xfId="25568"/>
    <cellStyle name="2_단가조사표_터미널도로403_진입램프최종엑셀" xfId="25569"/>
    <cellStyle name="2_단가조사표_터미널도로429" xfId="2570"/>
    <cellStyle name="2_단가조사표_터미널도로429 2" xfId="5951"/>
    <cellStyle name="2_단가조사표_터미널도로429 2 2" xfId="9381"/>
    <cellStyle name="2_단가조사표_터미널도로429 3" xfId="9380"/>
    <cellStyle name="2_단가조사표_터미널도로429 3 2" xfId="16612"/>
    <cellStyle name="2_단가조사표_터미널도로429_변경내역서" xfId="25570"/>
    <cellStyle name="2_단가조사표_터미널도로429_설계서(갑지)0223" xfId="25571"/>
    <cellStyle name="2_단가조사표_터미널도로429_설계예산서및단가산출서" xfId="25572"/>
    <cellStyle name="2_단가조사표_터미널도로429_양지수련마을앞_가로변_녹화공사내역서(1)" xfId="6733"/>
    <cellStyle name="2_단가조사표_터미널도로429_진입램프최종" xfId="25573"/>
    <cellStyle name="2_단가조사표_터미널도로429_진입램프최종엑셀" xfId="25574"/>
    <cellStyle name="2_단가조사표_포장일위" xfId="2571"/>
    <cellStyle name="2_단가조사표_포장일위 2" xfId="5952"/>
    <cellStyle name="2_단가조사표_포장일위 2 2" xfId="9383"/>
    <cellStyle name="2_단가조사표_포장일위 3" xfId="9382"/>
    <cellStyle name="2_단가조사표_포장일위 3 2" xfId="16611"/>
    <cellStyle name="2_단가조사표_포장일위_변경내역서" xfId="25575"/>
    <cellStyle name="2_단가조사표_포장일위_설계서(갑지)0223" xfId="25576"/>
    <cellStyle name="2_단가조사표_포장일위_설계예산서및단가산출서" xfId="25577"/>
    <cellStyle name="2_단가조사표_포장일위_양지수련마을앞_가로변_녹화공사내역서(1)" xfId="6732"/>
    <cellStyle name="2_단가조사표_포장일위_진입램프최종" xfId="25578"/>
    <cellStyle name="2_단가조사표_포장일위_진입램프최종엑셀" xfId="25579"/>
    <cellStyle name="2_디자인휀스NO.03-02" xfId="6731"/>
    <cellStyle name="2_목차간지(1차)" xfId="25580"/>
    <cellStyle name="2_목차간지(2차)" xfId="25581"/>
    <cellStyle name="2_변경내역서" xfId="25582"/>
    <cellStyle name="2_설계서(갑지)0223" xfId="25583"/>
    <cellStyle name="2_설계서(변경)" xfId="25584"/>
    <cellStyle name="2_설계예산서및단가산출서" xfId="25585"/>
    <cellStyle name="2_소프트숲속놀이벽A" xfId="16038"/>
    <cellStyle name="2_양지수련마을앞_가로변_녹화공사내역서(1)" xfId="6730"/>
    <cellStyle name="2_일위대가(080205) - 상부계단포함" xfId="2572"/>
    <cellStyle name="2_일위대가(080205) - 상부계단포함 2" xfId="9384"/>
    <cellStyle name="2_자재.제출용" xfId="25586"/>
    <cellStyle name="2_지구외철거수량(08.16)" xfId="25587"/>
    <cellStyle name="2_진입램프최종" xfId="25588"/>
    <cellStyle name="2_진입램프최종엑셀" xfId="25589"/>
    <cellStyle name="2_폐" xfId="25590"/>
    <cellStyle name="2_폐공" xfId="25591"/>
    <cellStyle name="2_포장공사-1차(0529수정)" xfId="25592"/>
    <cellStyle name="2_화분놀이대 A" xfId="16039"/>
    <cellStyle name="20% - 강조색1 2" xfId="5956"/>
    <cellStyle name="20% - 강조색1 2 2" xfId="9385"/>
    <cellStyle name="20% - 강조색1 3" xfId="25593"/>
    <cellStyle name="20% - 강조색1 4" xfId="25594"/>
    <cellStyle name="20% - 강조색1 5" xfId="25595"/>
    <cellStyle name="20% - 강조색1 6" xfId="25596"/>
    <cellStyle name="20% - 강조색1 7" xfId="25597"/>
    <cellStyle name="20% - 강조색2 2" xfId="5957"/>
    <cellStyle name="20% - 강조색2 2 2" xfId="9386"/>
    <cellStyle name="20% - 강조색2 3" xfId="25598"/>
    <cellStyle name="20% - 강조색2 4" xfId="25599"/>
    <cellStyle name="20% - 강조색2 5" xfId="25600"/>
    <cellStyle name="20% - 강조색2 6" xfId="25601"/>
    <cellStyle name="20% - 강조색2 7" xfId="25602"/>
    <cellStyle name="20% - 강조색3 2" xfId="5958"/>
    <cellStyle name="20% - 강조색3 2 2" xfId="9387"/>
    <cellStyle name="20% - 강조색3 3" xfId="25603"/>
    <cellStyle name="20% - 강조색3 4" xfId="25604"/>
    <cellStyle name="20% - 강조색3 5" xfId="25605"/>
    <cellStyle name="20% - 강조색3 6" xfId="25606"/>
    <cellStyle name="20% - 강조색3 7" xfId="25607"/>
    <cellStyle name="20% - 강조색4 2" xfId="5959"/>
    <cellStyle name="20% - 강조색4 2 2" xfId="9388"/>
    <cellStyle name="20% - 강조색4 3" xfId="25608"/>
    <cellStyle name="20% - 강조색4 4" xfId="25609"/>
    <cellStyle name="20% - 강조색4 5" xfId="25610"/>
    <cellStyle name="20% - 강조색4 6" xfId="25611"/>
    <cellStyle name="20% - 강조색4 7" xfId="25612"/>
    <cellStyle name="20% - 강조색5 2" xfId="5960"/>
    <cellStyle name="20% - 강조색5 2 2" xfId="9389"/>
    <cellStyle name="20% - 강조색5 3" xfId="25613"/>
    <cellStyle name="20% - 강조색5 4" xfId="25614"/>
    <cellStyle name="20% - 강조색5 5" xfId="25615"/>
    <cellStyle name="20% - 강조색5 6" xfId="25616"/>
    <cellStyle name="20% - 강조색5 7" xfId="25617"/>
    <cellStyle name="20% - 강조색6 2" xfId="5961"/>
    <cellStyle name="20% - 강조색6 2 2" xfId="9390"/>
    <cellStyle name="20% - 강조색6 2 2 2" xfId="16689"/>
    <cellStyle name="20% - 강조색6 2 3" xfId="16473"/>
    <cellStyle name="20% - 강조색6 3" xfId="25618"/>
    <cellStyle name="20% - 강조색6 4" xfId="25619"/>
    <cellStyle name="20% - 강조색6 5" xfId="25620"/>
    <cellStyle name="20% - 강조색6 6" xfId="25621"/>
    <cellStyle name="20% - 강조색6 7" xfId="25622"/>
    <cellStyle name="2자리" xfId="2573"/>
    <cellStyle name="2자리 2" xfId="5962"/>
    <cellStyle name="2자리 2 2" xfId="9392"/>
    <cellStyle name="2자리 3" xfId="9391"/>
    <cellStyle name="2자리 3 2" xfId="16302"/>
    <cellStyle name="2자리선" xfId="2574"/>
    <cellStyle name="2자리선 2" xfId="9393"/>
    <cellStyle name="3" xfId="2575"/>
    <cellStyle name="3 2" xfId="9394"/>
    <cellStyle name="³?a" xfId="16040"/>
    <cellStyle name="³?a￥" xfId="2576"/>
    <cellStyle name="³?a￥ 2" xfId="9395"/>
    <cellStyle name="3_04.우수공" xfId="25623"/>
    <cellStyle name="3_06.상수공" xfId="25624"/>
    <cellStyle name="³¯Â¥" xfId="25625"/>
    <cellStyle name="၃urrency_OTD thru NOR " xfId="10763"/>
    <cellStyle name="40% - 강조색1 2" xfId="5965"/>
    <cellStyle name="40% - 강조색1 2 2" xfId="9396"/>
    <cellStyle name="40% - 강조색1 3" xfId="25626"/>
    <cellStyle name="40% - 강조색1 4" xfId="25627"/>
    <cellStyle name="40% - 강조색1 5" xfId="25628"/>
    <cellStyle name="40% - 강조색1 6" xfId="25629"/>
    <cellStyle name="40% - 강조색1 7" xfId="25630"/>
    <cellStyle name="40% - 강조색2 2" xfId="5966"/>
    <cellStyle name="40% - 강조색2 2 2" xfId="9397"/>
    <cellStyle name="40% - 강조색2 3" xfId="25631"/>
    <cellStyle name="40% - 강조색2 4" xfId="25632"/>
    <cellStyle name="40% - 강조색2 5" xfId="25633"/>
    <cellStyle name="40% - 강조색2 6" xfId="25634"/>
    <cellStyle name="40% - 강조색2 7" xfId="25635"/>
    <cellStyle name="40% - 강조색3 2" xfId="5967"/>
    <cellStyle name="40% - 강조색3 2 2" xfId="9398"/>
    <cellStyle name="40% - 강조색3 3" xfId="25636"/>
    <cellStyle name="40% - 강조색3 4" xfId="25637"/>
    <cellStyle name="40% - 강조색3 5" xfId="25638"/>
    <cellStyle name="40% - 강조색3 6" xfId="25639"/>
    <cellStyle name="40% - 강조색3 7" xfId="25640"/>
    <cellStyle name="40% - 강조색4 2" xfId="5968"/>
    <cellStyle name="40% - 강조색4 2 2" xfId="9399"/>
    <cellStyle name="40% - 강조색4 3" xfId="25641"/>
    <cellStyle name="40% - 강조색4 4" xfId="25642"/>
    <cellStyle name="40% - 강조색4 5" xfId="25643"/>
    <cellStyle name="40% - 강조색4 6" xfId="25644"/>
    <cellStyle name="40% - 강조색4 7" xfId="25645"/>
    <cellStyle name="40% - 강조색5 2" xfId="5969"/>
    <cellStyle name="40% - 강조색5 2 2" xfId="9400"/>
    <cellStyle name="40% - 강조색5 3" xfId="25646"/>
    <cellStyle name="40% - 강조색5 4" xfId="25647"/>
    <cellStyle name="40% - 강조색5 5" xfId="25648"/>
    <cellStyle name="40% - 강조색5 6" xfId="25649"/>
    <cellStyle name="40% - 강조색5 7" xfId="25650"/>
    <cellStyle name="40% - 강조색6 2" xfId="5970"/>
    <cellStyle name="40% - 강조색6 2 2" xfId="9401"/>
    <cellStyle name="40% - 강조색6 3" xfId="25651"/>
    <cellStyle name="40% - 강조색6 4" xfId="25652"/>
    <cellStyle name="40% - 강조색6 5" xfId="25653"/>
    <cellStyle name="40% - 강조색6 6" xfId="25654"/>
    <cellStyle name="40% - 강조색6 7" xfId="25655"/>
    <cellStyle name="5" xfId="25656"/>
    <cellStyle name="6" xfId="2577"/>
    <cellStyle name="6 2" xfId="9402"/>
    <cellStyle name="60" xfId="2578"/>
    <cellStyle name="60 2" xfId="9403"/>
    <cellStyle name="60% - 강조색1 2" xfId="5971"/>
    <cellStyle name="60% - 강조색1 2 2" xfId="9404"/>
    <cellStyle name="60% - 강조색1 3" xfId="25657"/>
    <cellStyle name="60% - 강조색1 4" xfId="25658"/>
    <cellStyle name="60% - 강조색1 5" xfId="25659"/>
    <cellStyle name="60% - 강조색1 6" xfId="25660"/>
    <cellStyle name="60% - 강조색1 7" xfId="25661"/>
    <cellStyle name="60% - 강조색2 2" xfId="5972"/>
    <cellStyle name="60% - 강조색2 2 2" xfId="9405"/>
    <cellStyle name="60% - 강조색2 3" xfId="25662"/>
    <cellStyle name="60% - 강조색2 4" xfId="25663"/>
    <cellStyle name="60% - 강조색2 5" xfId="25664"/>
    <cellStyle name="60% - 강조색2 6" xfId="25665"/>
    <cellStyle name="60% - 강조색2 7" xfId="25666"/>
    <cellStyle name="60% - 강조색3 2" xfId="5973"/>
    <cellStyle name="60% - 강조색3 2 2" xfId="9406"/>
    <cellStyle name="60% - 강조색3 3" xfId="25667"/>
    <cellStyle name="60% - 강조색3 4" xfId="25668"/>
    <cellStyle name="60% - 강조색3 5" xfId="25669"/>
    <cellStyle name="60% - 강조색3 6" xfId="25670"/>
    <cellStyle name="60% - 강조색3 7" xfId="25671"/>
    <cellStyle name="60% - 강조색4 2" xfId="5974"/>
    <cellStyle name="60% - 강조색4 2 2" xfId="9407"/>
    <cellStyle name="60% - 강조색4 3" xfId="25672"/>
    <cellStyle name="60% - 강조색4 4" xfId="25673"/>
    <cellStyle name="60% - 강조색4 5" xfId="25674"/>
    <cellStyle name="60% - 강조색4 6" xfId="25675"/>
    <cellStyle name="60% - 강조색4 7" xfId="25676"/>
    <cellStyle name="60% - 강조색5 2" xfId="5975"/>
    <cellStyle name="60% - 강조색5 2 2" xfId="9408"/>
    <cellStyle name="60% - 강조색5 3" xfId="25677"/>
    <cellStyle name="60% - 강조색5 4" xfId="25678"/>
    <cellStyle name="60% - 강조색5 5" xfId="25679"/>
    <cellStyle name="60% - 강조색5 6" xfId="25680"/>
    <cellStyle name="60% - 강조색5 7" xfId="25681"/>
    <cellStyle name="60% - 강조색6 2" xfId="5976"/>
    <cellStyle name="60% - 강조색6 2 2" xfId="9409"/>
    <cellStyle name="60% - 강조색6 3" xfId="25682"/>
    <cellStyle name="60% - 강조색6 4" xfId="25683"/>
    <cellStyle name="60% - 강조색6 5" xfId="25684"/>
    <cellStyle name="60% - 강조색6 6" xfId="25685"/>
    <cellStyle name="60% - 강조색6 7" xfId="25686"/>
    <cellStyle name="82" xfId="2579"/>
    <cellStyle name="82 2" xfId="9410"/>
    <cellStyle name="9" xfId="2580"/>
    <cellStyle name="9 2" xfId="9411"/>
    <cellStyle name="9.6" xfId="25687"/>
    <cellStyle name="9_04포장공(011,012)" xfId="2581"/>
    <cellStyle name="9_04포장공(011,012) 2" xfId="9412"/>
    <cellStyle name="9_수량" xfId="2582"/>
    <cellStyle name="9_수량 2" xfId="9413"/>
    <cellStyle name="9_주요자재집계표" xfId="2583"/>
    <cellStyle name="9_주요자재집계표 2" xfId="9414"/>
    <cellStyle name="90" xfId="25688"/>
    <cellStyle name="96" xfId="2584"/>
    <cellStyle name="96 2" xfId="9415"/>
    <cellStyle name="'98지하철1,2호선 구조물균열누수보수공사" xfId="25774"/>
    <cellStyle name="a" xfId="25689"/>
    <cellStyle name="A " xfId="25690"/>
    <cellStyle name="a [0]_mud plant bolted" xfId="6729"/>
    <cellStyle name="Ā _x0010_က랐_xdc01_땯_x0001_" xfId="2585"/>
    <cellStyle name="Ā _x0010_က랐_xdc01_땯_x0001_ 2" xfId="9416"/>
    <cellStyle name="a)" xfId="2586"/>
    <cellStyle name="a) 2" xfId="9417"/>
    <cellStyle name="A¡ " xfId="25691"/>
    <cellStyle name="A¡§¡ⓒ¡E¡þ¡EO [0]_¡§uc¡§oA " xfId="25692"/>
    <cellStyle name="A¡§¡ⓒ¡E¡þ¡EO_¡§uc¡§oA " xfId="25693"/>
    <cellStyle name="A¨­￠￢￠O [0]_¡Æu￠￢RBS('98) " xfId="25694"/>
    <cellStyle name="A¨­¢¬¢Ò [0]_¨úc¨öA " xfId="25695"/>
    <cellStyle name="A¨­￠￢￠O [0]_3￠?u¨uoAⓒ÷ " xfId="25696"/>
    <cellStyle name="A¨­¢¬¢Ò [0]_4PART " xfId="25697"/>
    <cellStyle name="A¨­￠￢￠O [0]_A|A￠O1¨￢I1¡Æu CoEⓒ÷ " xfId="25698"/>
    <cellStyle name="A¨­¢¬¢Ò [0]_C¡Æ¢¬n¨¬¡Æ " xfId="25699"/>
    <cellStyle name="A¨­￠￢￠O [0]_ⓒoⓒ¡A¨o¨￢R " xfId="25700"/>
    <cellStyle name="A¨­￠￢￠O_¡Æu￠￢RC¡¿￠￢n_¨u¡AA¨u¨￢¡Æ " xfId="25701"/>
    <cellStyle name="A¨­¢¬¢Ò_¨úc¨öA " xfId="25702"/>
    <cellStyle name="A¨­￠￢￠O_3￠?u¨uoAⓒ÷ " xfId="25703"/>
    <cellStyle name="A¨­¢¬¢Ò_95©øaAN¡Æy¨ùo¡¤R " xfId="25704"/>
    <cellStyle name="A¨­￠￢￠O_A|A￠O1¨￢I1¡Æu CoEⓒ÷ " xfId="25705"/>
    <cellStyle name="A¨­¢¬¢Ò_C¡Æ¢¬n¨¬¡Æ " xfId="25706"/>
    <cellStyle name="A¨­￠￢￠O_ⓒoⓒ¡A¨o¨￢R " xfId="25707"/>
    <cellStyle name="A¨i " xfId="25708"/>
    <cellStyle name="A¨i¡ " xfId="25709"/>
    <cellStyle name="A¨i¡ⓒ " xfId="25710"/>
    <cellStyle name="A¨i¡ⓒ¡e¡ " xfId="25711"/>
    <cellStyle name="a-4" xfId="6728"/>
    <cellStyle name="Aⓒ" xfId="2587"/>
    <cellStyle name="Aⓒ­ " xfId="25712"/>
    <cellStyle name="Aⓒ 2" xfId="9418"/>
    <cellStyle name="Aⓒ­￠￢ " xfId="25713"/>
    <cellStyle name="Aⓒ­￠￢￠" xfId="2588"/>
    <cellStyle name="Aⓒ­￠￢￠ 2" xfId="9419"/>
    <cellStyle name="Aⓒ­￠￢￠o " xfId="25714"/>
    <cellStyle name="Actual Date" xfId="2589"/>
    <cellStyle name="Actual Date 2" xfId="9420"/>
    <cellStyle name="Ae" xfId="2590"/>
    <cellStyle name="Åë" xfId="13426"/>
    <cellStyle name="Ae 2" xfId="9421"/>
    <cellStyle name="Ae 2 2" xfId="13526"/>
    <cellStyle name="Ae 3" xfId="13425"/>
    <cellStyle name="Ae 4" xfId="13476"/>
    <cellStyle name="Ae 5" xfId="16224"/>
    <cellStyle name="Ae 6" xfId="16209"/>
    <cellStyle name="Ae_2-성원어린이공원수량산출" xfId="16041"/>
    <cellStyle name="Åë_2-성원어린이공원수량산출" xfId="16042"/>
    <cellStyle name="Ae_마곡보완" xfId="13427"/>
    <cellStyle name="Åë_마곡보완" xfId="13428"/>
    <cellStyle name="Ae_마곡보완_2-성원어린이공원수량산출" xfId="16043"/>
    <cellStyle name="Åë_마곡보완_2-성원어린이공원수량산출" xfId="16044"/>
    <cellStyle name="Aee­ " xfId="2591"/>
    <cellStyle name="Aee­  2" xfId="6149"/>
    <cellStyle name="Aee­  2 2" xfId="9423"/>
    <cellStyle name="Aee­  3" xfId="9422"/>
    <cellStyle name="Aee­  3 2" xfId="13527"/>
    <cellStyle name="Aee­  4" xfId="13429"/>
    <cellStyle name="Aee­ [" xfId="2592"/>
    <cellStyle name="Åëè­ [" xfId="13431"/>
    <cellStyle name="Aee­ [ 2" xfId="9424"/>
    <cellStyle name="Aee­ [ 2 2" xfId="13528"/>
    <cellStyle name="Aee­ [ 3" xfId="13430"/>
    <cellStyle name="Aee­ [ 4" xfId="13474"/>
    <cellStyle name="Aee­ [ 5" xfId="16215"/>
    <cellStyle name="Aee­ [ 6" xfId="16210"/>
    <cellStyle name="Aee­ [_2-성원어린이공원수량산출" xfId="16045"/>
    <cellStyle name="Åëè­ [_2-성원어린이공원수량산출" xfId="16046"/>
    <cellStyle name="Aee­ [_마곡보완" xfId="13432"/>
    <cellStyle name="Åëè­ [_마곡보완" xfId="13433"/>
    <cellStyle name="Aee­ [_마곡보완_2-성원어린이공원수량산출" xfId="16047"/>
    <cellStyle name="Åëè­ [_마곡보완_2-성원어린이공원수량산출" xfId="16048"/>
    <cellStyle name="Aee­ [0]_ " xfId="25715"/>
    <cellStyle name="ÅëÈ­ [0]_¸ðÇü¸·" xfId="6150"/>
    <cellStyle name="AeE­ [0]_¸n·I-±a°e_AIA§-es2A÷" xfId="25716"/>
    <cellStyle name="ÅëÈ­ [0]_¸ñ·Ï-±â°è_ÀÏÀ§-es2Â÷" xfId="25717"/>
    <cellStyle name="AeE­ [0]_¸n-E?" xfId="25718"/>
    <cellStyle name="ÅëÈ­ [0]_¸ñ-È¯" xfId="25719"/>
    <cellStyle name="AeE­ [0]_±a°e-¸n·I" xfId="25720"/>
    <cellStyle name="ÅëÈ­ [0]_±â°è-¸ñ·Ï" xfId="25721"/>
    <cellStyle name="AeE­ [0]_±a°e¼³ºn-AIA§¸n·I " xfId="25722"/>
    <cellStyle name="ÅëÈ­ [0]_±â°è¼³ºñ-ÀÏÀ§¸ñ·Ï " xfId="25723"/>
    <cellStyle name="AeE­ [0]_°eE¹_11¿a½A " xfId="25724"/>
    <cellStyle name="ÅëÈ­ [0]_¼³ºñÀÏÀ§" xfId="25725"/>
    <cellStyle name="AeE­ [0]_¼oAI¼º " xfId="25726"/>
    <cellStyle name="ÅëÈ­ [0]_¾÷Á¾º° " xfId="25727"/>
    <cellStyle name="AeE­ [0]_¾c½A " xfId="25728"/>
    <cellStyle name="ÅëÈ­ [0]_¹æÀ½º® " xfId="25729"/>
    <cellStyle name="AeE­ [0]_4PART " xfId="25730"/>
    <cellStyle name="ÅëÈ­ [0]_Á¦Á¶1ºÎ1°ú ÇöÈ² " xfId="25731"/>
    <cellStyle name="AeE­ [0]_A¾CO½A¼³ " xfId="10491"/>
    <cellStyle name="ÅëÈ­ [0]_Á¾ÇÕ½Å¼³ " xfId="25732"/>
    <cellStyle name="AeE­ [0]_A¾COA¶°AºÐ " xfId="25733"/>
    <cellStyle name="ÅëÈ­ [0]_Á¾ÇÕÃ¶°ÅºÐ " xfId="25734"/>
    <cellStyle name="AeE­ [0]_AIA§-es2A÷" xfId="25735"/>
    <cellStyle name="ÅëÈ­ [0]_ÀÏÀ§-es2Â÷" xfId="25736"/>
    <cellStyle name="AeE­ [0]_AMT " xfId="25737"/>
    <cellStyle name="ÅëÈ­ [0]_Áý°èÇ¥°ÇÃàºÐ" xfId="25738"/>
    <cellStyle name="AeE­ [0]_BOM°eAa" xfId="25739"/>
    <cellStyle name="ÅëÈ­ [0]_BOM°èÀå" xfId="25740"/>
    <cellStyle name="AeE­ [0]_INQUIRY ¿μ¾÷AßAø " xfId="2593"/>
    <cellStyle name="ÅëÈ­ [0]_laroux" xfId="2594"/>
    <cellStyle name="AeE­ [0]_laroux_1" xfId="2595"/>
    <cellStyle name="ÅëÈ­ [0]_laroux_1" xfId="2596"/>
    <cellStyle name="AeE­ [0]_laroux_1 2" xfId="9425"/>
    <cellStyle name="ÅëÈ­ [0]_laroux_1 2" xfId="9426"/>
    <cellStyle name="AeE­ [0]_laroux_1 3" xfId="9965"/>
    <cellStyle name="ÅëÈ­ [0]_laroux_1 3" xfId="9966"/>
    <cellStyle name="AeE­ [0]_laroux_1 4" xfId="5936"/>
    <cellStyle name="ÅëÈ­ [0]_laroux_1 4" xfId="6160"/>
    <cellStyle name="AeE­ [0]_laroux_1 5" xfId="9973"/>
    <cellStyle name="ÅëÈ­ [0]_laroux_1 5" xfId="9974"/>
    <cellStyle name="AeE­ [0]_laroux_1 6" xfId="6228"/>
    <cellStyle name="ÅëÈ­ [0]_laroux_1 6" xfId="6227"/>
    <cellStyle name="AeE­ [0]_laroux_2" xfId="2597"/>
    <cellStyle name="ÅëÈ­ [0]_laroux_2" xfId="2598"/>
    <cellStyle name="AeE­ [0]_laroux_2 2" xfId="9427"/>
    <cellStyle name="ÅëÈ­ [0]_laroux_2 2" xfId="9428"/>
    <cellStyle name="AeE­ [0]_laroux_2 3" xfId="9967"/>
    <cellStyle name="ÅëÈ­ [0]_laroux_2 3" xfId="9968"/>
    <cellStyle name="AeE­ [0]_laroux_2 4" xfId="5938"/>
    <cellStyle name="ÅëÈ­ [0]_laroux_2 4" xfId="5610"/>
    <cellStyle name="AeE­ [0]_laroux_2 5" xfId="9975"/>
    <cellStyle name="ÅëÈ­ [0]_laroux_2 5" xfId="9976"/>
    <cellStyle name="AeE­ [0]_laroux_2 6" xfId="6226"/>
    <cellStyle name="ÅëÈ­ [0]_laroux_2 6" xfId="2990"/>
    <cellStyle name="AeE­ [0]_º≫¼± ±æ¾i±uºI ¼o·R Ay°eC￥ " xfId="2599"/>
    <cellStyle name="ÅëÈ­ [0]_Sheet1" xfId="16049"/>
    <cellStyle name="Aee­ _0513 내역서 및-1" xfId="6726"/>
    <cellStyle name="Aee­_ " xfId="25741"/>
    <cellStyle name="ÅëÈ­_¸ðÇü¸·" xfId="6151"/>
    <cellStyle name="AeE­_¸n·I-±a°e_AIA§-es2A÷" xfId="25742"/>
    <cellStyle name="ÅëÈ­_¸ñ·Ï-±â°è_ÀÏÀ§-es2Â÷" xfId="25743"/>
    <cellStyle name="AeE­_¸n-E?" xfId="25744"/>
    <cellStyle name="ÅëÈ­_¸ñ-È¯" xfId="25745"/>
    <cellStyle name="AeE­_±a°e-¸n·I" xfId="25746"/>
    <cellStyle name="ÅëÈ­_±â°è-¸ñ·Ï" xfId="25747"/>
    <cellStyle name="AeE­_±a°e¼³ºn-AIA§¸n·I " xfId="25748"/>
    <cellStyle name="ÅëÈ­_±â°è¼³ºñ-ÀÏÀ§¸ñ·Ï " xfId="25749"/>
    <cellStyle name="AeE­_°eE¹_11¿a½A " xfId="25750"/>
    <cellStyle name="ÅëÈ­_42°³¿ù" xfId="6725"/>
    <cellStyle name="AeE­_A¾CO½A¼³ " xfId="10492"/>
    <cellStyle name="ÅëÈ­_INQUIRY ¿µ¾÷ÃßÁø " xfId="2600"/>
    <cellStyle name="AeE­_INQUIRY ¿μ¾÷AßAø " xfId="2601"/>
    <cellStyle name="ÅëÈ­_laroux" xfId="2602"/>
    <cellStyle name="AeE­_laroux_1" xfId="2603"/>
    <cellStyle name="ÅëÈ­_laroux_1" xfId="2604"/>
    <cellStyle name="AeE­_laroux_1 2" xfId="9429"/>
    <cellStyle name="ÅëÈ­_laroux_1 2" xfId="9430"/>
    <cellStyle name="AeE­_laroux_1 3" xfId="9969"/>
    <cellStyle name="ÅëÈ­_laroux_1 3" xfId="9970"/>
    <cellStyle name="AeE­_laroux_1 4" xfId="5638"/>
    <cellStyle name="ÅëÈ­_laroux_1 4" xfId="5640"/>
    <cellStyle name="AeE­_laroux_1 5" xfId="9977"/>
    <cellStyle name="ÅëÈ­_laroux_1 5" xfId="9978"/>
    <cellStyle name="AeE­_laroux_1 6" xfId="6159"/>
    <cellStyle name="ÅëÈ­_laroux_1 6" xfId="3232"/>
    <cellStyle name="AeE­_laroux_2" xfId="2605"/>
    <cellStyle name="ÅëÈ­_laroux_2" xfId="2606"/>
    <cellStyle name="AeE­_laroux_2 2" xfId="9431"/>
    <cellStyle name="ÅëÈ­_laroux_2 2" xfId="9432"/>
    <cellStyle name="AeE­_laroux_2 3" xfId="9971"/>
    <cellStyle name="ÅëÈ­_laroux_2 3" xfId="9972"/>
    <cellStyle name="AeE­_laroux_2 4" xfId="5637"/>
    <cellStyle name="ÅëÈ­_laroux_2 4" xfId="2991"/>
    <cellStyle name="AeE­_laroux_2 5" xfId="9983"/>
    <cellStyle name="ÅëÈ­_laroux_2 5" xfId="9984"/>
    <cellStyle name="AeE­_laroux_2 6" xfId="3231"/>
    <cellStyle name="ÅëÈ­_laroux_2 6" xfId="3230"/>
    <cellStyle name="AeE­_º≫¼± ±æ¾i±uºI ¼o·R Ay°eC￥ " xfId="2607"/>
    <cellStyle name="ÅëÈ­_Sheet1" xfId="16050"/>
    <cellStyle name="Aee¡© " xfId="13434"/>
    <cellStyle name="Aee¡ⓒ " xfId="2608"/>
    <cellStyle name="Aee¡ⓒ  2" xfId="9433"/>
    <cellStyle name="AeE¡ⓒ [0]_INQUIRY ￠?￥i¨u¡AAⓒ￢Aⓒª " xfId="6724"/>
    <cellStyle name="AeE¡ⓒ_INQUIRY ￠?￥i¨u¡AAⓒ￢Aⓒª " xfId="6723"/>
    <cellStyle name="Æu¼ " xfId="2609"/>
    <cellStyle name="Æu¼  2" xfId="9434"/>
    <cellStyle name="Æu¼¾æR" xfId="2610"/>
    <cellStyle name="Æu¼¾æR 2" xfId="9435"/>
    <cellStyle name="ALIGNMENT" xfId="2611"/>
    <cellStyle name="ALIGNMENT 2" xfId="9436"/>
    <cellStyle name="AoA¤μCAo ¾EA½" xfId="10764"/>
    <cellStyle name="args.style" xfId="10765"/>
    <cellStyle name="Aþ" xfId="2612"/>
    <cellStyle name="Äþ" xfId="13436"/>
    <cellStyle name="Aþ 2" xfId="9437"/>
    <cellStyle name="Aþ 2 2" xfId="13529"/>
    <cellStyle name="Aþ 3" xfId="13435"/>
    <cellStyle name="Aþ 4" xfId="13473"/>
    <cellStyle name="Aþ 5" xfId="16216"/>
    <cellStyle name="Aþ 6" xfId="16222"/>
    <cellStyle name="Aþ_2-성원어린이공원수량산출" xfId="16051"/>
    <cellStyle name="Äþ_2-성원어린이공원수량산출" xfId="16052"/>
    <cellStyle name="Aþ_마곡보완" xfId="13437"/>
    <cellStyle name="Äþ_마곡보완" xfId="13438"/>
    <cellStyle name="Aþ_마곡보완_2-성원어린이공원수량산출" xfId="16053"/>
    <cellStyle name="Äþ_마곡보완_2-성원어린이공원수량산출" xfId="16054"/>
    <cellStyle name="Aþ¸¶ [" xfId="2613"/>
    <cellStyle name="Äþ¸¶ [" xfId="13440"/>
    <cellStyle name="Aþ¸¶ [ 2" xfId="9438"/>
    <cellStyle name="Aþ¸¶ [ 2 2" xfId="13530"/>
    <cellStyle name="Aþ¸¶ [ 3" xfId="13439"/>
    <cellStyle name="Aþ¸¶ [ 4" xfId="13472"/>
    <cellStyle name="Aþ¸¶ [ 5" xfId="16221"/>
    <cellStyle name="Aþ¸¶ [ 6" xfId="16223"/>
    <cellStyle name="Aþ¸¶ [_2-성원어린이공원수량산출" xfId="16055"/>
    <cellStyle name="Äþ¸¶ [_2-성원어린이공원수량산출" xfId="16056"/>
    <cellStyle name="Aþ¸¶ [_마곡보완" xfId="13441"/>
    <cellStyle name="Äþ¸¶ [_마곡보완" xfId="13442"/>
    <cellStyle name="Aþ¸¶ [_마곡보완_2-성원어린이공원수량산출" xfId="16057"/>
    <cellStyle name="Äþ¸¶ [_마곡보완_2-성원어린이공원수량산출" xfId="16058"/>
    <cellStyle name="AÞ¸¶ [0]_ 2ÆAAþº° " xfId="2614"/>
    <cellStyle name="ÄÞ¸¶ [0]_¸ðÇü¸·" xfId="6162"/>
    <cellStyle name="AÞ¸¶ [0]_°¡³ª´U " xfId="10766"/>
    <cellStyle name="ÄÞ¸¶ [0]_1" xfId="2615"/>
    <cellStyle name="AÞ¸¶ [0]_2000¼OER " xfId="2616"/>
    <cellStyle name="ÄÞ¸¶ [0]_42°³¿ù" xfId="6722"/>
    <cellStyle name="AÞ¸¶ [0]_A¾CO½A¼³ " xfId="10493"/>
    <cellStyle name="ÄÞ¸¶ [0]_INQUIRY ¿µ¾÷ÃßÁø " xfId="2617"/>
    <cellStyle name="AÞ¸¶ [0]_INQUIRY ¿μ¾÷AßAø " xfId="2618"/>
    <cellStyle name="ÄÞ¸¶ [0]_laroux" xfId="2619"/>
    <cellStyle name="AÞ¸¶ [0]_laroux_1" xfId="2620"/>
    <cellStyle name="ÄÞ¸¶ [0]_laroux_1" xfId="2621"/>
    <cellStyle name="AÞ¸¶ [0]_laroux_1 2" xfId="9439"/>
    <cellStyle name="ÄÞ¸¶ [0]_laroux_1 2" xfId="9440"/>
    <cellStyle name="AÞ¸¶ [0]_laroux_1 3" xfId="9979"/>
    <cellStyle name="ÄÞ¸¶ [0]_laroux_1 3" xfId="9980"/>
    <cellStyle name="AÞ¸¶ [0]_laroux_1 4" xfId="8064"/>
    <cellStyle name="ÄÞ¸¶ [0]_laroux_1 4" xfId="6153"/>
    <cellStyle name="AÞ¸¶ [0]_laroux_1 5" xfId="9989"/>
    <cellStyle name="ÄÞ¸¶ [0]_laroux_1 5" xfId="9990"/>
    <cellStyle name="AÞ¸¶ [0]_laroux_1 6" xfId="6224"/>
    <cellStyle name="ÄÞ¸¶ [0]_laroux_1 6" xfId="5636"/>
    <cellStyle name="AÞ¸¶ [0]_laroux_2" xfId="2622"/>
    <cellStyle name="ÄÞ¸¶ [0]_laroux_2" xfId="2623"/>
    <cellStyle name="AÞ¸¶ [0]_laroux_2 2" xfId="9441"/>
    <cellStyle name="ÄÞ¸¶ [0]_laroux_2 2" xfId="9442"/>
    <cellStyle name="AÞ¸¶ [0]_laroux_2 3" xfId="9981"/>
    <cellStyle name="ÄÞ¸¶ [0]_laroux_2 3" xfId="9982"/>
    <cellStyle name="AÞ¸¶ [0]_laroux_2 4" xfId="6152"/>
    <cellStyle name="ÄÞ¸¶ [0]_laroux_2 4" xfId="6225"/>
    <cellStyle name="AÞ¸¶ [0]_laroux_2 5" xfId="9991"/>
    <cellStyle name="ÄÞ¸¶ [0]_laroux_2 5" xfId="9992"/>
    <cellStyle name="AÞ¸¶ [0]_laroux_2 6" xfId="6229"/>
    <cellStyle name="ÄÞ¸¶ [0]_laroux_2 6" xfId="8065"/>
    <cellStyle name="AÞ¸¶ [0]_º≫¼± ±æ¾i±uºI ¼o·R Ay°eC￥ " xfId="2624"/>
    <cellStyle name="ÄÞ¸¶ [0]_Sheet1" xfId="16059"/>
    <cellStyle name="AÞ¸¶_ 2ÆAAþº° " xfId="2625"/>
    <cellStyle name="ÄÞ¸¶_¸ðÇü¸·" xfId="6163"/>
    <cellStyle name="AÞ¸¶_°ßAu2" xfId="2626"/>
    <cellStyle name="ÄÞ¸¶_1" xfId="2627"/>
    <cellStyle name="AÞ¸¶_2000¼OER " xfId="2628"/>
    <cellStyle name="ÄÞ¸¶_42°³¿ù" xfId="6721"/>
    <cellStyle name="AÞ¸¶_A¾CO½A¼³ " xfId="10494"/>
    <cellStyle name="ÄÞ¸¶_INQUIRY ¿µ¾÷ÃßÁø " xfId="2629"/>
    <cellStyle name="AÞ¸¶_INQUIRY ¿μ¾÷AßAø " xfId="2630"/>
    <cellStyle name="ÄÞ¸¶_laroux" xfId="2631"/>
    <cellStyle name="AÞ¸¶_laroux_1" xfId="2632"/>
    <cellStyle name="ÄÞ¸¶_laroux_1" xfId="2633"/>
    <cellStyle name="AÞ¸¶_laroux_1 2" xfId="9443"/>
    <cellStyle name="ÄÞ¸¶_laroux_1 2" xfId="9444"/>
    <cellStyle name="AÞ¸¶_laroux_1 3" xfId="9985"/>
    <cellStyle name="ÄÞ¸¶_laroux_1 3" xfId="9986"/>
    <cellStyle name="AÞ¸¶_laroux_1 4" xfId="6158"/>
    <cellStyle name="ÄÞ¸¶_laroux_1 4" xfId="6157"/>
    <cellStyle name="AÞ¸¶_laroux_1 5" xfId="9999"/>
    <cellStyle name="ÄÞ¸¶_laroux_1 5" xfId="10000"/>
    <cellStyle name="AÞ¸¶_laroux_1 6" xfId="8066"/>
    <cellStyle name="ÄÞ¸¶_laroux_1 6" xfId="6155"/>
    <cellStyle name="AÞ¸¶_laroux_2" xfId="2634"/>
    <cellStyle name="ÄÞ¸¶_laroux_2" xfId="2635"/>
    <cellStyle name="AÞ¸¶_laroux_2 2" xfId="9445"/>
    <cellStyle name="ÄÞ¸¶_laroux_2 2" xfId="9446"/>
    <cellStyle name="AÞ¸¶_laroux_2 3" xfId="9987"/>
    <cellStyle name="ÄÞ¸¶_laroux_2 3" xfId="9988"/>
    <cellStyle name="AÞ¸¶_laroux_2 4" xfId="6156"/>
    <cellStyle name="ÄÞ¸¶_laroux_2 4" xfId="8067"/>
    <cellStyle name="AÞ¸¶_laroux_2 5" xfId="10001"/>
    <cellStyle name="ÄÞ¸¶_laroux_2 5" xfId="10002"/>
    <cellStyle name="AÞ¸¶_laroux_2 6" xfId="6154"/>
    <cellStyle name="ÄÞ¸¶_laroux_2 6" xfId="5953"/>
    <cellStyle name="AÞ¸¶_º≫¼± ±æ¾i±uºI ¼o·R Ay°eC￥ " xfId="2636"/>
    <cellStyle name="ÄÞ¸¶_Sheet1" xfId="16060"/>
    <cellStyle name="Au¸r " xfId="2637"/>
    <cellStyle name="Au¸r  2" xfId="9447"/>
    <cellStyle name="Au¸r¼" xfId="16061"/>
    <cellStyle name="Au¸R¼o" xfId="2638"/>
    <cellStyle name="Au¸R¼o 2" xfId="9448"/>
    <cellStyle name="Au¸R¼o0" xfId="2639"/>
    <cellStyle name="Au¸R¼o0 2" xfId="9449"/>
    <cellStyle name="_x0001_b" xfId="2640"/>
    <cellStyle name="_x0001_b 2" xfId="9450"/>
    <cellStyle name="BA" xfId="10495"/>
    <cellStyle name="Background" xfId="16379"/>
    <cellStyle name="blank" xfId="10767"/>
    <cellStyle name="blank - Style1" xfId="10768"/>
    <cellStyle name="body" xfId="2641"/>
    <cellStyle name="body 2" xfId="9451"/>
    <cellStyle name="BoldHdr" xfId="16371"/>
    <cellStyle name="b宼ň͢b宼ň͢b_x0005_" xfId="25775"/>
    <cellStyle name="b椬ៜ_x000c_Comma_ODCOS " xfId="2642"/>
    <cellStyle name="B_x000e_통화 [0]_MBO9_x000d_통화 [0]_MST_K1" xfId="25776"/>
    <cellStyle name="C?AØ_¿?¾÷CoE² " xfId="2643"/>
    <cellStyle name="C¡" xfId="2644"/>
    <cellStyle name="C¡ 2" xfId="9452"/>
    <cellStyle name="C¡IA¨ª_¡ic¨u¡A¨￢I¨￢¡Æ AN¡Æe " xfId="6727"/>
    <cellStyle name="C￥" xfId="2645"/>
    <cellStyle name="Ç¥" xfId="13444"/>
    <cellStyle name="C￥ 2" xfId="9453"/>
    <cellStyle name="C￥ 2 2" xfId="13531"/>
    <cellStyle name="C￥ 3" xfId="13443"/>
    <cellStyle name="C￥ 4" xfId="13475"/>
    <cellStyle name="C￥ 5" xfId="16217"/>
    <cellStyle name="C￥ 6" xfId="16211"/>
    <cellStyle name="C￥_2-성원어린이공원수량산출" xfId="16062"/>
    <cellStyle name="Ç¥_2-성원어린이공원수량산출" xfId="16063"/>
    <cellStyle name="C￥_마곡보완" xfId="13445"/>
    <cellStyle name="Ç¥_마곡보완" xfId="13446"/>
    <cellStyle name="C￥_마곡보완_2-성원어린이공원수량산출" xfId="16064"/>
    <cellStyle name="Ç¥_마곡보완_2-성원어린이공원수량산출" xfId="16065"/>
    <cellStyle name="C￥AØ_  FAB AIA¤  " xfId="2646"/>
    <cellStyle name="Ç¥ÁØ_´Ü°¡" xfId="25777"/>
    <cellStyle name="C￥AØ_¿ø°¡Aoa" xfId="6164"/>
    <cellStyle name="Ç¥ÁØ_»ç¾÷ºÎº° ÃÑ°è " xfId="2647"/>
    <cellStyle name="C￥AØ_≫c¾÷ºIº° AN°e " xfId="2648"/>
    <cellStyle name="Ç¥ÁØ_°­´ç (2)" xfId="6165"/>
    <cellStyle name="C￥AØ_½½·¡ºeA¶±UAy°e " xfId="6720"/>
    <cellStyle name="Ç¥ÁØ_½½·¡ºêÃ¶±ÙÁý°è " xfId="16514"/>
    <cellStyle name="C￥AØ_¾c½A " xfId="16301"/>
    <cellStyle name="Ç¥ÁØ_³ëÀÓ´Ü°¡ " xfId="16066"/>
    <cellStyle name="C￥AØ_95,96 ºn±³ " xfId="2649"/>
    <cellStyle name="Ç¥ÁØ_95,96 ºñ±³ " xfId="2650"/>
    <cellStyle name="C￥AØ_95,96 ºn±³  2" xfId="9454"/>
    <cellStyle name="Ç¥ÁØ_95,96 ºñ±³  2" xfId="9455"/>
    <cellStyle name="C￥AØ_95,96 ºn±³  3" xfId="9993"/>
    <cellStyle name="Ç¥ÁØ_95,96 ºñ±³  3" xfId="9994"/>
    <cellStyle name="C￥AØ_95,96 ºn±³  4" xfId="5963"/>
    <cellStyle name="Ç¥ÁØ_95,96 ºñ±³  4" xfId="8070"/>
    <cellStyle name="C￥AØ_95,96 ºn±³  5" xfId="10005"/>
    <cellStyle name="Ç¥ÁØ_95,96 ºñ±³  5" xfId="10006"/>
    <cellStyle name="C￥AØ_95,96 ºn±³  6" xfId="2992"/>
    <cellStyle name="Ç¥ÁØ_95,96 ºñ±³  6" xfId="4909"/>
    <cellStyle name="C￥AØ_AN°y(1.25) " xfId="2651"/>
    <cellStyle name="Ç¥ÁØ_Áý°èÇ¥(2¿ù) " xfId="2652"/>
    <cellStyle name="C￥AØ_C°¼A(AoAO) " xfId="16067"/>
    <cellStyle name="Ç¥ÁØ_Ç°¼À(ÁöÀÔ) " xfId="16068"/>
    <cellStyle name="C￥AØ_CoAo¹yAI °A¾×¿ⓒ½A " xfId="6719"/>
    <cellStyle name="Ç¥ÁØ_laroux" xfId="2653"/>
    <cellStyle name="C￥AØ_laroux 2" xfId="9456"/>
    <cellStyle name="Ç¥ÁØ_laroux 2" xfId="9457"/>
    <cellStyle name="C￥AØ_laroux 3" xfId="9995"/>
    <cellStyle name="Ç¥ÁØ_laroux 3" xfId="9996"/>
    <cellStyle name="C￥AØ_laroux 4" xfId="5964"/>
    <cellStyle name="Ç¥ÁØ_laroux 4" xfId="8061"/>
    <cellStyle name="C￥AØ_laroux 5" xfId="10007"/>
    <cellStyle name="Ç¥ÁØ_laroux 5" xfId="10008"/>
    <cellStyle name="C￥AØ_laroux 6" xfId="4912"/>
    <cellStyle name="Ç¥ÁØ_laroux 6" xfId="8063"/>
    <cellStyle name="C￥AØ_laroux_1" xfId="2654"/>
    <cellStyle name="Ç¥ÁØ_laroux_1" xfId="2655"/>
    <cellStyle name="C￥AØ_laroux_1 2" xfId="9458"/>
    <cellStyle name="Ç¥ÁØ_laroux_1 2" xfId="9459"/>
    <cellStyle name="C￥AØ_laroux_1 3" xfId="9997"/>
    <cellStyle name="Ç¥ÁØ_laroux_1 3" xfId="9998"/>
    <cellStyle name="C￥AØ_laroux_1 4" xfId="8068"/>
    <cellStyle name="Ç¥ÁØ_laroux_1 4" xfId="8062"/>
    <cellStyle name="C￥AØ_laroux_1 5" xfId="10009"/>
    <cellStyle name="Ç¥ÁØ_laroux_1 5" xfId="10010"/>
    <cellStyle name="C￥AØ_laroux_1 6" xfId="4913"/>
    <cellStyle name="Ç¥ÁØ_laroux_1 6" xfId="4914"/>
    <cellStyle name="C￥AØ_PERSONAL" xfId="2656"/>
    <cellStyle name="Ç¥ÁØ_Sheet1_¿µ¾÷ÇöÈ² " xfId="6718"/>
    <cellStyle name="Calc Currency (0)" xfId="2657"/>
    <cellStyle name="Calc Currency (0) 2" xfId="6166"/>
    <cellStyle name="Calc Currency (0) 2 2" xfId="9461"/>
    <cellStyle name="Calc Currency (0) 3" xfId="9460"/>
    <cellStyle name="Calc Currency (0) 3 2" xfId="13532"/>
    <cellStyle name="Calc Currency (0) 4" xfId="16196"/>
    <cellStyle name="Calc Currency (0)_도로소파보수공사(1구역-발주)(1)" xfId="25778"/>
    <cellStyle name="Calc Currency (2)" xfId="10769"/>
    <cellStyle name="Calc Percent (0)" xfId="10770"/>
    <cellStyle name="Calc Percent (1)" xfId="10771"/>
    <cellStyle name="Calc Percent (2)" xfId="10772"/>
    <cellStyle name="Calc Units (0)" xfId="10773"/>
    <cellStyle name="Calc Units (1)" xfId="10774"/>
    <cellStyle name="Calc Units (2)" xfId="10775"/>
    <cellStyle name="category" xfId="2658"/>
    <cellStyle name="category 2" xfId="9462"/>
    <cellStyle name="ce" xfId="25779"/>
    <cellStyle name="CIAI￠RERERER¡ERERER￠RERER￠RERE?¡ERERERERU￠RERERERE￠RERERER¡ERER￠RER¡ER¡E?I￠RERER￠RER¡ER￠R￠?I￠RERERERIiA￠RERERER¡ERERER￠RERER￠RERE?I" xfId="2659"/>
    <cellStyle name="CIAI￠RERERER¡ERERER￠RERER￠RERE?¡ERERERERU￠RERERERE￠RERERER¡ERER￠RER¡ER¡E?I￠RERER￠RER¡ER￠R￠?I￠RERERERIiA￠RERERER¡ERERER￠RERER￠RERE?I 2" xfId="9463"/>
    <cellStyle name="CIAIÆU¸μAⓒ" xfId="2660"/>
    <cellStyle name="CIAIÆU¸μAⓒ 2" xfId="9464"/>
    <cellStyle name="Co≫" xfId="16069"/>
    <cellStyle name="Co≫e" xfId="2661"/>
    <cellStyle name="Co≫e 2" xfId="9465"/>
    <cellStyle name="ⓒoe" xfId="2662"/>
    <cellStyle name="ⓒoe 2" xfId="9466"/>
    <cellStyle name="ColHdr" xfId="16562"/>
    <cellStyle name="Column Heading" xfId="10776"/>
    <cellStyle name="Column Headings" xfId="16370"/>
    <cellStyle name="Comma" xfId="2663"/>
    <cellStyle name="Comma  - Style2" xfId="10777"/>
    <cellStyle name="Comma  - Style3" xfId="10778"/>
    <cellStyle name="Comma  - Style4" xfId="10779"/>
    <cellStyle name="Comma  - Style5" xfId="10780"/>
    <cellStyle name="Comma  - Style6" xfId="10781"/>
    <cellStyle name="Comma  - Style7" xfId="10782"/>
    <cellStyle name="Comma  - Style8" xfId="10783"/>
    <cellStyle name="Comma [0]" xfId="2664"/>
    <cellStyle name="Comma [0] 2" xfId="6167"/>
    <cellStyle name="Comma [0] 2 2" xfId="9469"/>
    <cellStyle name="Comma [0] 3" xfId="9468"/>
    <cellStyle name="Comma [0] 3 2" xfId="13534"/>
    <cellStyle name="Comma [0] 4" xfId="13448"/>
    <cellStyle name="Comma [0]_97회비_1월회비내역 (2)_1" xfId="16070"/>
    <cellStyle name="Comma [00]" xfId="10784"/>
    <cellStyle name="Comma 10" xfId="16285"/>
    <cellStyle name="Comma 11" xfId="16838"/>
    <cellStyle name="Comma 12" xfId="16846"/>
    <cellStyle name="Comma 13" xfId="16861"/>
    <cellStyle name="Comma 14" xfId="16852"/>
    <cellStyle name="Comma 15" xfId="16875"/>
    <cellStyle name="Comma 2" xfId="9467"/>
    <cellStyle name="Comma 2 2" xfId="16071"/>
    <cellStyle name="Comma 2 3" xfId="16072"/>
    <cellStyle name="Comma 2 4" xfId="13533"/>
    <cellStyle name="Comma 3" xfId="10003"/>
    <cellStyle name="Comma 3 2" xfId="16074"/>
    <cellStyle name="Comma 3 3" xfId="16073"/>
    <cellStyle name="Comma 3 4" xfId="16197"/>
    <cellStyle name="Comma 4" xfId="4911"/>
    <cellStyle name="Comma 4 2" xfId="16206"/>
    <cellStyle name="Comma 5" xfId="10011"/>
    <cellStyle name="Comma 5 2" xfId="16225"/>
    <cellStyle name="Comma 6" xfId="8071"/>
    <cellStyle name="Comma 6 2" xfId="16213"/>
    <cellStyle name="Comma 7" xfId="13447"/>
    <cellStyle name="Comma 8" xfId="13471"/>
    <cellStyle name="Comma 9" xfId="16369"/>
    <cellStyle name="comma zerodec" xfId="2665"/>
    <cellStyle name="comma zerodec 2" xfId="6168"/>
    <cellStyle name="comma zerodec 2 2" xfId="9471"/>
    <cellStyle name="comma zerodec 2 2 2" xfId="16076"/>
    <cellStyle name="comma zerodec 2 2 3" xfId="16075"/>
    <cellStyle name="comma zerodec 3" xfId="9470"/>
    <cellStyle name="comma zerodec 3 2" xfId="13535"/>
    <cellStyle name="comma zerodec 4" xfId="13449"/>
    <cellStyle name="comma zerodec 4 2" xfId="16198"/>
    <cellStyle name="comma zerodec 5" xfId="16571"/>
    <cellStyle name="comma zerodec 6" xfId="16839"/>
    <cellStyle name="comma zerodec_도로소파보수공사(1구역-발주)(1)" xfId="25780"/>
    <cellStyle name="Comma_ SG&amp;A Bridge " xfId="2666"/>
    <cellStyle name="Comma0" xfId="2667"/>
    <cellStyle name="Comma0 2" xfId="6169"/>
    <cellStyle name="Comma0 2 2" xfId="9473"/>
    <cellStyle name="Comma0 3" xfId="9472"/>
    <cellStyle name="Comma0 3 2" xfId="13536"/>
    <cellStyle name="Comma0 4" xfId="13450"/>
    <cellStyle name="Comm뼬_E&amp;ONW2" xfId="2668"/>
    <cellStyle name="Company Info" xfId="16418"/>
    <cellStyle name="Contents Heading 1" xfId="16561"/>
    <cellStyle name="Contents Heading 2" xfId="16417"/>
    <cellStyle name="Contents Heading 3" xfId="16280"/>
    <cellStyle name="Copied" xfId="2669"/>
    <cellStyle name="Copied 2" xfId="9474"/>
    <cellStyle name="CoverHeadline1" xfId="16560"/>
    <cellStyle name="Curr" xfId="16416"/>
    <cellStyle name="Curren" xfId="2670"/>
    <cellStyle name="Curren 2" xfId="9475"/>
    <cellStyle name="Curren?_x0012_퐀_x0017_?" xfId="2671"/>
    <cellStyle name="Curren?_x0012_퐀_x0017_? 2" xfId="9476"/>
    <cellStyle name="Currenby_Cash&amp;DSO Chart" xfId="2672"/>
    <cellStyle name="Currency" xfId="2673"/>
    <cellStyle name="Currency [0]" xfId="2674"/>
    <cellStyle name="Currency [0] 2" xfId="6171"/>
    <cellStyle name="Currency [0] 2 2" xfId="9479"/>
    <cellStyle name="Currency [0] 3" xfId="9478"/>
    <cellStyle name="Currency [0] 3 2" xfId="13538"/>
    <cellStyle name="Currency [0] 4" xfId="13452"/>
    <cellStyle name="Currency [0]_laroux" xfId="16185"/>
    <cellStyle name="Currency [ﺜ]_P&amp;L_laroux" xfId="2675"/>
    <cellStyle name="Currency 10" xfId="16368"/>
    <cellStyle name="Currency 11" xfId="16251"/>
    <cellStyle name="Currency 12" xfId="16840"/>
    <cellStyle name="Currency 13" xfId="16847"/>
    <cellStyle name="Currency 14" xfId="16862"/>
    <cellStyle name="Currency 15" xfId="16851"/>
    <cellStyle name="Currency 16" xfId="16876"/>
    <cellStyle name="Currency 2" xfId="6172"/>
    <cellStyle name="Currency 2 2" xfId="9480"/>
    <cellStyle name="Currency 2 2 2" xfId="16078"/>
    <cellStyle name="Currency 2 2 3" xfId="16077"/>
    <cellStyle name="Currency 3" xfId="9477"/>
    <cellStyle name="Currency 3 2" xfId="16079"/>
    <cellStyle name="Currency 3 3" xfId="13537"/>
    <cellStyle name="Currency 4" xfId="10004"/>
    <cellStyle name="Currency 4 2" xfId="16199"/>
    <cellStyle name="Currency 5" xfId="8069"/>
    <cellStyle name="Currency 5 2" xfId="16205"/>
    <cellStyle name="Currency 6" xfId="10012"/>
    <cellStyle name="Currency 6 2" xfId="16219"/>
    <cellStyle name="Currency 7" xfId="3229"/>
    <cellStyle name="Currency 7 2" xfId="16212"/>
    <cellStyle name="Currency 8" xfId="13451"/>
    <cellStyle name="Currency 9" xfId="13470"/>
    <cellStyle name="currency-$_표지 " xfId="2676"/>
    <cellStyle name="Currency(￦)" xfId="6173"/>
    <cellStyle name="Currency(￦) 2" xfId="9481"/>
    <cellStyle name="Currency_ SG&amp;A Bridge " xfId="2677"/>
    <cellStyle name="Currency0" xfId="2678"/>
    <cellStyle name="Currency0 2" xfId="6174"/>
    <cellStyle name="Currency0 2 2" xfId="9483"/>
    <cellStyle name="Currency0 3" xfId="9482"/>
    <cellStyle name="Currency0 3 2" xfId="13539"/>
    <cellStyle name="Currency0 4" xfId="13453"/>
    <cellStyle name="Currency0 5" xfId="16367"/>
    <cellStyle name="Currency1" xfId="2679"/>
    <cellStyle name="Currency1 2" xfId="6175"/>
    <cellStyle name="Currency1 2 2" xfId="9485"/>
    <cellStyle name="Currency1 2 2 2" xfId="16081"/>
    <cellStyle name="Currency1 2 2 3" xfId="16080"/>
    <cellStyle name="Currency1 3" xfId="9484"/>
    <cellStyle name="Currency1 3 2" xfId="13540"/>
    <cellStyle name="Currency1 4" xfId="13454"/>
    <cellStyle name="Currency1 5" xfId="16570"/>
    <cellStyle name="Currency1_도로소파보수공사(1구역-발주)(1)" xfId="25781"/>
    <cellStyle name="Cur_x0008__x0008__x0004__x0018_竘ĝ" xfId="6170"/>
    <cellStyle name="Cur_x0008__x0008__x0004__x0018_竘ĝ 2" xfId="9486"/>
    <cellStyle name="cy_r1" xfId="25782"/>
    <cellStyle name="Data" xfId="16534"/>
    <cellStyle name="Date" xfId="2680"/>
    <cellStyle name="Date 2" xfId="6176"/>
    <cellStyle name="Date 2 2" xfId="9488"/>
    <cellStyle name="Date 2 2 2" xfId="16083"/>
    <cellStyle name="Date 2 2 3" xfId="16082"/>
    <cellStyle name="Date 3" xfId="9487"/>
    <cellStyle name="Date_도로소파보수공사(1구역-발주)(1)" xfId="25783"/>
    <cellStyle name="DD" xfId="6717"/>
    <cellStyle name="de" xfId="2681"/>
    <cellStyle name="de 2" xfId="9489"/>
    <cellStyle name="Dezimal [0]_Ausdruck RUND (D)" xfId="2682"/>
    <cellStyle name="Dezimal_Ausdruck RUND (D)" xfId="2683"/>
    <cellStyle name="Display" xfId="16366"/>
    <cellStyle name="Display Price" xfId="16365"/>
    <cellStyle name="Dollar (zero dec)" xfId="2684"/>
    <cellStyle name="Dollar (zero dec) 2" xfId="6177"/>
    <cellStyle name="Dollar (zero dec) 2 2" xfId="9491"/>
    <cellStyle name="Dollar (zero dec) 2 2 2" xfId="16085"/>
    <cellStyle name="Dollar (zero dec) 2 2 3" xfId="16084"/>
    <cellStyle name="Dollar (zero dec) 3" xfId="9490"/>
    <cellStyle name="Dollar (zero dec) 3 2" xfId="13541"/>
    <cellStyle name="Dollar (zero dec) 4" xfId="13455"/>
    <cellStyle name="Dollar (zero dec) 5" xfId="16474"/>
    <cellStyle name="Dollar (zero dec) 6" xfId="16841"/>
    <cellStyle name="Dollar (zero dec)_도로소파보수공사(1구역-발주)(1)" xfId="25784"/>
    <cellStyle name="EA" xfId="2685"/>
    <cellStyle name="EA 2" xfId="6178"/>
    <cellStyle name="EA 2 2" xfId="9493"/>
    <cellStyle name="EA 3" xfId="9492"/>
    <cellStyle name="EA 3 2" xfId="16268"/>
    <cellStyle name="E­æo±" xfId="16086"/>
    <cellStyle name="E­æo±a" xfId="16087"/>
    <cellStyle name="E­æo±ae￡" xfId="2686"/>
    <cellStyle name="E­æo±ae￡ 2" xfId="9494"/>
    <cellStyle name="E­æo±ae￡0" xfId="2687"/>
    <cellStyle name="E­æo±ae￡0 2" xfId="9495"/>
    <cellStyle name="Entered" xfId="2688"/>
    <cellStyle name="Entered 2" xfId="9496"/>
    <cellStyle name="Euro" xfId="2689"/>
    <cellStyle name="Euro 2" xfId="6179"/>
    <cellStyle name="Euro 2 2" xfId="9498"/>
    <cellStyle name="Euro 2 2 2" xfId="16089"/>
    <cellStyle name="Euro 2 2 3" xfId="16088"/>
    <cellStyle name="Euro 3" xfId="9497"/>
    <cellStyle name="Euro 3 2" xfId="13542"/>
    <cellStyle name="Euro 4" xfId="13456"/>
    <cellStyle name="F2" xfId="2690"/>
    <cellStyle name="F2 2" xfId="6180"/>
    <cellStyle name="F2 2 2" xfId="9500"/>
    <cellStyle name="F2 2 2 2" xfId="16091"/>
    <cellStyle name="F2 2 2 3" xfId="16090"/>
    <cellStyle name="F2 3" xfId="9499"/>
    <cellStyle name="F2 3 2" xfId="13543"/>
    <cellStyle name="F2 4" xfId="13457"/>
    <cellStyle name="F3" xfId="2691"/>
    <cellStyle name="F3 2" xfId="6181"/>
    <cellStyle name="F3 2 2" xfId="9502"/>
    <cellStyle name="F3 2 2 2" xfId="16093"/>
    <cellStyle name="F3 2 2 3" xfId="16092"/>
    <cellStyle name="F3 3" xfId="9501"/>
    <cellStyle name="F3 3 2" xfId="13544"/>
    <cellStyle name="F3 4" xfId="13458"/>
    <cellStyle name="F4" xfId="2692"/>
    <cellStyle name="F4 2" xfId="6182"/>
    <cellStyle name="F4 2 2" xfId="9504"/>
    <cellStyle name="F4 2 2 2" xfId="16095"/>
    <cellStyle name="F4 2 2 3" xfId="16094"/>
    <cellStyle name="F4 3" xfId="9503"/>
    <cellStyle name="F4 3 2" xfId="13545"/>
    <cellStyle name="F4 4" xfId="13459"/>
    <cellStyle name="F5" xfId="2693"/>
    <cellStyle name="F5 2" xfId="6183"/>
    <cellStyle name="F5 2 2" xfId="9506"/>
    <cellStyle name="F5 2 2 2" xfId="16097"/>
    <cellStyle name="F5 2 2 3" xfId="16096"/>
    <cellStyle name="F5 3" xfId="9505"/>
    <cellStyle name="F5 3 2" xfId="13546"/>
    <cellStyle name="F5 4" xfId="13460"/>
    <cellStyle name="F6" xfId="2694"/>
    <cellStyle name="F6 2" xfId="6184"/>
    <cellStyle name="F6 2 2" xfId="9508"/>
    <cellStyle name="F6 2 2 2" xfId="16099"/>
    <cellStyle name="F6 2 2 3" xfId="16098"/>
    <cellStyle name="F6 3" xfId="9507"/>
    <cellStyle name="F6 3 2" xfId="13547"/>
    <cellStyle name="F6 4" xfId="13461"/>
    <cellStyle name="F7" xfId="2695"/>
    <cellStyle name="F7 2" xfId="6185"/>
    <cellStyle name="F7 2 2" xfId="9510"/>
    <cellStyle name="F7 2 2 2" xfId="16101"/>
    <cellStyle name="F7 2 2 3" xfId="16100"/>
    <cellStyle name="F7 3" xfId="9509"/>
    <cellStyle name="F7 3 2" xfId="13548"/>
    <cellStyle name="F7 4" xfId="13462"/>
    <cellStyle name="F8" xfId="2696"/>
    <cellStyle name="F8 2" xfId="6186"/>
    <cellStyle name="F8 2 2" xfId="9512"/>
    <cellStyle name="F8 2 2 2" xfId="16103"/>
    <cellStyle name="F8 2 2 3" xfId="16102"/>
    <cellStyle name="F8 3" xfId="9511"/>
    <cellStyle name="F8 3 2" xfId="13549"/>
    <cellStyle name="F8 4" xfId="13463"/>
    <cellStyle name="FinePrint" xfId="16284"/>
    <cellStyle name="Fixed" xfId="2697"/>
    <cellStyle name="Fixed 2" xfId="6187"/>
    <cellStyle name="Fixed 2 2" xfId="9514"/>
    <cellStyle name="Fixed 2 2 2" xfId="16105"/>
    <cellStyle name="Fixed 2 2 3" xfId="16104"/>
    <cellStyle name="Fixed 3" xfId="9513"/>
    <cellStyle name="Fixed_도로소파보수공사(1구역-발주)(1)" xfId="25785"/>
    <cellStyle name="Followed Hyperlink" xfId="2698"/>
    <cellStyle name="Followed Hyperlink 2" xfId="6188"/>
    <cellStyle name="Followed Hyperlink 2 2" xfId="9516"/>
    <cellStyle name="Followed Hyperlink 3" xfId="9515"/>
    <cellStyle name="Followed Hyperlink 3 2" xfId="16533"/>
    <cellStyle name="g" xfId="2699"/>
    <cellStyle name="g 2" xfId="9517"/>
    <cellStyle name="Grey" xfId="2700"/>
    <cellStyle name="Grey 2" xfId="6189"/>
    <cellStyle name="Grey 2 2" xfId="9519"/>
    <cellStyle name="Grey 3" xfId="9518"/>
    <cellStyle name="Grey 3 2" xfId="13550"/>
    <cellStyle name="Grey 4" xfId="16200"/>
    <cellStyle name="Grey_도로소파보수공사(1구역-발주)(1)" xfId="25786"/>
    <cellStyle name="H1" xfId="2701"/>
    <cellStyle name="H1 2" xfId="6190"/>
    <cellStyle name="H1 2 2" xfId="9521"/>
    <cellStyle name="H1 3" xfId="9520"/>
    <cellStyle name="H1 3 2" xfId="13551"/>
    <cellStyle name="H1 4" xfId="16201"/>
    <cellStyle name="H2" xfId="2702"/>
    <cellStyle name="H2 2" xfId="6191"/>
    <cellStyle name="H2 2 2" xfId="9523"/>
    <cellStyle name="H2 3" xfId="9522"/>
    <cellStyle name="H2 3 2" xfId="13552"/>
    <cellStyle name="H2 4" xfId="16202"/>
    <cellStyle name="head" xfId="2703"/>
    <cellStyle name="head 1" xfId="2704"/>
    <cellStyle name="head 1 2" xfId="9525"/>
    <cellStyle name="head 1-1" xfId="2705"/>
    <cellStyle name="head 1-1 2" xfId="9526"/>
    <cellStyle name="head 2" xfId="9524"/>
    <cellStyle name="HEADER" xfId="2706"/>
    <cellStyle name="HEADER 2" xfId="9527"/>
    <cellStyle name="Header1" xfId="2707"/>
    <cellStyle name="Header1 2" xfId="9528"/>
    <cellStyle name="Header2" xfId="2708"/>
    <cellStyle name="Header2 2" xfId="9529"/>
    <cellStyle name="Heading" xfId="16364"/>
    <cellStyle name="Heading 1" xfId="2709"/>
    <cellStyle name="Heading 1 2" xfId="6192"/>
    <cellStyle name="Heading 1 2 2" xfId="9531"/>
    <cellStyle name="Heading 1 3" xfId="9530"/>
    <cellStyle name="Heading 1 3 2" xfId="13553"/>
    <cellStyle name="Heading 1 4" xfId="13464"/>
    <cellStyle name="Heading 1 5" xfId="16363"/>
    <cellStyle name="Heading 2" xfId="2710"/>
    <cellStyle name="Heading 2 2" xfId="6193"/>
    <cellStyle name="Heading 2 2 2" xfId="9533"/>
    <cellStyle name="Heading 2 3" xfId="9532"/>
    <cellStyle name="Heading 2 3 2" xfId="13554"/>
    <cellStyle name="Heading 2 4" xfId="13465"/>
    <cellStyle name="Heading 2 5" xfId="16362"/>
    <cellStyle name="Heading 3" xfId="16361"/>
    <cellStyle name="Heading1" xfId="2711"/>
    <cellStyle name="Heading1 2" xfId="6194"/>
    <cellStyle name="Heading1 2 2" xfId="9535"/>
    <cellStyle name="Heading1 2 2 2" xfId="16107"/>
    <cellStyle name="Heading1 2 2 3" xfId="16106"/>
    <cellStyle name="Heading1 3" xfId="9534"/>
    <cellStyle name="Heading1_도로소파보수공사(1구역-발주)(1)" xfId="25787"/>
    <cellStyle name="Heading2" xfId="2712"/>
    <cellStyle name="Heading2 2" xfId="6195"/>
    <cellStyle name="Heading2 2 2" xfId="9537"/>
    <cellStyle name="Heading2 2 2 2" xfId="16109"/>
    <cellStyle name="Heading2 2 2 3" xfId="16108"/>
    <cellStyle name="Heading2 3" xfId="9536"/>
    <cellStyle name="Heading2_도로소파보수공사(1구역-발주)(1)" xfId="25788"/>
    <cellStyle name="Heading2Divider" xfId="16670"/>
    <cellStyle name="heet1æꂘß_x0001__x0001__x0010__x0001_ဠ" xfId="25789"/>
    <cellStyle name="Helv8_PFD4.XLS" xfId="2713"/>
    <cellStyle name="HIGHLIGHT" xfId="2714"/>
    <cellStyle name="HIGHLIGHT 2" xfId="9538"/>
    <cellStyle name="Hyperlink" xfId="2715"/>
    <cellStyle name="Hyperlink 2" xfId="6196"/>
    <cellStyle name="Hyperlink 2 2" xfId="9540"/>
    <cellStyle name="Hyperlink 3" xfId="9539"/>
    <cellStyle name="Hyperlink 3 2" xfId="16392"/>
    <cellStyle name="h_x0010_통화 [0]_OCT-Price" xfId="25790"/>
    <cellStyle name="Input" xfId="16360"/>
    <cellStyle name="Input [yellow]" xfId="2716"/>
    <cellStyle name="Input [yellow] 2" xfId="6197"/>
    <cellStyle name="Input [yellow] 2 2" xfId="9542"/>
    <cellStyle name="Input [yellow] 3" xfId="9541"/>
    <cellStyle name="Input [yellow] 3 2" xfId="13555"/>
    <cellStyle name="Input [yellow] 4" xfId="16203"/>
    <cellStyle name="Input [yellow]_도로소파보수공사(1구역-발주)(1)" xfId="25791"/>
    <cellStyle name="Input Price" xfId="16389"/>
    <cellStyle name="Input Quantity" xfId="16359"/>
    <cellStyle name="Input Single Cell" xfId="16358"/>
    <cellStyle name="InputBodyCurr" xfId="16357"/>
    <cellStyle name="InputBodyDate" xfId="16356"/>
    <cellStyle name="InputBodyText" xfId="16421"/>
    <cellStyle name="InputColor" xfId="16355"/>
    <cellStyle name="Item" xfId="16354"/>
    <cellStyle name="Item Input" xfId="16353"/>
    <cellStyle name="jin" xfId="2717"/>
    <cellStyle name="jin 2" xfId="9543"/>
    <cellStyle name="kg" xfId="6198"/>
    <cellStyle name="kg 2" xfId="9544"/>
    <cellStyle name="L`" xfId="2718"/>
    <cellStyle name="L` 2" xfId="9545"/>
    <cellStyle name="lee" xfId="6716"/>
    <cellStyle name="loo" xfId="16110"/>
    <cellStyle name="M" xfId="6199"/>
    <cellStyle name="M 2" xfId="9546"/>
    <cellStyle name="M_fast track 조경 11.02" xfId="6715"/>
    <cellStyle name="M_양지수련마을앞_가로변_녹화공사내역서(1)" xfId="6714"/>
    <cellStyle name="M2" xfId="6200"/>
    <cellStyle name="M2 2" xfId="9547"/>
    <cellStyle name="M3" xfId="6201"/>
    <cellStyle name="M3 2" xfId="9548"/>
    <cellStyle name="Macintosh 텍스트 (*.txt)" xfId="2719"/>
    <cellStyle name="Macintosh 텍스트 (*.txt) 2" xfId="9549"/>
    <cellStyle name="Midtitle" xfId="2720"/>
    <cellStyle name="Midtitle 2" xfId="9550"/>
    <cellStyle name="Midtitle 2 2" xfId="16477"/>
    <cellStyle name="Midtitle 3" xfId="16352"/>
    <cellStyle name="Milliers [0]_399GC10" xfId="2721"/>
    <cellStyle name="Milliers_399GC10" xfId="2722"/>
    <cellStyle name="mma_CASH &amp; DSO" xfId="2723"/>
    <cellStyle name="Model" xfId="2724"/>
    <cellStyle name="Model 2" xfId="9551"/>
    <cellStyle name="Mon?aire [0]_399GC10" xfId="2725"/>
    <cellStyle name="Mon?aire_399GC10" xfId="2726"/>
    <cellStyle name="Monétaire [0]_Arabian Spec" xfId="25792"/>
    <cellStyle name="Monétaire_Arabian Spec" xfId="25793"/>
    <cellStyle name="n" xfId="2727"/>
    <cellStyle name="n 2" xfId="9552"/>
    <cellStyle name="NEW정렬" xfId="6713"/>
    <cellStyle name="no dec" xfId="2728"/>
    <cellStyle name="no dec 2" xfId="9553"/>
    <cellStyle name="normal" xfId="2729"/>
    <cellStyle name="Normal - Style1" xfId="2730"/>
    <cellStyle name="Normal - Style1 2" xfId="6203"/>
    <cellStyle name="Normal - Style1 2 2" xfId="9556"/>
    <cellStyle name="Normal - Style1 3" xfId="9555"/>
    <cellStyle name="Normal - Style1 3 2" xfId="13556"/>
    <cellStyle name="Normal - Style1 4" xfId="13466"/>
    <cellStyle name="Normal - Style1 5" xfId="16569"/>
    <cellStyle name="Normal - Style1 6" xfId="16843"/>
    <cellStyle name="Normal - Style1_도로소파보수공사(1구역-발주)(1)" xfId="25794"/>
    <cellStyle name="Normal - Style2" xfId="2731"/>
    <cellStyle name="Normal - Style2 2" xfId="9557"/>
    <cellStyle name="Normal - Style3" xfId="2732"/>
    <cellStyle name="Normal - Style3 2" xfId="9558"/>
    <cellStyle name="Normal - Style4" xfId="2733"/>
    <cellStyle name="Normal - Style4 2" xfId="9559"/>
    <cellStyle name="Normal - Style5" xfId="2734"/>
    <cellStyle name="Normal - Style5 2" xfId="9560"/>
    <cellStyle name="Normal - Style6" xfId="2735"/>
    <cellStyle name="Normal - Style6 2" xfId="9561"/>
    <cellStyle name="Normal - Style7" xfId="2736"/>
    <cellStyle name="Normal - Style7 2" xfId="9562"/>
    <cellStyle name="Normal - Style8" xfId="2737"/>
    <cellStyle name="Normal - Style8 2" xfId="9563"/>
    <cellStyle name="Normal - 유형1" xfId="2738"/>
    <cellStyle name="Normal - 유형1 2" xfId="6202"/>
    <cellStyle name="Normal - 유형1 2 2" xfId="9565"/>
    <cellStyle name="Normal - 유형1 3" xfId="9564"/>
    <cellStyle name="Normal - 유형1 3 2" xfId="16619"/>
    <cellStyle name="Normal 10" xfId="16848"/>
    <cellStyle name="Normal 11" xfId="16863"/>
    <cellStyle name="Normal 12" xfId="16866"/>
    <cellStyle name="Normal 13" xfId="16877"/>
    <cellStyle name="normal 2" xfId="9554"/>
    <cellStyle name="normal 2 2" xfId="16300"/>
    <cellStyle name="normal 3" xfId="10013"/>
    <cellStyle name="normal 4" xfId="6148"/>
    <cellStyle name="normal 5" xfId="10016"/>
    <cellStyle name="normal 6" xfId="3028"/>
    <cellStyle name="Normal 7" xfId="16351"/>
    <cellStyle name="Normal 8" xfId="16476"/>
    <cellStyle name="Normal 9" xfId="16842"/>
    <cellStyle name="Normal_ SG&amp;A Bridge" xfId="10496"/>
    <cellStyle name="O" xfId="2739"/>
    <cellStyle name="O 2" xfId="9566"/>
    <cellStyle name="OD" xfId="2740"/>
    <cellStyle name="OD 2" xfId="9567"/>
    <cellStyle name="Œ…?æ맖?e [0.00]_laroux" xfId="2741"/>
    <cellStyle name="Œ…?æ맖?e_laroux" xfId="2742"/>
    <cellStyle name="oft Excel]_x000d__x000a_Comment=The open=/f lines load custom functions into the Paste Function list._x000d__x000a_Maximized=3_x000d__x000a_AutoFormat=" xfId="2743"/>
    <cellStyle name="oft Excel]_x000d__x000a_Comment=The open=/f lines load custom functions into the Paste Function list._x000d__x000a_Maximized=3_x000d__x000a_AutoFormat= 2" xfId="9568"/>
    <cellStyle name="oh" xfId="2744"/>
    <cellStyle name="oh 2" xfId="6204"/>
    <cellStyle name="oh 2 2" xfId="9570"/>
    <cellStyle name="oh 3" xfId="9569"/>
    <cellStyle name="oh 3 2" xfId="16408"/>
    <cellStyle name="Output Single Cell" xfId="16415"/>
    <cellStyle name="P" xfId="2745"/>
    <cellStyle name="P 2" xfId="9571"/>
    <cellStyle name="P01" xfId="25795"/>
    <cellStyle name="Package Size" xfId="16388"/>
    <cellStyle name="Percent" xfId="2746"/>
    <cellStyle name="Percent [2]" xfId="2747"/>
    <cellStyle name="Percent [2] 2" xfId="9573"/>
    <cellStyle name="Percent 10" xfId="16672"/>
    <cellStyle name="Percent 11" xfId="16844"/>
    <cellStyle name="Percent 12" xfId="16849"/>
    <cellStyle name="Percent 13" xfId="16864"/>
    <cellStyle name="Percent 14" xfId="16867"/>
    <cellStyle name="Percent 15" xfId="16878"/>
    <cellStyle name="Percent 2" xfId="9572"/>
    <cellStyle name="Percent 2 2" xfId="16111"/>
    <cellStyle name="Percent 2 3" xfId="16112"/>
    <cellStyle name="Percent 2 4" xfId="13557"/>
    <cellStyle name="Percent 3" xfId="10014"/>
    <cellStyle name="Percent 3 2" xfId="16114"/>
    <cellStyle name="Percent 3 3" xfId="16113"/>
    <cellStyle name="Percent 3 4" xfId="16204"/>
    <cellStyle name="Percent 4" xfId="5631"/>
    <cellStyle name="Percent 4 2" xfId="16207"/>
    <cellStyle name="Percent 5" xfId="10018"/>
    <cellStyle name="Percent 5 2" xfId="16218"/>
    <cellStyle name="Percent 6" xfId="2993"/>
    <cellStyle name="Percent 6 2" xfId="16214"/>
    <cellStyle name="Percent 7" xfId="13467"/>
    <cellStyle name="Percent 8" xfId="13469"/>
    <cellStyle name="Percent 9" xfId="16559"/>
    <cellStyle name="Percent_(구)궁촌교(물량깨기)" xfId="25796"/>
    <cellStyle name="Print Heading" xfId="16387"/>
    <cellStyle name="Q1" xfId="2748"/>
    <cellStyle name="Q1 2" xfId="9574"/>
    <cellStyle name="Q4" xfId="2749"/>
    <cellStyle name="Q4 2" xfId="9575"/>
    <cellStyle name="Ʀ" xfId="6712"/>
    <cellStyle name="Recipe" xfId="16279"/>
    <cellStyle name="Recipe Heading" xfId="16414"/>
    <cellStyle name="Revenue" xfId="16247"/>
    <cellStyle name="RevList" xfId="2750"/>
    <cellStyle name="RevList 2" xfId="9576"/>
    <cellStyle name="RptTitle" xfId="16634"/>
    <cellStyle name="s" xfId="2751"/>
    <cellStyle name="S " xfId="2752"/>
    <cellStyle name="S  2" xfId="9578"/>
    <cellStyle name="s 2" xfId="9577"/>
    <cellStyle name="s 3" xfId="10015"/>
    <cellStyle name="s 4" xfId="5632"/>
    <cellStyle name="s 5" xfId="10019"/>
    <cellStyle name="s 6" xfId="5633"/>
    <cellStyle name="s]_x000d__x000a_load=_x000d__x000a_run=_x000d__x000a_NullPort=None_x000d__x000a_SkipMouseRedetect=1_x000d__x000a_device=QLaser SF700/710,KHQLBP,LPT1:_x000d__x000a__x000d__x000a_[Desktop]_x000d__x000a_Wallpaper=C:\WI" xfId="10497"/>
    <cellStyle name="s]_x000d__x000a_run=c:\Hedgehog\app31.exe_x000d__x000a_spooler=yes_x000d__x000a_load=_x000d__x000a_run=_x000d__x000a_Beep=yes_x000d__x000a_NullPort=None_x000d__x000a_BorderWidth=3_x000d__x000a_CursorBlinkRate=530_x000d__x000a_D" xfId="6205"/>
    <cellStyle name="s]_x000d__x000a_run=c:\Hedgehog\app31.exe_x000d__x000a_spooler=yes_x000d__x000a_load=_x000d__x000a_run=_x000d__x000a_Beep=yes_x000d__x000a_NullPort=None_x000d__x000a_BorderWidth=3_x000d__x000a_CursorBlinkRate=530_x000d__x000a_D 2" xfId="9579"/>
    <cellStyle name="sh" xfId="2753"/>
    <cellStyle name="sh 2" xfId="6206"/>
    <cellStyle name="sh 2 2" xfId="9581"/>
    <cellStyle name="sh 3" xfId="9580"/>
    <cellStyle name="sh 3 2" xfId="16407"/>
    <cellStyle name="ssh" xfId="2754"/>
    <cellStyle name="ssh 2" xfId="6207"/>
    <cellStyle name="ssh 2 2" xfId="9583"/>
    <cellStyle name="ssh 3" xfId="9582"/>
    <cellStyle name="ssh 3 2" xfId="16406"/>
    <cellStyle name="STANDARD" xfId="6208"/>
    <cellStyle name="STANDARD 2" xfId="9584"/>
    <cellStyle name="Standard_4710.0000" xfId="6711"/>
    <cellStyle name="STA서식" xfId="16350"/>
    <cellStyle name="STD" xfId="6209"/>
    <cellStyle name="STD 2" xfId="9585"/>
    <cellStyle name="subhead" xfId="2755"/>
    <cellStyle name="subhead 2" xfId="9586"/>
    <cellStyle name="SubHeading" xfId="16349"/>
    <cellStyle name="Subtotal" xfId="2756"/>
    <cellStyle name="Subtotal 1" xfId="16348"/>
    <cellStyle name="Subtotal 2" xfId="9587"/>
    <cellStyle name="Suggested Quantity" xfId="16568"/>
    <cellStyle name="T" xfId="2757"/>
    <cellStyle name="T 2" xfId="9588"/>
    <cellStyle name="T_1화 [0]_PLDT_2화 [0]_PLDT_N_x000c_통화 [0]_PRICE" xfId="25797"/>
    <cellStyle name="t1" xfId="2758"/>
    <cellStyle name="t1 2" xfId="9589"/>
    <cellStyle name="testtitle" xfId="2759"/>
    <cellStyle name="testtitle 2" xfId="9590"/>
    <cellStyle name="testtitle 2 2" xfId="16270"/>
    <cellStyle name="testtitle 3" xfId="16347"/>
    <cellStyle name="th" xfId="2760"/>
    <cellStyle name="th 2" xfId="9591"/>
    <cellStyle name="þ_x001d_ð'&amp;Oy?Hy9_x0008__x000f__x0007_æ_x0007__x0007__x0001__x0001_" xfId="2761"/>
    <cellStyle name="þ_x001d_ð'&amp;Oy?Hy9_x0008__x000f__x0007_æ_x0007__x0007__x0001__x0001_ 2" xfId="6211"/>
    <cellStyle name="þ_x001d_ð'&amp;Oy?Hy9_x0008__x000f__x0007_æ_x0007__x0007__x0001__x0001_ 2 2" xfId="6212"/>
    <cellStyle name="þ_x001d_ð'&amp;Oy?Hy9_x0008__x000f__x0007_æ_x0007__x0007__x0001__x0001_ 2 2 2" xfId="9594"/>
    <cellStyle name="þ_x001d_ð'&amp;Oy?Hy9_x0008__x000f__x0007_æ_x0007__x0007__x0001__x0001_ 2 3" xfId="9593"/>
    <cellStyle name="þ_x001d_ð'&amp;Oy?Hy9_x0008__x000f__x0007_æ_x0007__x0007__x0001__x0001_ 2 3 2" xfId="16116"/>
    <cellStyle name="þ_x001d_ð'&amp;Oy?Hy9_x0008__x000f__x0007_æ_x0007__x0007__x0001__x0001_ 2 3 3" xfId="16115"/>
    <cellStyle name="þ_x001d_ð'&amp;Oy?Hy9_x0008__x000f__x0007_æ_x0007__x0007__x0001__x0001_ 3" xfId="6213"/>
    <cellStyle name="þ_x001d_ð'&amp;Oy?Hy9_x0008__x000f__x0007_æ_x0007__x0007__x0001__x0001_ 3 2" xfId="9595"/>
    <cellStyle name="þ_x001d_ð'&amp;Oy?Hy9_x0008__x000f__x0007_æ_x0007__x0007__x0001__x0001_ 3 2 2" xfId="16118"/>
    <cellStyle name="þ_x001d_ð'&amp;Oy?Hy9_x0008__x000f__x0007_æ_x0007__x0007__x0001__x0001_ 3 2 3" xfId="16117"/>
    <cellStyle name="þ_x001d_ð'&amp;Oy?Hy9_x0008__x000f__x0007_æ_x0007__x0007__x0001__x0001_ 4" xfId="6214"/>
    <cellStyle name="þ_x001d_ð'&amp;Oy?Hy9_x0008__x000f__x0007_æ_x0007__x0007__x0001__x0001_ 4 2" xfId="9596"/>
    <cellStyle name="þ_x001d_ð'&amp;Oy?Hy9_x0008__x000f__x0007_æ_x0007__x0007__x0001__x0001_ 5" xfId="6210"/>
    <cellStyle name="þ_x001d_ð'&amp;Oy?Hy9_x0008__x000f__x0007_æ_x0007__x0007__x0001__x0001_ 5 2" xfId="9597"/>
    <cellStyle name="þ_x001d_ð'&amp;Oy?Hy9_x0008__x000f__x0007_æ_x0007__x0007__x0001__x0001_ 6" xfId="9592"/>
    <cellStyle name="þ_x001d_ð'&amp;Oy?Hy9_x0008_E_x000c_￠_x000d__x0007__x0001__x0001_" xfId="2762"/>
    <cellStyle name="þ_x001d_ð'&amp;Oy?Hy9_x0008_E_x000c_￠_x000d__x0007__x0001__x0001_ 2" xfId="6216"/>
    <cellStyle name="þ_x001d_ð'&amp;Oy?Hy9_x0008_E_x000c_￠_x000d__x0007__x0001__x0001_ 2 2" xfId="6217"/>
    <cellStyle name="þ_x001d_ð'&amp;Oy?Hy9_x0008_E_x000c_￠_x000d__x0007__x0001__x0001_ 2 2 2" xfId="9600"/>
    <cellStyle name="þ_x001d_ð'&amp;Oy?Hy9_x0008_E_x000c_￠_x000d__x0007__x0001__x0001_ 2 3" xfId="9599"/>
    <cellStyle name="þ_x001d_ð'&amp;Oy?Hy9_x0008_E_x000c_￠_x000d__x0007__x0001__x0001_ 2 3 2" xfId="16120"/>
    <cellStyle name="þ_x001d_ð'&amp;Oy?Hy9_x0008_E_x000c_￠_x000d__x0007__x0001__x0001_ 2 3 3" xfId="16119"/>
    <cellStyle name="þ_x001d_ð'&amp;Oy?Hy9_x0008_E_x000c_￠_x000d__x0007__x0001__x0001_ 3" xfId="6218"/>
    <cellStyle name="þ_x001d_ð'&amp;Oy?Hy9_x0008_E_x000c_￠_x000d__x0007__x0001__x0001_ 3 2" xfId="9601"/>
    <cellStyle name="þ_x001d_ð'&amp;Oy?Hy9_x0008_E_x000c_￠_x000d__x0007__x0001__x0001_ 3 2 2" xfId="16122"/>
    <cellStyle name="þ_x001d_ð'&amp;Oy?Hy9_x0008_E_x000c_￠_x000d__x0007__x0001__x0001_ 3 2 3" xfId="16121"/>
    <cellStyle name="þ_x001d_ð'&amp;Oy?Hy9_x0008_E_x000c_￠_x000d__x0007__x0001__x0001_ 4" xfId="6219"/>
    <cellStyle name="þ_x001d_ð'&amp;Oy?Hy9_x0008_E_x000c_￠_x000d__x0007__x0001__x0001_ 4 2" xfId="9602"/>
    <cellStyle name="þ_x001d_ð'&amp;Oy?Hy9_x0008_E_x000c_￠_x000d__x0007__x0001__x0001_ 5" xfId="6215"/>
    <cellStyle name="þ_x001d_ð'&amp;Oy?Hy9_x0008_E_x000c_￠_x000d__x0007__x0001__x0001_ 5 2" xfId="9603"/>
    <cellStyle name="þ_x001d_ð'&amp;Oy?Hy9_x0008_E_x000c_￠_x000d__x0007__x0001__x0001_ 6" xfId="9598"/>
    <cellStyle name="Title" xfId="2763"/>
    <cellStyle name="title [1]" xfId="2764"/>
    <cellStyle name="title [1] 2" xfId="9605"/>
    <cellStyle name="title [2]" xfId="2765"/>
    <cellStyle name="title [2] 2" xfId="9606"/>
    <cellStyle name="Title 10" xfId="16845"/>
    <cellStyle name="Title 11" xfId="16850"/>
    <cellStyle name="Title 12" xfId="16865"/>
    <cellStyle name="Title 13" xfId="16868"/>
    <cellStyle name="Title 14" xfId="16879"/>
    <cellStyle name="Title 2" xfId="6220"/>
    <cellStyle name="Title 2 2" xfId="9607"/>
    <cellStyle name="Title 3" xfId="9604"/>
    <cellStyle name="Title 3 2" xfId="16124"/>
    <cellStyle name="Title 3 3" xfId="16123"/>
    <cellStyle name="Title 3 4" xfId="16269"/>
    <cellStyle name="Title 4" xfId="10017"/>
    <cellStyle name="Title 5" xfId="5634"/>
    <cellStyle name="Title 6" xfId="10020"/>
    <cellStyle name="Title 7" xfId="5064"/>
    <cellStyle name="Title 8" xfId="16346"/>
    <cellStyle name="Title 9" xfId="16475"/>
    <cellStyle name="Title_도로변벽면녹화(계약내역서(신곡))" xfId="6221"/>
    <cellStyle name="ton" xfId="2766"/>
    <cellStyle name="ton 2" xfId="9608"/>
    <cellStyle name="Total" xfId="2767"/>
    <cellStyle name="Total 2" xfId="6222"/>
    <cellStyle name="Total 2 2" xfId="9610"/>
    <cellStyle name="Total 2 2 2" xfId="16126"/>
    <cellStyle name="Total 2 2 3" xfId="16125"/>
    <cellStyle name="Total 3" xfId="9609"/>
    <cellStyle name="Total_도로소파보수공사(1구역-발주)(1)" xfId="25798"/>
    <cellStyle name="TotalCurr" xfId="16345"/>
    <cellStyle name="TotalHdr" xfId="16413"/>
    <cellStyle name="UM" xfId="2768"/>
    <cellStyle name="UM 2" xfId="9611"/>
    <cellStyle name="Unprot" xfId="2769"/>
    <cellStyle name="Unprot 2" xfId="9612"/>
    <cellStyle name="Unprot$" xfId="2770"/>
    <cellStyle name="Unprot$ 2" xfId="9613"/>
    <cellStyle name="Unprotect" xfId="2771"/>
    <cellStyle name="Unprotect 2" xfId="9614"/>
    <cellStyle name="viet" xfId="2772"/>
    <cellStyle name="viet 2" xfId="9615"/>
    <cellStyle name="viet2" xfId="2773"/>
    <cellStyle name="viet2 2" xfId="9616"/>
    <cellStyle name="W?rung [0]_Ausdruck RUND (D)" xfId="2774"/>
    <cellStyle name="W?rung_Ausdruck RUND (D)" xfId="2775"/>
    <cellStyle name="Währung [0]_laroux" xfId="25799"/>
    <cellStyle name="Währung_laroux" xfId="25800"/>
    <cellStyle name="_x0008_z" xfId="10785"/>
    <cellStyle name="μU¿¡ ¿A´A CIAIÆU¸μAⓒ" xfId="2776"/>
    <cellStyle name="μU¿¡ ¿A´A CIAIÆU¸μAⓒ 2" xfId="9617"/>
    <cellStyle name="_x0001_ဠ" xfId="6223"/>
    <cellStyle name="_x0001_ဠ 2" xfId="9618"/>
    <cellStyle name="|?ドE" xfId="2777"/>
    <cellStyle name="|?ドE 2" xfId="9619"/>
    <cellStyle name="" xfId="6710"/>
    <cellStyle name="가운데" xfId="5977"/>
    <cellStyle name="가운데 2" xfId="9620"/>
    <cellStyle name="강조색1 2" xfId="5978"/>
    <cellStyle name="강조색1 2 2" xfId="9621"/>
    <cellStyle name="강조색1 7" xfId="25801"/>
    <cellStyle name="강조색2 2" xfId="5979"/>
    <cellStyle name="강조색2 2 2" xfId="9622"/>
    <cellStyle name="강조색2 7" xfId="25802"/>
    <cellStyle name="강조색3 2" xfId="5980"/>
    <cellStyle name="강조색3 2 2" xfId="9623"/>
    <cellStyle name="강조색3 7" xfId="25803"/>
    <cellStyle name="강조색4 2" xfId="5981"/>
    <cellStyle name="강조색4 2 2" xfId="9624"/>
    <cellStyle name="강조색4 7" xfId="25804"/>
    <cellStyle name="강조색5 2" xfId="5982"/>
    <cellStyle name="강조색5 2 2" xfId="9625"/>
    <cellStyle name="강조색5 7" xfId="25805"/>
    <cellStyle name="강조색6 2" xfId="5983"/>
    <cellStyle name="강조색6 2 2" xfId="9626"/>
    <cellStyle name="강조색6 7" xfId="25806"/>
    <cellStyle name="견적" xfId="2778"/>
    <cellStyle name="견적 2" xfId="9627"/>
    <cellStyle name="견적-FRP" xfId="2779"/>
    <cellStyle name="견적-FRP 2" xfId="9628"/>
    <cellStyle name="견적-금액" xfId="2780"/>
    <cellStyle name="견적-금액 2" xfId="9629"/>
    <cellStyle name="경고문 2" xfId="5984"/>
    <cellStyle name="경고문 2 2" xfId="9630"/>
    <cellStyle name="경고문 7" xfId="25807"/>
    <cellStyle name="계산 2" xfId="5985"/>
    <cellStyle name="계산 2 2" xfId="9631"/>
    <cellStyle name="계산 7" xfId="25808"/>
    <cellStyle name="고정소숫점" xfId="2781"/>
    <cellStyle name="고정소숫점 2" xfId="5986"/>
    <cellStyle name="고정소숫점 2 2" xfId="9633"/>
    <cellStyle name="고정소숫점 2 2 2" xfId="16128"/>
    <cellStyle name="고정소숫점 2 2 3" xfId="16127"/>
    <cellStyle name="고정소숫점 3" xfId="9632"/>
    <cellStyle name="고정소숫점 3 2" xfId="16391"/>
    <cellStyle name="고정출력1" xfId="2782"/>
    <cellStyle name="고정출력1 2" xfId="5987"/>
    <cellStyle name="고정출력1 2 2" xfId="9635"/>
    <cellStyle name="고정출력1 3" xfId="9634"/>
    <cellStyle name="고정출력2" xfId="2783"/>
    <cellStyle name="고정출력2 2" xfId="5988"/>
    <cellStyle name="고정출력2 2 2" xfId="9637"/>
    <cellStyle name="고정출력2 3" xfId="9636"/>
    <cellStyle name="공사원가계산서(조경)" xfId="2784"/>
    <cellStyle name="공사원가계산서(조경) 2" xfId="5989"/>
    <cellStyle name="공사원가계산서(조경) 2 2" xfId="9639"/>
    <cellStyle name="공사원가계산서(조경) 3" xfId="9638"/>
    <cellStyle name="공사원가계산서(조경) 3 2" xfId="16674"/>
    <cellStyle name="공종" xfId="2785"/>
    <cellStyle name="공종 2" xfId="5990"/>
    <cellStyle name="공종 2 2" xfId="9641"/>
    <cellStyle name="공종 3" xfId="9640"/>
    <cellStyle name="공종 3 2" xfId="16299"/>
    <cellStyle name="괘선" xfId="2786"/>
    <cellStyle name="괘선 2" xfId="9642"/>
    <cellStyle name="괘선1" xfId="2787"/>
    <cellStyle name="괘선1 2" xfId="9643"/>
    <cellStyle name="咬訌裝?INCOM1" xfId="2788"/>
    <cellStyle name="咬訌裝?INCOM1 2" xfId="9644"/>
    <cellStyle name="咬訌裝?INCOM1 2 2" xfId="13486"/>
    <cellStyle name="咬訌裝?INCOM1 3" xfId="13391"/>
    <cellStyle name="咬訌裝?INCOM10" xfId="2789"/>
    <cellStyle name="咬訌裝?INCOM10 2" xfId="9645"/>
    <cellStyle name="咬訌裝?INCOM10 2 2" xfId="13487"/>
    <cellStyle name="咬訌裝?INCOM10 3" xfId="13392"/>
    <cellStyle name="咬訌裝?INCOM2" xfId="2790"/>
    <cellStyle name="咬訌裝?INCOM2 2" xfId="9646"/>
    <cellStyle name="咬訌裝?INCOM2 2 2" xfId="13488"/>
    <cellStyle name="咬訌裝?INCOM2 3" xfId="13393"/>
    <cellStyle name="咬訌裝?INCOM3" xfId="2791"/>
    <cellStyle name="咬訌裝?INCOM3 2" xfId="9647"/>
    <cellStyle name="咬訌裝?INCOM3 2 2" xfId="13489"/>
    <cellStyle name="咬訌裝?INCOM3 3" xfId="13394"/>
    <cellStyle name="咬訌裝?INCOM4" xfId="2792"/>
    <cellStyle name="咬訌裝?INCOM4 2" xfId="9648"/>
    <cellStyle name="咬訌裝?INCOM4 2 2" xfId="13490"/>
    <cellStyle name="咬訌裝?INCOM4 3" xfId="13395"/>
    <cellStyle name="咬訌裝?INCOM5" xfId="2793"/>
    <cellStyle name="咬訌裝?INCOM5 2" xfId="9649"/>
    <cellStyle name="咬訌裝?INCOM5 2 2" xfId="13491"/>
    <cellStyle name="咬訌裝?INCOM5 3" xfId="13396"/>
    <cellStyle name="咬訌裝?INCOM6" xfId="2794"/>
    <cellStyle name="咬訌裝?INCOM6 2" xfId="9650"/>
    <cellStyle name="咬訌裝?INCOM6 2 2" xfId="13492"/>
    <cellStyle name="咬訌裝?INCOM6 3" xfId="13397"/>
    <cellStyle name="咬訌裝?INCOM7" xfId="2795"/>
    <cellStyle name="咬訌裝?INCOM7 2" xfId="9651"/>
    <cellStyle name="咬訌裝?INCOM7 2 2" xfId="13493"/>
    <cellStyle name="咬訌裝?INCOM7 3" xfId="13398"/>
    <cellStyle name="咬訌裝?INCOM8" xfId="2796"/>
    <cellStyle name="咬訌裝?INCOM8 2" xfId="9652"/>
    <cellStyle name="咬訌裝?INCOM8 2 2" xfId="13494"/>
    <cellStyle name="咬訌裝?INCOM8 3" xfId="13399"/>
    <cellStyle name="咬訌裝?INCOM9" xfId="2797"/>
    <cellStyle name="咬訌裝?INCOM9 2" xfId="9653"/>
    <cellStyle name="咬訌裝?INCOM9 2 2" xfId="13495"/>
    <cellStyle name="咬訌裝?INCOM9 3" xfId="13400"/>
    <cellStyle name="咬訌裝?PRIB11" xfId="2798"/>
    <cellStyle name="咬訌裝?PRIB11 2" xfId="9654"/>
    <cellStyle name="咬訌裝?PRIB11 2 2" xfId="13496"/>
    <cellStyle name="咬訌裝?PRIB11 3" xfId="13401"/>
    <cellStyle name="구조물균열누수보수공사" xfId="25809"/>
    <cellStyle name="국종합건설" xfId="5991"/>
    <cellStyle name="국종합건설 2" xfId="9655"/>
    <cellStyle name="그림" xfId="2799"/>
    <cellStyle name="그림 2" xfId="9656"/>
    <cellStyle name="그림 2 2" xfId="16424"/>
    <cellStyle name="글씨빵강" xfId="5992"/>
    <cellStyle name="글씨빵강 2" xfId="9657"/>
    <cellStyle name="기계" xfId="2800"/>
    <cellStyle name="기계 2" xfId="9658"/>
    <cellStyle name="기계 2 2" xfId="16425"/>
    <cellStyle name="기계 3" xfId="16256"/>
    <cellStyle name="김덕호" xfId="25810"/>
    <cellStyle name="김해전기" xfId="2801"/>
    <cellStyle name="김해전기 2" xfId="9659"/>
    <cellStyle name="끼_x0001_?" xfId="2802"/>
    <cellStyle name="끼_x0001_? 2" xfId="9660"/>
    <cellStyle name="나쁨 2" xfId="5993"/>
    <cellStyle name="나쁨 2 2" xfId="9661"/>
    <cellStyle name="나쁨 7" xfId="25811"/>
    <cellStyle name="날짜" xfId="2803"/>
    <cellStyle name="날짜 2" xfId="5994"/>
    <cellStyle name="날짜 2 2" xfId="9663"/>
    <cellStyle name="날짜 3" xfId="9662"/>
    <cellStyle name="남기옥" xfId="5995"/>
    <cellStyle name="남기옥 2" xfId="9664"/>
    <cellStyle name="내역-구분" xfId="5996"/>
    <cellStyle name="내역-구분 2" xfId="9665"/>
    <cellStyle name="내역-글씨" xfId="5997"/>
    <cellStyle name="내역-글씨 2" xfId="9666"/>
    <cellStyle name="내역서" xfId="2804"/>
    <cellStyle name="내역서 2" xfId="9667"/>
    <cellStyle name="내역-수량" xfId="5998"/>
    <cellStyle name="내역-수량 2" xfId="9668"/>
    <cellStyle name="네모제목" xfId="2805"/>
    <cellStyle name="네모제목 2" xfId="5999"/>
    <cellStyle name="네모제목 2 2" xfId="9670"/>
    <cellStyle name="네모제목 3" xfId="9669"/>
    <cellStyle name="네모제목 3 2" xfId="16242"/>
    <cellStyle name="단위" xfId="2806"/>
    <cellStyle name="단위 2" xfId="9671"/>
    <cellStyle name="단위(원)" xfId="2807"/>
    <cellStyle name="단위(원) 2" xfId="9672"/>
    <cellStyle name="달러" xfId="2808"/>
    <cellStyle name="달러 2" xfId="6000"/>
    <cellStyle name="달러 2 2" xfId="9674"/>
    <cellStyle name="달러 3" xfId="9673"/>
    <cellStyle name="돋움채" xfId="25812"/>
    <cellStyle name="뒤에 오는 하이퍼링크" xfId="2809"/>
    <cellStyle name="뒤에 오는 하이퍼링크 2" xfId="6001"/>
    <cellStyle name="뒤에 오는 하이퍼링크 2 2" xfId="9676"/>
    <cellStyle name="뒤에 오는 하이퍼링크 3" xfId="9675"/>
    <cellStyle name="뒤에 오는 하이퍼링크 3 2" xfId="16241"/>
    <cellStyle name="뒤에 오는 하이퍼링크_000201-진동우회도로(태영)" xfId="13402"/>
    <cellStyle name="똿떓죶Ø괻 [0.00]_PRODUCT DETAIL Q1" xfId="2810"/>
    <cellStyle name="똿떓죶Ø괻_PRODUCT DETAIL Q1" xfId="2811"/>
    <cellStyle name="똿뗦먛귟 [0.00]_laroux" xfId="2812"/>
    <cellStyle name="똿뗦먛귟_laroux" xfId="2813"/>
    <cellStyle name="라인" xfId="10453"/>
    <cellStyle name="마이너스키" xfId="2814"/>
    <cellStyle name="마이너스키 2" xfId="6002"/>
    <cellStyle name="마이너스키 2 2" xfId="9678"/>
    <cellStyle name="마이너스키 3" xfId="9677"/>
    <cellStyle name="마이너스키 3 2" xfId="13497"/>
    <cellStyle name="마이너스키 4" xfId="16192"/>
    <cellStyle name="메모 2" xfId="6003"/>
    <cellStyle name="메모 2 2" xfId="9679"/>
    <cellStyle name="메모 2 2 2" xfId="16130"/>
    <cellStyle name="메모 2 2 3" xfId="16129"/>
    <cellStyle name="메모 3" xfId="25813"/>
    <cellStyle name="메모 7" xfId="25814"/>
    <cellStyle name="묮뎋 [0.00]_PRODUCT DETAIL Q1" xfId="2815"/>
    <cellStyle name="묮뎋_PRODUCT DETAIL Q1" xfId="2816"/>
    <cellStyle name="무늬" xfId="6004"/>
    <cellStyle name="무늬 2" xfId="9680"/>
    <cellStyle name="믅됞 [0.00]_laroux" xfId="2817"/>
    <cellStyle name="믅됞_laroux" xfId="2818"/>
    <cellStyle name="박상윤" xfId="16131"/>
    <cellStyle name="배분" xfId="2819"/>
    <cellStyle name="배분 2" xfId="6005"/>
    <cellStyle name="배분 2 2" xfId="9682"/>
    <cellStyle name="배분 3" xfId="9681"/>
    <cellStyle name="배분 3 2" xfId="13498"/>
    <cellStyle name="배분 4" xfId="13403"/>
    <cellStyle name="백" xfId="2820"/>
    <cellStyle name="백 " xfId="2821"/>
    <cellStyle name="백  2" xfId="9684"/>
    <cellStyle name="백 10" xfId="16735"/>
    <cellStyle name="백 11" xfId="16712"/>
    <cellStyle name="백 12" xfId="16859"/>
    <cellStyle name="백 13" xfId="16854"/>
    <cellStyle name="백 14" xfId="16873"/>
    <cellStyle name="백 2" xfId="6006"/>
    <cellStyle name="백 2 2" xfId="9685"/>
    <cellStyle name="백 3" xfId="9683"/>
    <cellStyle name="백 3 2" xfId="16238"/>
    <cellStyle name="백 4" xfId="10021"/>
    <cellStyle name="백 5" xfId="6134"/>
    <cellStyle name="백 6" xfId="10022"/>
    <cellStyle name="백 7" xfId="8072"/>
    <cellStyle name="백 8" xfId="16558"/>
    <cellStyle name="백 9" xfId="16517"/>
    <cellStyle name="백_01.한울내역서(동호수)03.27" xfId="6007"/>
    <cellStyle name="백_01.한울내역서(동호수)03.27 2" xfId="9686"/>
    <cellStyle name="백_10_0308 공원내 편익시설물 설치공사_원가계산서" xfId="6709"/>
    <cellStyle name="백_10_0308 공원내 편익시설물 설치공사_원가계산서 2" xfId="25815"/>
    <cellStyle name="백_10_0410 동강유역_원가계산서" xfId="6708"/>
    <cellStyle name="백_10_0410 동강유역_원가계산서 2" xfId="25816"/>
    <cellStyle name="백_2005-1-2배수공" xfId="16736"/>
    <cellStyle name="백_2005-1-2배수공_2005-1-2우수공" xfId="16737"/>
    <cellStyle name="백_2005-1-2배수공_2005-1-3오수공" xfId="16738"/>
    <cellStyle name="백_2005-1-2배수공_2005-1-3오수공_내역서(0707)" xfId="16739"/>
    <cellStyle name="백_2005-1-2배수공_2005-1-3오수공_폐기물내역서(0707)" xfId="16740"/>
    <cellStyle name="백_2005-1-2배수공_내역서(0707)" xfId="16741"/>
    <cellStyle name="백_2005-1-2배수공_폐기물내역서(0707)" xfId="16742"/>
    <cellStyle name="백_22bl3lot수량산출" xfId="6017"/>
    <cellStyle name="백_22bl3lot수량산출 2" xfId="9687"/>
    <cellStyle name="백_22수량산출서(총괄)" xfId="6008"/>
    <cellStyle name="백_22수량산출서(총괄) 2" xfId="9688"/>
    <cellStyle name="백_22수량산출서(총괄)_0513 내역서 및-1" xfId="6707"/>
    <cellStyle name="백_22수량산출서(총괄)_0513 내역서 및-1 2" xfId="25817"/>
    <cellStyle name="백_22수량산출서(총괄)_09_0910 내역갑지" xfId="6706"/>
    <cellStyle name="백_22수량산출서(총괄)_09_0910 내역갑지 2" xfId="25818"/>
    <cellStyle name="백_22수량산출서(총괄)_09_0910 내역갑지_09_1110 조경내역서(전체)" xfId="6705"/>
    <cellStyle name="백_22수량산출서(총괄)_09_0910 내역갑지_09_1110 조경내역서(전체) 2" xfId="25819"/>
    <cellStyle name="백_22수량산출서(총괄)_09_0910 내역갑지_09_1112 조경 내역서(최종)" xfId="6704"/>
    <cellStyle name="백_22수량산출서(총괄)_09_0910 내역갑지_10_0308 공원내 편익시설물 설치공사_원가계산서" xfId="6703"/>
    <cellStyle name="백_22수량산출서(총괄)_09_0910 내역갑지_10_0308 공원내 편익시설물 설치공사_원가계산서 2" xfId="25820"/>
    <cellStyle name="백_22수량산출서(총괄)_09_0910 내역갑지_10_0410 동강유역_원가계산서" xfId="6701"/>
    <cellStyle name="백_22수량산출서(총괄)_09_0910 내역갑지_10_0410 동강유역_원가계산서 2" xfId="25821"/>
    <cellStyle name="백_22수량산출서(총괄)_09_0910 내역갑지_10_1119 원가계산서" xfId="6700"/>
    <cellStyle name="백_22수량산출서(총괄)_09_0910 내역갑지_10_1119 조경 설계내역서" xfId="6699"/>
    <cellStyle name="백_22수량산출서(총괄)_09_0910 내역갑지_관급자재 집계표" xfId="6698"/>
    <cellStyle name="백_22수량산출서(총괄)_09_0910 내역갑지_관급자재 집계표 2" xfId="25822"/>
    <cellStyle name="백_22수량산출서(총괄)_09_0910 이식내역갑지" xfId="6697"/>
    <cellStyle name="백_22수량산출서(총괄)_09_0910 이식내역갑지 2" xfId="25823"/>
    <cellStyle name="백_22수량산출서(총괄)_09_0910 이식내역갑지_09_1110 조경내역서(전체)" xfId="6696"/>
    <cellStyle name="백_22수량산출서(총괄)_09_0910 이식내역갑지_09_1110 조경내역서(전체) 2" xfId="25824"/>
    <cellStyle name="백_22수량산출서(총괄)_09_0910 이식내역갑지_09_1112 조경 내역서(최종)" xfId="6695"/>
    <cellStyle name="백_22수량산출서(총괄)_09_0910 이식내역갑지_10_0308 공원내 편익시설물 설치공사_원가계산서" xfId="6694"/>
    <cellStyle name="백_22수량산출서(총괄)_09_0910 이식내역갑지_10_0308 공원내 편익시설물 설치공사_원가계산서 2" xfId="25825"/>
    <cellStyle name="백_22수량산출서(총괄)_09_0910 이식내역갑지_10_0410 동강유역_원가계산서" xfId="6693"/>
    <cellStyle name="백_22수량산출서(총괄)_09_0910 이식내역갑지_10_0410 동강유역_원가계산서 2" xfId="25826"/>
    <cellStyle name="백_22수량산출서(총괄)_09_0910 이식내역갑지_10_1119 원가계산서" xfId="6702"/>
    <cellStyle name="백_22수량산출서(총괄)_09_0910 이식내역갑지_10_1119 조경 설계내역서" xfId="6692"/>
    <cellStyle name="백_22수량산출서(총괄)_09_0910 이식내역갑지_관급자재 집계표" xfId="6690"/>
    <cellStyle name="백_22수량산출서(총괄)_09_0910 이식내역갑지_관급자재 집계표 2" xfId="25827"/>
    <cellStyle name="백_22수량산출서(총괄)_09_1109수량산출서" xfId="6689"/>
    <cellStyle name="백_22수량산출서(총괄)_09_1109수량산출서 2" xfId="25828"/>
    <cellStyle name="백_22수량산출서(총괄)_09_1109수량산출서_09_1110 조경내역서(전체)" xfId="6688"/>
    <cellStyle name="백_22수량산출서(총괄)_09_1109수량산출서_09_1110 조경내역서(전체) 2" xfId="25829"/>
    <cellStyle name="백_22수량산출서(총괄)_09_1109수량산출서_09_1112 조경 내역서(최종)" xfId="6687"/>
    <cellStyle name="백_22수량산출서(총괄)_09_1109수량산출서_09_1112 조경 내역서(최종) 2" xfId="25830"/>
    <cellStyle name="백_22수량산출서(총괄)_09_1109수량산출서_10_0308 공원내 편익시설물 설치공사_원가계산서" xfId="6686"/>
    <cellStyle name="백_22수량산출서(총괄)_09_1109수량산출서_10_0308 공원내 편익시설물 설치공사_원가계산서 2" xfId="25831"/>
    <cellStyle name="백_22수량산출서(총괄)_09_1109수량산출서_10_0410 동강유역_원가계산서" xfId="6685"/>
    <cellStyle name="백_22수량산출서(총괄)_09_1109수량산출서_10_0410 동강유역_원가계산서 2" xfId="25832"/>
    <cellStyle name="백_22수량산출서(총괄)_09_1109수량산출서_10_1119 원가계산서" xfId="6684"/>
    <cellStyle name="백_22수량산출서(총괄)_09_1109수량산출서_10_1119 조경 설계내역서" xfId="6683"/>
    <cellStyle name="백_22수량산출서(총괄)_09_1109수량산출서_관급자재 집계표" xfId="6682"/>
    <cellStyle name="백_22수량산출서(총괄)_09_1109수량산출서_관급자재 집계표 2" xfId="25833"/>
    <cellStyle name="백_22수량산출서(총괄)_10_0308 공원내 편익시설물 설치공사_원가계산서" xfId="6691"/>
    <cellStyle name="백_22수량산출서(총괄)_10_0308 공원내 편익시설물 설치공사_원가계산서 2" xfId="25834"/>
    <cellStyle name="백_22수량산출서(총괄)_10_0410 동강유역_원가계산서" xfId="6681"/>
    <cellStyle name="백_22수량산출서(총괄)_10_0410 동강유역_원가계산서 2" xfId="25835"/>
    <cellStyle name="백_22수량산출서(총괄)_공원 등산로변 편익시설설치 공사 내역서 및" xfId="6680"/>
    <cellStyle name="백_22수량산출서(총괄)_공원 등산로변 편익시설설치 공사 내역서 및 2" xfId="25836"/>
    <cellStyle name="백_22수량산출서(총괄)_관급자재내역서" xfId="6679"/>
    <cellStyle name="백_22수량산출서(총괄)_관급자재내역서 2" xfId="25837"/>
    <cellStyle name="백_22수량산출서(총괄)_금곡동 1지역 보행자도로 휴게,녹지공간 조성공사 갑지(원가계산)" xfId="6678"/>
    <cellStyle name="백_22수량산출서(총괄)_금곡동 1지역 보행자도로 휴게,녹지공간 조성공사 갑지(원가계산) 2" xfId="25838"/>
    <cellStyle name="백_22수량산출서(총괄)_금곡동 1지역 보행자도로 휴게,녹지공간 조성공사 갑지(원가계산)_09_1110 조경내역서(전체)" xfId="6677"/>
    <cellStyle name="백_22수량산출서(총괄)_금곡동 1지역 보행자도로 휴게,녹지공간 조성공사 갑지(원가계산)_09_1110 조경내역서(전체) 2" xfId="25839"/>
    <cellStyle name="백_22수량산출서(총괄)_금곡동 1지역 보행자도로 휴게,녹지공간 조성공사 갑지(원가계산)_09_1112 조경 내역서(최종)" xfId="6676"/>
    <cellStyle name="백_22수량산출서(총괄)_금곡동 1지역 보행자도로 휴게,녹지공간 조성공사 갑지(원가계산)_1" xfId="6675"/>
    <cellStyle name="백_22수량산출서(총괄)_금곡동 1지역 보행자도로 휴게,녹지공간 조성공사 갑지(원가계산)_1 2" xfId="25840"/>
    <cellStyle name="백_22수량산출서(총괄)_금곡동 1지역 보행자도로 휴게,녹지공간 조성공사 갑지(원가계산)_10_0308 공원내 편익시설물 설치공사_원가계산서" xfId="6674"/>
    <cellStyle name="백_22수량산출서(총괄)_금곡동 1지역 보행자도로 휴게,녹지공간 조성공사 갑지(원가계산)_10_0308 공원내 편익시설물 설치공사_원가계산서 2" xfId="25841"/>
    <cellStyle name="백_22수량산출서(총괄)_금곡동 1지역 보행자도로 휴게,녹지공간 조성공사 갑지(원가계산)_10_0410 동강유역_원가계산서" xfId="6673"/>
    <cellStyle name="백_22수량산출서(총괄)_금곡동 1지역 보행자도로 휴게,녹지공간 조성공사 갑지(원가계산)_10_0410 동강유역_원가계산서 2" xfId="25842"/>
    <cellStyle name="백_22수량산출서(총괄)_금곡동 1지역 보행자도로 휴게,녹지공간 조성공사 갑지(원가계산)_10_1119 원가계산서" xfId="6672"/>
    <cellStyle name="백_22수량산출서(총괄)_금곡동 1지역 보행자도로 휴게,녹지공간 조성공사 갑지(원가계산)_10_1119 조경 설계내역서" xfId="6671"/>
    <cellStyle name="백_22수량산출서(총괄)_금곡동 1지역 보행자도로 휴게,녹지공간 조성공사 갑지(원가계산)_관급자재 집계표" xfId="6670"/>
    <cellStyle name="백_22수량산출서(총괄)_금곡동 1지역 보행자도로 휴게,녹지공간 조성공사 갑지(원가계산)_관급자재 집계표 2" xfId="25843"/>
    <cellStyle name="백_22수량산출서(총괄)_수량산출서-단남초등학교" xfId="6009"/>
    <cellStyle name="백_22수량산출서(총괄)_수량산출서-단남초등학교 2" xfId="9689"/>
    <cellStyle name="백_22수량산출서(총괄)_수량산출서-단남초등학교_학교숲정비-수량산출0311(김과)" xfId="6010"/>
    <cellStyle name="백_22수량산출서(총괄)_수량산출서-단남초등학교_학교숲정비-수량산출0311(김과) 2" xfId="9690"/>
    <cellStyle name="백_22수량산출서(총괄)_수량산출서-단남초등학교0223" xfId="6011"/>
    <cellStyle name="백_22수량산출서(총괄)_수량산출서-단남초등학교0223 2" xfId="9691"/>
    <cellStyle name="백_22수량산출서(총괄)_수량산출서-단남초등학교0223_학교숲정비-수량산출0311(김과)" xfId="6012"/>
    <cellStyle name="백_22수량산출서(총괄)_수량산출서-단남초등학교0223_학교숲정비-수량산출0311(김과) 2" xfId="9692"/>
    <cellStyle name="백_22수량산출서(총괄)_수량산출서-은행중학교" xfId="6013"/>
    <cellStyle name="백_22수량산출서(총괄)_수량산출서-은행중학교 2" xfId="9693"/>
    <cellStyle name="백_22수량산출서(총괄)_수량산출서-은행중학교_학교숲정비-수량산출0311(김과)" xfId="6014"/>
    <cellStyle name="백_22수량산출서(총괄)_수량산출서-은행중학교_학교숲정비-수량산출0311(김과) 2" xfId="9694"/>
    <cellStyle name="백_22수량산출서(총괄)_수량산출서-중원초등학교" xfId="6015"/>
    <cellStyle name="백_22수량산출서(총괄)_수량산출서-중원초등학교 2" xfId="9695"/>
    <cellStyle name="백_22수량산출서(총괄)_수량산출서-중원초등학교_학교숲정비-수량산출0311(김과)" xfId="6016"/>
    <cellStyle name="백_22수량산출서(총괄)_수량산출서-중원초등학교_학교숲정비-수량산출0311(김과) 2" xfId="9696"/>
    <cellStyle name="백_22수량산출서(총괄)_양지수련마을앞_가로변_녹화공사내역서(1)" xfId="6669"/>
    <cellStyle name="백_22수량산출서(총괄)_운산초외 자재단가(김주임작업)" xfId="6668"/>
    <cellStyle name="백_22수량산출서(총괄)_운산초외 자재단가(김주임작업)_11_0215 수정구 근린공원 보수공사 - 원가계산서" xfId="6667"/>
    <cellStyle name="백_22수량산출서(총괄)_운산초외 자재단가(김주임작업)_11_0215 중원구 근린공원 보수공사 - 원가계산서" xfId="6666"/>
    <cellStyle name="백_22수량산출서(총괄)_운산초외 자재단가(김주임작업)_갈산3녹지 리모델링공사" xfId="6665"/>
    <cellStyle name="백_22수량산출서(총괄)_운산초외 자재단가(김주임작업)_수목중량" xfId="6664"/>
    <cellStyle name="백_22수량산출서(총괄)_운산초외 자재단가(김주임작업)_수진공원 수량산출서" xfId="6663"/>
    <cellStyle name="백_22수량산출서(총괄)_운산초외 자재단가(김주임작업)_폐기물내역서" xfId="6662"/>
    <cellStyle name="백_22수량산출서(총괄)_원가계산서" xfId="6661"/>
    <cellStyle name="백_22수량산출서(총괄)_원가계산서_11_0215 수정구 근린공원 보수공사 - 원가계산서" xfId="6660"/>
    <cellStyle name="백_22수량산출서(총괄)_원가계산서_11_0215 중원구 근린공원 보수공사 - 원가계산서" xfId="6659"/>
    <cellStyle name="백_3.우수" xfId="2822"/>
    <cellStyle name="백_3.우수 2" xfId="9697"/>
    <cellStyle name="백_3.우수_1" xfId="6018"/>
    <cellStyle name="백_3.우수_1 2" xfId="9698"/>
    <cellStyle name="백_3.우수공개략" xfId="10454"/>
    <cellStyle name="백_4.오수" xfId="6019"/>
    <cellStyle name="백_4.오수 2" xfId="9699"/>
    <cellStyle name="백_4.오수_5.구조물공" xfId="10455"/>
    <cellStyle name="백_4.오수_8.부대공" xfId="10456"/>
    <cellStyle name="백_4.오수_9.부대공" xfId="10457"/>
    <cellStyle name="백_5.구조물공" xfId="10458"/>
    <cellStyle name="백_6.포장공개략" xfId="10459"/>
    <cellStyle name="백_Book1" xfId="6658"/>
    <cellStyle name="백_DN5-우오수공" xfId="16757"/>
    <cellStyle name="백_DN5-우오수공_DN5-우오수공" xfId="16758"/>
    <cellStyle name="백_개미공원내역서" xfId="6020"/>
    <cellStyle name="백_개미공원내역서 2" xfId="9700"/>
    <cellStyle name="백_공원 등산로변 편익시설물 설치공사 갑지(원가계산)" xfId="6657"/>
    <cellStyle name="백_내역서(0707)" xfId="16743"/>
    <cellStyle name="백_분수대 및 어린이놀이터 시설물 설치공사" xfId="2823"/>
    <cellStyle name="백_분수대 및 어린이놀이터 시설물 설치공사 2" xfId="9701"/>
    <cellStyle name="백_수량산출서(수정)" xfId="16744"/>
    <cellStyle name="백_수량산출서(수정)_2005-1-2배수공" xfId="16745"/>
    <cellStyle name="백_수량산출서(수정)_2005-1-2배수공_2005-1-2우수공" xfId="16746"/>
    <cellStyle name="백_수량산출서(수정)_2005-1-2배수공_2005-1-3오수공" xfId="16747"/>
    <cellStyle name="백_수량산출서(수정)_2005-1-2배수공_2005-1-3오수공_내역서(0707)" xfId="16748"/>
    <cellStyle name="백_수량산출서(수정)_2005-1-2배수공_2005-1-3오수공_폐기물내역서(0707)" xfId="16749"/>
    <cellStyle name="백_수량산출서(수정)_2005-1-2배수공_내역서(0707)" xfId="16750"/>
    <cellStyle name="백_수량산출서(수정)_2005-1-2배수공_폐기물내역서(0707)" xfId="16751"/>
    <cellStyle name="백_수량산출서(수정)_DN5-우오수공" xfId="16754"/>
    <cellStyle name="백_수량산출서(수정)_DN5-우오수공_DN5-우오수공" xfId="16755"/>
    <cellStyle name="백_수량산출서(수정)_내역서(0707)" xfId="16752"/>
    <cellStyle name="백_수량산출서(수정)_폐기물내역서(0707)" xfId="16753"/>
    <cellStyle name="백_실행내역서(동호수)" xfId="6021"/>
    <cellStyle name="백_실행내역서(동호수) 2" xfId="9702"/>
    <cellStyle name="백_어린이공원현대화사업" xfId="6022"/>
    <cellStyle name="백_어린이공원현대화사업 2" xfId="9703"/>
    <cellStyle name="백_오수공수량산출서" xfId="6656"/>
    <cellStyle name="백_오수공수량산출서 2" xfId="25844"/>
    <cellStyle name="백_우수1(변경)" xfId="2824"/>
    <cellStyle name="백_우수1(변경) 2" xfId="9704"/>
    <cellStyle name="백_우수개략1" xfId="10460"/>
    <cellStyle name="백_우수공" xfId="2825"/>
    <cellStyle name="백_우수공 2" xfId="9705"/>
    <cellStyle name="백_원가계산서" xfId="6655"/>
    <cellStyle name="백_탑골공원등설계예산서" xfId="6654"/>
    <cellStyle name="백_폐기물내역서(0707)" xfId="16756"/>
    <cellStyle name="백분율 [△1]" xfId="2826"/>
    <cellStyle name="백분율 [△1] 2" xfId="6023"/>
    <cellStyle name="백분율 [△1] 2 2" xfId="9707"/>
    <cellStyle name="백분율 [△1] 3" xfId="9706"/>
    <cellStyle name="백분율 [△1] 3 2" xfId="16237"/>
    <cellStyle name="백분율 [△2]" xfId="2827"/>
    <cellStyle name="백분율 [△2] 2" xfId="6024"/>
    <cellStyle name="백분율 [△2] 2 2" xfId="9709"/>
    <cellStyle name="백분율 [△2] 3" xfId="9708"/>
    <cellStyle name="백분율 [△2] 3 2" xfId="16236"/>
    <cellStyle name="백분율 [0]" xfId="2828"/>
    <cellStyle name="백분율 [0] 2" xfId="9710"/>
    <cellStyle name="백분율 [2]" xfId="2829"/>
    <cellStyle name="백분율 [2] 2" xfId="9711"/>
    <cellStyle name="백분율 10" xfId="16853"/>
    <cellStyle name="백분율 11" xfId="16874"/>
    <cellStyle name="백분율 12" xfId="25845"/>
    <cellStyle name="백분율 2" xfId="2830"/>
    <cellStyle name="백분율 2 2" xfId="6025"/>
    <cellStyle name="백분율 2 2 2" xfId="9713"/>
    <cellStyle name="백분율 2 2 3" xfId="27665"/>
    <cellStyle name="백분율 2 3" xfId="6231"/>
    <cellStyle name="백분율 2 3 2" xfId="9712"/>
    <cellStyle name="백분율 2 3 3" xfId="13499"/>
    <cellStyle name="백분율 2 4" xfId="10799"/>
    <cellStyle name="백분율 2 4 2" xfId="16235"/>
    <cellStyle name="백분율 2 5" xfId="16246"/>
    <cellStyle name="백분율 2 6" xfId="25846"/>
    <cellStyle name="백분율 3" xfId="2831"/>
    <cellStyle name="백분율 3 2" xfId="9714"/>
    <cellStyle name="백분율 3 3" xfId="25890"/>
    <cellStyle name="백분율 4" xfId="6026"/>
    <cellStyle name="백분율 4 2" xfId="9715"/>
    <cellStyle name="백분율 5" xfId="6027"/>
    <cellStyle name="백분율 5 2" xfId="9716"/>
    <cellStyle name="백분율 6" xfId="6028"/>
    <cellStyle name="백분율 6 2" xfId="9717"/>
    <cellStyle name="백분율 7" xfId="16759"/>
    <cellStyle name="백분율 8" xfId="16711"/>
    <cellStyle name="백분율 9" xfId="16860"/>
    <cellStyle name="백분율［△1］" xfId="2832"/>
    <cellStyle name="백분율［△1］ 2" xfId="6029"/>
    <cellStyle name="백분율［△1］ 2 2" xfId="9719"/>
    <cellStyle name="백분율［△1］ 3" xfId="9718"/>
    <cellStyle name="백분율［△1］ 3 2" xfId="13500"/>
    <cellStyle name="백분율［△1］ 4" xfId="13404"/>
    <cellStyle name="백분율［△1］ 5" xfId="16557"/>
    <cellStyle name="백분율［△2］" xfId="2833"/>
    <cellStyle name="백분율［△2］ 2" xfId="6030"/>
    <cellStyle name="백분율［△2］ 2 2" xfId="9721"/>
    <cellStyle name="백분율［△2］ 3" xfId="9720"/>
    <cellStyle name="백분율［△2］ 3 2" xfId="13501"/>
    <cellStyle name="백분율［△2］ 4" xfId="13405"/>
    <cellStyle name="벭?_Q1 PRODUCT ACTUAL_4월 (2)" xfId="10786"/>
    <cellStyle name="병합 후 가운데 맞춤" xfId="6031"/>
    <cellStyle name="병합 후 가운데 맞춤 2" xfId="9722"/>
    <cellStyle name="병합 후 가운데 정열" xfId="6032"/>
    <cellStyle name="병합 후 가운데 정열 2" xfId="9723"/>
    <cellStyle name="보고서 제목" xfId="6033"/>
    <cellStyle name="보고서 제목 2" xfId="9724"/>
    <cellStyle name="보통 2" xfId="6034"/>
    <cellStyle name="보통 2 2" xfId="9725"/>
    <cellStyle name="보통 7" xfId="25847"/>
    <cellStyle name="凤준" xfId="16132"/>
    <cellStyle name="분수" xfId="2834"/>
    <cellStyle name="분수 2" xfId="9726"/>
    <cellStyle name="뷭?" xfId="6035"/>
    <cellStyle name="뷭? 2" xfId="9727"/>
    <cellStyle name="뷭? 3" xfId="16760"/>
    <cellStyle name="뷭?_?긚??_1" xfId="2835"/>
    <cellStyle name="빨간색" xfId="2836"/>
    <cellStyle name="빨간색 2" xfId="6036"/>
    <cellStyle name="빨간색 2 2" xfId="9729"/>
    <cellStyle name="빨간색 3" xfId="9728"/>
    <cellStyle name="빨간색 3 2" xfId="16240"/>
    <cellStyle name="빨강" xfId="2837"/>
    <cellStyle name="빨강 2" xfId="9730"/>
    <cellStyle name="빨강 2 2" xfId="16134"/>
    <cellStyle name="빨강 2 3" xfId="16133"/>
    <cellStyle name="常规_cs802" xfId="2838"/>
    <cellStyle name="선택영역" xfId="2839"/>
    <cellStyle name="선택영역 2" xfId="9731"/>
    <cellStyle name="선택영역 2 2" xfId="16136"/>
    <cellStyle name="선택영역 2 3" xfId="16135"/>
    <cellStyle name="선택영역 가운데" xfId="2840"/>
    <cellStyle name="선택영역 가운데 2" xfId="9732"/>
    <cellStyle name="선택영역_토공수량" xfId="6037"/>
    <cellStyle name="선택영역의 가운데" xfId="2841"/>
    <cellStyle name="선택영역의 가운데 2" xfId="9733"/>
    <cellStyle name="선택영역의 가운데로" xfId="2842"/>
    <cellStyle name="선택영역의 가운데로 2" xfId="6038"/>
    <cellStyle name="선택영역의 가운데로 2 2" xfId="9735"/>
    <cellStyle name="선택영역의 가운데로 3" xfId="9734"/>
    <cellStyle name="선택영역의 가운데로 3 2" xfId="13502"/>
    <cellStyle name="선택영역의 가운데로 4" xfId="13406"/>
    <cellStyle name="선택영영" xfId="2843"/>
    <cellStyle name="선택영영 2" xfId="9736"/>
    <cellStyle name="설계서" xfId="2844"/>
    <cellStyle name="설계서 2" xfId="9737"/>
    <cellStyle name="설계서-내용" xfId="2845"/>
    <cellStyle name="설계서-내용 2" xfId="9738"/>
    <cellStyle name="설계서-내용-소수점" xfId="2846"/>
    <cellStyle name="설계서-내용-소수점 2" xfId="9739"/>
    <cellStyle name="설계서-내용-우" xfId="2847"/>
    <cellStyle name="설계서-내용-우 2" xfId="9740"/>
    <cellStyle name="설계서-내용-좌" xfId="2848"/>
    <cellStyle name="설계서-내용-좌 2" xfId="9741"/>
    <cellStyle name="설계서-소제목" xfId="2849"/>
    <cellStyle name="설계서-소제목 2" xfId="9742"/>
    <cellStyle name="설계서-타이틀" xfId="2850"/>
    <cellStyle name="설계서-타이틀 2" xfId="9743"/>
    <cellStyle name="설계서-항목" xfId="2851"/>
    <cellStyle name="설계서-항목 2" xfId="9744"/>
    <cellStyle name="설계예산서" xfId="27668"/>
    <cellStyle name="설명 텍스트 2" xfId="6039"/>
    <cellStyle name="설명 텍스트 2 2" xfId="9745"/>
    <cellStyle name="셀 확인 2" xfId="6040"/>
    <cellStyle name="셀 확인 2 2" xfId="9746"/>
    <cellStyle name="소수" xfId="10787"/>
    <cellStyle name="소수3" xfId="10788"/>
    <cellStyle name="소수4" xfId="10789"/>
    <cellStyle name="소수점" xfId="10790"/>
    <cellStyle name="소수점1" xfId="2852"/>
    <cellStyle name="소수점1 2" xfId="9747"/>
    <cellStyle name="소숫점0" xfId="2853"/>
    <cellStyle name="소숫점0 2" xfId="9748"/>
    <cellStyle name="소숫점3" xfId="2854"/>
    <cellStyle name="소숫점3 2" xfId="9749"/>
    <cellStyle name="수량" xfId="2855"/>
    <cellStyle name="수량 2" xfId="9750"/>
    <cellStyle name="수량1" xfId="2856"/>
    <cellStyle name="수량1 2" xfId="6041"/>
    <cellStyle name="수량1 2 2" xfId="9752"/>
    <cellStyle name="수량1 3" xfId="9751"/>
    <cellStyle name="수량1 3 2" xfId="16239"/>
    <cellStyle name="수량산출" xfId="6653"/>
    <cellStyle name="수목명" xfId="2857"/>
    <cellStyle name="수목명 2" xfId="6042"/>
    <cellStyle name="수목명 2 2" xfId="9754"/>
    <cellStyle name="수목명 3" xfId="9753"/>
    <cellStyle name="수목명 3 2" xfId="16266"/>
    <cellStyle name="숫자" xfId="2858"/>
    <cellStyle name="숫자 2" xfId="9755"/>
    <cellStyle name="숫자 2 2" xfId="13503"/>
    <cellStyle name="숫자 3" xfId="13407"/>
    <cellStyle name="숫자(R)" xfId="2859"/>
    <cellStyle name="숫자(R) 2" xfId="6043"/>
    <cellStyle name="숫자(R) 2 2" xfId="9757"/>
    <cellStyle name="숫자(R) 2 2 2" xfId="16138"/>
    <cellStyle name="숫자(R) 2 2 3" xfId="16137"/>
    <cellStyle name="숫자(R) 3" xfId="9756"/>
    <cellStyle name="숫자(R) 3 2" xfId="13504"/>
    <cellStyle name="숫자(R) 4" xfId="16193"/>
    <cellStyle name="숫자(R) 5" xfId="16628"/>
    <cellStyle name="숫자(R) 6" xfId="16761"/>
    <cellStyle name="숫자_02.수량산출서(구룡천용왕소보)" xfId="16139"/>
    <cellStyle name="숫자1" xfId="2860"/>
    <cellStyle name="숫자1 2" xfId="9758"/>
    <cellStyle name="숫자1 2 2" xfId="13505"/>
    <cellStyle name="숫자1 3" xfId="13408"/>
    <cellStyle name="숫자3" xfId="2861"/>
    <cellStyle name="숫자3 2" xfId="9759"/>
    <cellStyle name="숫자3 2 2" xfId="13506"/>
    <cellStyle name="숫자3 3" xfId="13409"/>
    <cellStyle name="숫자3R" xfId="6045"/>
    <cellStyle name="숫자3R 2" xfId="9760"/>
    <cellStyle name="숫자3자리" xfId="6044"/>
    <cellStyle name="숫자3자리 2" xfId="9761"/>
    <cellStyle name="쉼표 [0]" xfId="2862" builtinId="6"/>
    <cellStyle name="쉼표 [0] 10" xfId="16140"/>
    <cellStyle name="쉼표 [0] 11" xfId="16141"/>
    <cellStyle name="쉼표 [0] 11 2" xfId="16513"/>
    <cellStyle name="쉼표 [0] 12" xfId="16142"/>
    <cellStyle name="쉼표 [0] 13" xfId="27670"/>
    <cellStyle name="쉼표 [0] 2" xfId="2863"/>
    <cellStyle name="쉼표 [0] 2 10" xfId="16245"/>
    <cellStyle name="쉼표 [0] 2 2" xfId="2864"/>
    <cellStyle name="쉼표 [0] 2 2 2" xfId="2865"/>
    <cellStyle name="쉼표 [0] 2 2 2 2" xfId="9764"/>
    <cellStyle name="쉼표 [0] 2 2 2 3" xfId="25751"/>
    <cellStyle name="쉼표 [0] 2 2 3" xfId="2866"/>
    <cellStyle name="쉼표 [0] 2 2 3 2" xfId="9765"/>
    <cellStyle name="쉼표 [0] 2 2 4" xfId="6046"/>
    <cellStyle name="쉼표 [0] 2 2 4 2" xfId="9766"/>
    <cellStyle name="쉼표 [0] 2 2 5" xfId="9763"/>
    <cellStyle name="쉼표 [0] 2 2 5 2" xfId="13507"/>
    <cellStyle name="쉼표 [0] 2 2 6" xfId="10796"/>
    <cellStyle name="쉼표 [0] 2 3" xfId="2867"/>
    <cellStyle name="쉼표 [0] 2 3 2" xfId="6230"/>
    <cellStyle name="쉼표 [0] 2 3 2 2" xfId="9767"/>
    <cellStyle name="쉼표 [0] 2 3 2 3" xfId="16234"/>
    <cellStyle name="쉼표 [0] 2 4" xfId="2868"/>
    <cellStyle name="쉼표 [0] 2 4 2" xfId="9768"/>
    <cellStyle name="쉼표 [0] 2 5" xfId="2869"/>
    <cellStyle name="쉼표 [0] 2 5 2" xfId="9769"/>
    <cellStyle name="쉼표 [0] 2 6" xfId="2870"/>
    <cellStyle name="쉼표 [0] 2 6 2" xfId="9770"/>
    <cellStyle name="쉼표 [0] 2 7" xfId="2871"/>
    <cellStyle name="쉼표 [0] 2 7 2" xfId="9771"/>
    <cellStyle name="쉼표 [0] 2 8" xfId="6047"/>
    <cellStyle name="쉼표 [0] 2 8 2" xfId="9772"/>
    <cellStyle name="쉼표 [0] 2 8 2 2" xfId="16422"/>
    <cellStyle name="쉼표 [0] 2 8 3" xfId="16680"/>
    <cellStyle name="쉼표 [0] 2 9" xfId="6232"/>
    <cellStyle name="쉼표 [0] 2 9 2" xfId="9762"/>
    <cellStyle name="쉼표 [0] 2_★태교의 숲 조성공사 설계서1" xfId="16143"/>
    <cellStyle name="쉼표 [0] 3" xfId="2872"/>
    <cellStyle name="쉼표 [0] 3 2" xfId="6048"/>
    <cellStyle name="쉼표 [0] 3 2 2" xfId="9774"/>
    <cellStyle name="쉼표 [0] 3 3" xfId="9773"/>
    <cellStyle name="쉼표 [0] 3 3 2" xfId="16144"/>
    <cellStyle name="쉼표 [0] 3 3 3" xfId="13508"/>
    <cellStyle name="쉼표 [0] 3 4" xfId="10798"/>
    <cellStyle name="쉼표 [0] 3 5" xfId="16556"/>
    <cellStyle name="쉼표 [0] 3 6" xfId="16881"/>
    <cellStyle name="쉼표 [0] 4" xfId="2873"/>
    <cellStyle name="쉼표 [0] 4 2" xfId="6049"/>
    <cellStyle name="쉼표 [0] 4 2 2" xfId="9776"/>
    <cellStyle name="쉼표 [0] 4 2 2 2" xfId="16691"/>
    <cellStyle name="쉼표 [0] 4 2 3" xfId="16610"/>
    <cellStyle name="쉼표 [0] 4 3" xfId="9775"/>
    <cellStyle name="쉼표 [0] 4 3 2" xfId="16265"/>
    <cellStyle name="쉼표 [0] 4 4" xfId="16412"/>
    <cellStyle name="쉼표 [0] 5" xfId="2874"/>
    <cellStyle name="쉼표 [0] 5 2" xfId="2875"/>
    <cellStyle name="쉼표 [0] 5 2 2" xfId="9778"/>
    <cellStyle name="쉼표 [0] 5 3" xfId="9777"/>
    <cellStyle name="쉼표 [0] 5 3 2" xfId="16679"/>
    <cellStyle name="쉼표 [0] 5 4" xfId="16390"/>
    <cellStyle name="쉼표 [0] 5 5" xfId="16411"/>
    <cellStyle name="쉼표 [0] 6" xfId="2876"/>
    <cellStyle name="쉼표 [0] 6 2" xfId="9779"/>
    <cellStyle name="쉼표 [0] 6 2 2" xfId="16511"/>
    <cellStyle name="쉼표 [0] 6 2 3" xfId="16512"/>
    <cellStyle name="쉼표 [0] 6 3" xfId="16298"/>
    <cellStyle name="쉼표 [0] 6 4" xfId="16410"/>
    <cellStyle name="쉼표 [0] 6 5" xfId="25889"/>
    <cellStyle name="쉼표 [0] 7" xfId="2877"/>
    <cellStyle name="쉼표 [0] 7 2" xfId="9780"/>
    <cellStyle name="쉼표 [0] 7 2 2" xfId="16267"/>
    <cellStyle name="쉼표 [0] 7 3" xfId="16686"/>
    <cellStyle name="쉼표 [0] 8" xfId="6050"/>
    <cellStyle name="쉼표 [0] 8 2" xfId="2878"/>
    <cellStyle name="쉼표 [0] 8 2 2" xfId="9782"/>
    <cellStyle name="쉼표 [0] 8 3" xfId="9781"/>
    <cellStyle name="쉼표 [0] 9" xfId="16145"/>
    <cellStyle name="쉼표 [0] 9 2" xfId="16146"/>
    <cellStyle name="쉼표 [0] 9 2 2" xfId="16147"/>
    <cellStyle name="쉼표 [0] 9 2 2 2" xfId="25752"/>
    <cellStyle name="쉼표 [0] 9 2 2 2 2" xfId="25868"/>
    <cellStyle name="쉼표 [0] 9 2 2 3" xfId="25853"/>
    <cellStyle name="쉼표 [0] 9 2 3" xfId="25753"/>
    <cellStyle name="쉼표 [0] 9 2 3 2" xfId="25869"/>
    <cellStyle name="쉼표 [0] 9 2 4" xfId="25852"/>
    <cellStyle name="쉼표 [0] 9 3" xfId="16148"/>
    <cellStyle name="쉼표 [0] 9 3 2" xfId="25754"/>
    <cellStyle name="쉼표 [0] 9 3 2 2" xfId="25870"/>
    <cellStyle name="쉼표 [0] 9 3 3" xfId="25854"/>
    <cellStyle name="쉼표 [0] 9 4" xfId="25755"/>
    <cellStyle name="쉼표 [0] 9 4 2" xfId="25871"/>
    <cellStyle name="쉼표 [0] 9 5" xfId="25851"/>
    <cellStyle name="스타일 1" xfId="2879"/>
    <cellStyle name="스타일 1 2" xfId="9783"/>
    <cellStyle name="스타일 1 2 2" xfId="16618"/>
    <cellStyle name="스타일 1 3" xfId="16409"/>
    <cellStyle name="스타일 1 4" xfId="16762"/>
    <cellStyle name="스타일 10" xfId="2880"/>
    <cellStyle name="스타일 10 2" xfId="9784"/>
    <cellStyle name="스타일 100" xfId="6652"/>
    <cellStyle name="스타일 101" xfId="6651"/>
    <cellStyle name="스타일 102" xfId="6650"/>
    <cellStyle name="스타일 103" xfId="6649"/>
    <cellStyle name="스타일 104" xfId="6648"/>
    <cellStyle name="스타일 105" xfId="6647"/>
    <cellStyle name="스타일 106" xfId="6646"/>
    <cellStyle name="스타일 107" xfId="6645"/>
    <cellStyle name="스타일 108" xfId="6644"/>
    <cellStyle name="스타일 109" xfId="6643"/>
    <cellStyle name="스타일 11" xfId="2881"/>
    <cellStyle name="스타일 11 2" xfId="9785"/>
    <cellStyle name="스타일 110" xfId="6642"/>
    <cellStyle name="스타일 111" xfId="6641"/>
    <cellStyle name="스타일 112" xfId="6640"/>
    <cellStyle name="스타일 113" xfId="6639"/>
    <cellStyle name="스타일 114" xfId="6638"/>
    <cellStyle name="스타일 115" xfId="6637"/>
    <cellStyle name="스타일 116" xfId="6636"/>
    <cellStyle name="스타일 117" xfId="6635"/>
    <cellStyle name="스타일 118" xfId="6634"/>
    <cellStyle name="스타일 119" xfId="6633"/>
    <cellStyle name="스타일 12" xfId="2882"/>
    <cellStyle name="스타일 12 2" xfId="9786"/>
    <cellStyle name="스타일 120" xfId="6632"/>
    <cellStyle name="스타일 121" xfId="6631"/>
    <cellStyle name="스타일 122" xfId="6630"/>
    <cellStyle name="스타일 123" xfId="6629"/>
    <cellStyle name="스타일 124" xfId="6628"/>
    <cellStyle name="스타일 125" xfId="6627"/>
    <cellStyle name="스타일 126" xfId="6626"/>
    <cellStyle name="스타일 127" xfId="6625"/>
    <cellStyle name="스타일 128" xfId="6624"/>
    <cellStyle name="스타일 129" xfId="6623"/>
    <cellStyle name="스타일 13" xfId="2883"/>
    <cellStyle name="스타일 13 2" xfId="9787"/>
    <cellStyle name="스타일 130" xfId="6622"/>
    <cellStyle name="스타일 131" xfId="6621"/>
    <cellStyle name="스타일 132" xfId="6620"/>
    <cellStyle name="스타일 133" xfId="6619"/>
    <cellStyle name="스타일 134" xfId="6618"/>
    <cellStyle name="스타일 135" xfId="6617"/>
    <cellStyle name="스타일 136" xfId="6616"/>
    <cellStyle name="스타일 137" xfId="6615"/>
    <cellStyle name="스타일 138" xfId="6614"/>
    <cellStyle name="스타일 139" xfId="6613"/>
    <cellStyle name="스타일 14" xfId="2884"/>
    <cellStyle name="스타일 14 2" xfId="9788"/>
    <cellStyle name="스타일 140" xfId="6612"/>
    <cellStyle name="스타일 141" xfId="6611"/>
    <cellStyle name="스타일 142" xfId="6610"/>
    <cellStyle name="스타일 143" xfId="6609"/>
    <cellStyle name="스타일 144" xfId="6608"/>
    <cellStyle name="스타일 145" xfId="6607"/>
    <cellStyle name="스타일 146" xfId="6606"/>
    <cellStyle name="스타일 147" xfId="6605"/>
    <cellStyle name="스타일 148" xfId="6604"/>
    <cellStyle name="스타일 149" xfId="6603"/>
    <cellStyle name="스타일 15" xfId="2885"/>
    <cellStyle name="스타일 15 2" xfId="9789"/>
    <cellStyle name="스타일 15 2 2" xfId="16617"/>
    <cellStyle name="스타일 15 3" xfId="16278"/>
    <cellStyle name="스타일 150" xfId="6602"/>
    <cellStyle name="스타일 151" xfId="6601"/>
    <cellStyle name="스타일 152" xfId="6600"/>
    <cellStyle name="스타일 153" xfId="6599"/>
    <cellStyle name="스타일 154" xfId="6598"/>
    <cellStyle name="스타일 155" xfId="6597"/>
    <cellStyle name="스타일 156" xfId="6596"/>
    <cellStyle name="스타일 157" xfId="6595"/>
    <cellStyle name="스타일 158" xfId="6594"/>
    <cellStyle name="스타일 159" xfId="6593"/>
    <cellStyle name="스타일 16" xfId="6592"/>
    <cellStyle name="스타일 160" xfId="6591"/>
    <cellStyle name="스타일 161" xfId="6590"/>
    <cellStyle name="스타일 162" xfId="6589"/>
    <cellStyle name="스타일 163" xfId="6588"/>
    <cellStyle name="스타일 164" xfId="6587"/>
    <cellStyle name="스타일 165" xfId="6586"/>
    <cellStyle name="스타일 166" xfId="6585"/>
    <cellStyle name="스타일 167" xfId="6584"/>
    <cellStyle name="스타일 168" xfId="6583"/>
    <cellStyle name="스타일 169" xfId="6582"/>
    <cellStyle name="스타일 17" xfId="6581"/>
    <cellStyle name="스타일 170" xfId="6580"/>
    <cellStyle name="스타일 171" xfId="6579"/>
    <cellStyle name="스타일 172" xfId="6578"/>
    <cellStyle name="스타일 173" xfId="6577"/>
    <cellStyle name="스타일 174" xfId="6576"/>
    <cellStyle name="스타일 175" xfId="6575"/>
    <cellStyle name="스타일 176" xfId="6574"/>
    <cellStyle name="스타일 177" xfId="6573"/>
    <cellStyle name="스타일 178" xfId="6572"/>
    <cellStyle name="스타일 179" xfId="6571"/>
    <cellStyle name="스타일 18" xfId="6570"/>
    <cellStyle name="스타일 180" xfId="6569"/>
    <cellStyle name="스타일 181" xfId="6568"/>
    <cellStyle name="스타일 182" xfId="6567"/>
    <cellStyle name="스타일 183" xfId="6566"/>
    <cellStyle name="스타일 184" xfId="6565"/>
    <cellStyle name="스타일 185" xfId="6564"/>
    <cellStyle name="스타일 186" xfId="6563"/>
    <cellStyle name="스타일 187" xfId="6562"/>
    <cellStyle name="스타일 188" xfId="6561"/>
    <cellStyle name="스타일 189" xfId="6560"/>
    <cellStyle name="스타일 19" xfId="6559"/>
    <cellStyle name="스타일 190" xfId="6558"/>
    <cellStyle name="스타일 191" xfId="6557"/>
    <cellStyle name="스타일 192" xfId="6556"/>
    <cellStyle name="스타일 193" xfId="6555"/>
    <cellStyle name="스타일 194" xfId="6554"/>
    <cellStyle name="스타일 195" xfId="6553"/>
    <cellStyle name="스타일 196" xfId="6552"/>
    <cellStyle name="스타일 197" xfId="6551"/>
    <cellStyle name="스타일 198" xfId="6550"/>
    <cellStyle name="스타일 199" xfId="6549"/>
    <cellStyle name="스타일 2" xfId="2886"/>
    <cellStyle name="스타일 2 2" xfId="9790"/>
    <cellStyle name="스타일 2 2 2" xfId="16244"/>
    <cellStyle name="스타일 2 3" xfId="16277"/>
    <cellStyle name="스타일 20" xfId="6548"/>
    <cellStyle name="스타일 200" xfId="6547"/>
    <cellStyle name="스타일 201" xfId="6546"/>
    <cellStyle name="스타일 202" xfId="6545"/>
    <cellStyle name="스타일 203" xfId="6544"/>
    <cellStyle name="스타일 204" xfId="6543"/>
    <cellStyle name="스타일 205" xfId="6542"/>
    <cellStyle name="스타일 206" xfId="6541"/>
    <cellStyle name="스타일 207" xfId="6540"/>
    <cellStyle name="스타일 208" xfId="6539"/>
    <cellStyle name="스타일 209" xfId="6538"/>
    <cellStyle name="스타일 21" xfId="6537"/>
    <cellStyle name="스타일 210" xfId="6536"/>
    <cellStyle name="스타일 211" xfId="6535"/>
    <cellStyle name="스타일 212" xfId="6534"/>
    <cellStyle name="스타일 213" xfId="6533"/>
    <cellStyle name="스타일 214" xfId="6532"/>
    <cellStyle name="스타일 215" xfId="6531"/>
    <cellStyle name="스타일 216" xfId="6530"/>
    <cellStyle name="스타일 217" xfId="6529"/>
    <cellStyle name="스타일 218" xfId="6528"/>
    <cellStyle name="스타일 219" xfId="6527"/>
    <cellStyle name="스타일 22" xfId="6526"/>
    <cellStyle name="스타일 220" xfId="6525"/>
    <cellStyle name="스타일 221" xfId="6524"/>
    <cellStyle name="스타일 222" xfId="6523"/>
    <cellStyle name="스타일 223" xfId="6522"/>
    <cellStyle name="스타일 224" xfId="6521"/>
    <cellStyle name="스타일 225" xfId="6520"/>
    <cellStyle name="스타일 226" xfId="6519"/>
    <cellStyle name="스타일 227" xfId="6518"/>
    <cellStyle name="스타일 228" xfId="6517"/>
    <cellStyle name="스타일 229" xfId="6516"/>
    <cellStyle name="스타일 23" xfId="6515"/>
    <cellStyle name="스타일 230" xfId="6514"/>
    <cellStyle name="스타일 231" xfId="6513"/>
    <cellStyle name="스타일 232" xfId="6512"/>
    <cellStyle name="스타일 233" xfId="6511"/>
    <cellStyle name="스타일 234" xfId="6510"/>
    <cellStyle name="스타일 235" xfId="6509"/>
    <cellStyle name="스타일 236" xfId="6508"/>
    <cellStyle name="스타일 237" xfId="6507"/>
    <cellStyle name="스타일 238" xfId="6506"/>
    <cellStyle name="스타일 239" xfId="6505"/>
    <cellStyle name="스타일 24" xfId="6504"/>
    <cellStyle name="스타일 240" xfId="6503"/>
    <cellStyle name="스타일 241" xfId="6502"/>
    <cellStyle name="스타일 242" xfId="6501"/>
    <cellStyle name="스타일 243" xfId="6500"/>
    <cellStyle name="스타일 244" xfId="6499"/>
    <cellStyle name="스타일 245" xfId="6498"/>
    <cellStyle name="스타일 246" xfId="6497"/>
    <cellStyle name="스타일 247" xfId="6496"/>
    <cellStyle name="스타일 248" xfId="6495"/>
    <cellStyle name="스타일 249" xfId="6494"/>
    <cellStyle name="스타일 25" xfId="6493"/>
    <cellStyle name="스타일 250" xfId="6492"/>
    <cellStyle name="스타일 251" xfId="6491"/>
    <cellStyle name="스타일 252" xfId="6490"/>
    <cellStyle name="스타일 253" xfId="6489"/>
    <cellStyle name="스타일 254" xfId="6488"/>
    <cellStyle name="스타일 255" xfId="6487"/>
    <cellStyle name="스타일 256" xfId="6486"/>
    <cellStyle name="스타일 26" xfId="6485"/>
    <cellStyle name="스타일 27" xfId="6484"/>
    <cellStyle name="스타일 28" xfId="6483"/>
    <cellStyle name="스타일 29" xfId="6482"/>
    <cellStyle name="스타일 3" xfId="2887"/>
    <cellStyle name="스타일 3 2" xfId="9791"/>
    <cellStyle name="스타일 3 2 2" xfId="16150"/>
    <cellStyle name="스타일 3 2 3" xfId="16149"/>
    <cellStyle name="스타일 3 2 4" xfId="16243"/>
    <cellStyle name="스타일 30" xfId="6481"/>
    <cellStyle name="스타일 31" xfId="6480"/>
    <cellStyle name="스타일 32" xfId="6479"/>
    <cellStyle name="스타일 33" xfId="6478"/>
    <cellStyle name="스타일 34" xfId="6477"/>
    <cellStyle name="스타일 35" xfId="6476"/>
    <cellStyle name="스타일 36" xfId="6475"/>
    <cellStyle name="스타일 37" xfId="6474"/>
    <cellStyle name="스타일 38" xfId="6473"/>
    <cellStyle name="스타일 39" xfId="6472"/>
    <cellStyle name="스타일 4" xfId="2888"/>
    <cellStyle name="스타일 4 2" xfId="9792"/>
    <cellStyle name="스타일 4 2 2" xfId="16152"/>
    <cellStyle name="스타일 4 2 3" xfId="16151"/>
    <cellStyle name="스타일 4 2 4" xfId="16233"/>
    <cellStyle name="스타일 4 3" xfId="16763"/>
    <cellStyle name="스타일 40" xfId="6471"/>
    <cellStyle name="스타일 41" xfId="6470"/>
    <cellStyle name="스타일 42" xfId="6469"/>
    <cellStyle name="스타일 43" xfId="6468"/>
    <cellStyle name="스타일 44" xfId="6467"/>
    <cellStyle name="스타일 45" xfId="6466"/>
    <cellStyle name="스타일 46" xfId="6465"/>
    <cellStyle name="스타일 47" xfId="6464"/>
    <cellStyle name="스타일 48" xfId="6463"/>
    <cellStyle name="스타일 49" xfId="6462"/>
    <cellStyle name="스타일 5" xfId="2889"/>
    <cellStyle name="스타일 5 2" xfId="9793"/>
    <cellStyle name="스타일 5 2 2" xfId="16232"/>
    <cellStyle name="스타일 5 3" xfId="16249"/>
    <cellStyle name="스타일 50" xfId="6461"/>
    <cellStyle name="스타일 51" xfId="6460"/>
    <cellStyle name="스타일 52" xfId="6459"/>
    <cellStyle name="스타일 53" xfId="6458"/>
    <cellStyle name="스타일 54" xfId="6457"/>
    <cellStyle name="스타일 55" xfId="6456"/>
    <cellStyle name="스타일 56" xfId="6455"/>
    <cellStyle name="스타일 57" xfId="6454"/>
    <cellStyle name="스타일 58" xfId="6453"/>
    <cellStyle name="스타일 59" xfId="6452"/>
    <cellStyle name="스타일 6" xfId="2890"/>
    <cellStyle name="스타일 6 2" xfId="9794"/>
    <cellStyle name="스타일 60" xfId="6451"/>
    <cellStyle name="스타일 61" xfId="6450"/>
    <cellStyle name="스타일 62" xfId="6449"/>
    <cellStyle name="스타일 63" xfId="6448"/>
    <cellStyle name="스타일 64" xfId="6447"/>
    <cellStyle name="스타일 65" xfId="6446"/>
    <cellStyle name="스타일 66" xfId="6445"/>
    <cellStyle name="스타일 67" xfId="6444"/>
    <cellStyle name="스타일 68" xfId="6443"/>
    <cellStyle name="스타일 69" xfId="6442"/>
    <cellStyle name="스타일 7" xfId="2891"/>
    <cellStyle name="스타일 7 2" xfId="9795"/>
    <cellStyle name="스타일 70" xfId="6441"/>
    <cellStyle name="스타일 71" xfId="6440"/>
    <cellStyle name="스타일 72" xfId="6439"/>
    <cellStyle name="스타일 73" xfId="6438"/>
    <cellStyle name="스타일 74" xfId="6437"/>
    <cellStyle name="스타일 75" xfId="6436"/>
    <cellStyle name="스타일 76" xfId="6435"/>
    <cellStyle name="스타일 77" xfId="6434"/>
    <cellStyle name="스타일 78" xfId="6433"/>
    <cellStyle name="스타일 79" xfId="6432"/>
    <cellStyle name="스타일 8" xfId="2892"/>
    <cellStyle name="스타일 8 2" xfId="9796"/>
    <cellStyle name="스타일 80" xfId="6431"/>
    <cellStyle name="스타일 81" xfId="6430"/>
    <cellStyle name="스타일 82" xfId="6429"/>
    <cellStyle name="스타일 83" xfId="6428"/>
    <cellStyle name="스타일 84" xfId="6427"/>
    <cellStyle name="스타일 85" xfId="6426"/>
    <cellStyle name="스타일 86" xfId="6425"/>
    <cellStyle name="스타일 87" xfId="6424"/>
    <cellStyle name="스타일 88" xfId="6423"/>
    <cellStyle name="스타일 89" xfId="6422"/>
    <cellStyle name="스타일 9" xfId="2893"/>
    <cellStyle name="스타일 9 2" xfId="9797"/>
    <cellStyle name="스타일 90" xfId="6421"/>
    <cellStyle name="스타일 91" xfId="6420"/>
    <cellStyle name="스타일 92" xfId="6419"/>
    <cellStyle name="스타일 93" xfId="6418"/>
    <cellStyle name="스타일 94" xfId="6417"/>
    <cellStyle name="스타일 95" xfId="6416"/>
    <cellStyle name="스타일 96" xfId="6415"/>
    <cellStyle name="스타일 97" xfId="6414"/>
    <cellStyle name="스타일 98" xfId="6413"/>
    <cellStyle name="스타일 99" xfId="6412"/>
    <cellStyle name="안건회계법인" xfId="2894"/>
    <cellStyle name="안건회계법인 2" xfId="9798"/>
    <cellStyle name="연결된 셀 2" xfId="6051"/>
    <cellStyle name="연결된 셀 2 2" xfId="9799"/>
    <cellStyle name="영호" xfId="6411"/>
    <cellStyle name="옛체" xfId="6052"/>
    <cellStyle name="옛체 2" xfId="9800"/>
    <cellStyle name="왼쪽2" xfId="2895"/>
    <cellStyle name="왼쪽2 2" xfId="6053"/>
    <cellStyle name="왼쪽2 2 2" xfId="9802"/>
    <cellStyle name="왼쪽2 3" xfId="9801"/>
    <cellStyle name="왼쪽2 3 2" xfId="16231"/>
    <cellStyle name="요약 2" xfId="6054"/>
    <cellStyle name="요약 2 2" xfId="9803"/>
    <cellStyle name="우괄호_박심배수구조물공" xfId="2896"/>
    <cellStyle name="우측양괄호" xfId="2897"/>
    <cellStyle name="우측양괄호 2" xfId="9804"/>
    <cellStyle name="원" xfId="2898"/>
    <cellStyle name="원 2" xfId="9805"/>
    <cellStyle name="원 2 2" xfId="16154"/>
    <cellStyle name="원 2 3" xfId="16155"/>
    <cellStyle name="원 2 4" xfId="16153"/>
    <cellStyle name="원 3" xfId="16490"/>
    <cellStyle name="원_BID" xfId="6410"/>
    <cellStyle name="원_견적" xfId="6409"/>
    <cellStyle name="원_내역서-구조물" xfId="6408"/>
    <cellStyle name="원_매내천" xfId="16156"/>
    <cellStyle name="원_백석수지예산서" xfId="10791"/>
    <cellStyle name="원_송말1리계약서류" xfId="10461"/>
    <cellStyle name="원_우리공영-시흥양수장도급내역" xfId="10462"/>
    <cellStyle name="원_이용시설" xfId="10463"/>
    <cellStyle name="원_인흥공사비(수지예산서)" xfId="6407"/>
    <cellStyle name="원_점리내역" xfId="6406"/>
    <cellStyle name="원_증포동비상급수(도급내역서)우리공영" xfId="10464"/>
    <cellStyle name="원_창봉지급자재단가" xfId="6405"/>
    <cellStyle name="원_토목투찰(대림)" xfId="6404"/>
    <cellStyle name="원_토목투찰(대림)_BID1" xfId="6403"/>
    <cellStyle name="원_풍덕천_견적" xfId="6402"/>
    <cellStyle name="원_현곡산업단지-표지판" xfId="6401"/>
    <cellStyle name="유1" xfId="2899"/>
    <cellStyle name="유1 2" xfId="9806"/>
    <cellStyle name="유1 2 2" xfId="13509"/>
    <cellStyle name="유1 3" xfId="13410"/>
    <cellStyle name="유상진" xfId="6055"/>
    <cellStyle name="유상진 2" xfId="9807"/>
    <cellStyle name="유영" xfId="2900"/>
    <cellStyle name="유영 2" xfId="6056"/>
    <cellStyle name="유영 2 2" xfId="9809"/>
    <cellStyle name="유영 3" xfId="9808"/>
    <cellStyle name="유영 3 2" xfId="16573"/>
    <cellStyle name="을지" xfId="10465"/>
    <cellStyle name="음수서식" xfId="2901"/>
    <cellStyle name="음수서식 2" xfId="9810"/>
    <cellStyle name="일반" xfId="2902"/>
    <cellStyle name="일반 2" xfId="9811"/>
    <cellStyle name="일반 2 2" xfId="13510"/>
    <cellStyle name="일반 3" xfId="13411"/>
    <cellStyle name="一般_Book1" xfId="2903"/>
    <cellStyle name="일위대가" xfId="6057"/>
    <cellStyle name="일위대가 2" xfId="9812"/>
    <cellStyle name="일위-제목" xfId="6058"/>
    <cellStyle name="일위-제목 2" xfId="9813"/>
    <cellStyle name="일위호표번호" xfId="6059"/>
    <cellStyle name="일위호표번호 2" xfId="9814"/>
    <cellStyle name="입력 2" xfId="6060"/>
    <cellStyle name="입력 2 2" xfId="9815"/>
    <cellStyle name="자리수" xfId="2904"/>
    <cellStyle name="자리수 - 유형1" xfId="6400"/>
    <cellStyle name="자리수 2" xfId="6061"/>
    <cellStyle name="자리수 2 2" xfId="9817"/>
    <cellStyle name="자리수 3" xfId="9816"/>
    <cellStyle name="자리수_(샛별)0426_자재단가" xfId="10466"/>
    <cellStyle name="자리수0" xfId="2905"/>
    <cellStyle name="자리수0 2" xfId="6062"/>
    <cellStyle name="자리수0 2 2" xfId="9819"/>
    <cellStyle name="자리수0 3" xfId="9818"/>
    <cellStyle name="자리수0 3 2" xfId="16504"/>
    <cellStyle name="자리수0 4" xfId="16428"/>
    <cellStyle name="쟟" xfId="2906"/>
    <cellStyle name="쟟 2" xfId="9820"/>
    <cellStyle name="정기수 - 유형1" xfId="6063"/>
    <cellStyle name="정기수 - 유형1 2" xfId="9821"/>
    <cellStyle name="정렬" xfId="6399"/>
    <cellStyle name="정렬범위" xfId="6398"/>
    <cellStyle name="정렬범위 2" xfId="13412"/>
    <cellStyle name="제곱" xfId="2907"/>
    <cellStyle name="제곱 2" xfId="9822"/>
    <cellStyle name="제목 1 2" xfId="6064"/>
    <cellStyle name="제목 1 2 2" xfId="9823"/>
    <cellStyle name="제목 1(左)" xfId="6065"/>
    <cellStyle name="제목 1(左) 2" xfId="9824"/>
    <cellStyle name="제목 1(中)" xfId="6066"/>
    <cellStyle name="제목 1(中) 2" xfId="9825"/>
    <cellStyle name="제목 10" xfId="6067"/>
    <cellStyle name="제목 10 2" xfId="9826"/>
    <cellStyle name="제목 2 2" xfId="6068"/>
    <cellStyle name="제목 2 2 2" xfId="9827"/>
    <cellStyle name="제목 3 2" xfId="6069"/>
    <cellStyle name="제목 3 2 2" xfId="9828"/>
    <cellStyle name="제목 4 2" xfId="6070"/>
    <cellStyle name="제목 4 2 2" xfId="9829"/>
    <cellStyle name="제목 5" xfId="6071"/>
    <cellStyle name="제목 5 2" xfId="9830"/>
    <cellStyle name="제목 6" xfId="6072"/>
    <cellStyle name="제목 6 2" xfId="9831"/>
    <cellStyle name="제목 7" xfId="6073"/>
    <cellStyle name="제목 7 2" xfId="9832"/>
    <cellStyle name="제목 8" xfId="6074"/>
    <cellStyle name="제목 8 2" xfId="9833"/>
    <cellStyle name="제목 9" xfId="6075"/>
    <cellStyle name="제목 9 2" xfId="9834"/>
    <cellStyle name="제목[1 줄]" xfId="2908"/>
    <cellStyle name="제목[1 줄] 2" xfId="9835"/>
    <cellStyle name="제목[2줄 아래]" xfId="2909"/>
    <cellStyle name="제목[2줄 아래] 2" xfId="9836"/>
    <cellStyle name="제목[2줄 위]" xfId="2910"/>
    <cellStyle name="제목[2줄 위] 2" xfId="9837"/>
    <cellStyle name="제목1" xfId="2911"/>
    <cellStyle name="제목1 2" xfId="6076"/>
    <cellStyle name="제목1 2 2" xfId="9839"/>
    <cellStyle name="제목1 3" xfId="9838"/>
    <cellStyle name="제목1 3 2" xfId="16374"/>
    <cellStyle name="제목2" xfId="6077"/>
    <cellStyle name="제목2 2" xfId="9840"/>
    <cellStyle name="좋음 2" xfId="6078"/>
    <cellStyle name="좋음 2 2" xfId="9841"/>
    <cellStyle name="좌괄호_박심배수구조물공" xfId="2912"/>
    <cellStyle name="좌측양괄호" xfId="2913"/>
    <cellStyle name="좌측양괄호 2" xfId="9842"/>
    <cellStyle name="죃" xfId="2914"/>
    <cellStyle name="죃 2" xfId="9843"/>
    <cellStyle name="ܸ준" xfId="10467"/>
    <cellStyle name="지정되지 않음" xfId="2915"/>
    <cellStyle name="지정되지 않음 2" xfId="9844"/>
    <cellStyle name="지하철정렬" xfId="2916"/>
    <cellStyle name="지하철정렬 2" xfId="9845"/>
    <cellStyle name="지하철정렬 2 2" xfId="13511"/>
    <cellStyle name="지하철정렬 3" xfId="13413"/>
    <cellStyle name="千分位[0]_Book1" xfId="2917"/>
    <cellStyle name="千分位_Book1" xfId="2918"/>
    <cellStyle name="출력 2" xfId="6079"/>
    <cellStyle name="출력 2 2" xfId="9846"/>
    <cellStyle name="측점" xfId="16157"/>
    <cellStyle name="콤" xfId="2919"/>
    <cellStyle name="콤 2" xfId="9847"/>
    <cellStyle name="콤_0513 내역서 및-1" xfId="6397"/>
    <cellStyle name="콤_09_0910 내역갑지" xfId="6396"/>
    <cellStyle name="콤_09_0910 내역갑지_09_1110 조경내역서(전체)" xfId="6395"/>
    <cellStyle name="콤_09_0910 내역갑지_09_1112 조경 내역서(최종)" xfId="6394"/>
    <cellStyle name="콤_09_0910 내역갑지_10_0308 공원내 편익시설물 설치공사_원가계산서" xfId="6393"/>
    <cellStyle name="콤_09_0910 내역갑지_10_0410 동강유역_원가계산서" xfId="6392"/>
    <cellStyle name="콤_09_0910 내역갑지_10_1119 원가계산서" xfId="6391"/>
    <cellStyle name="콤_09_0910 내역갑지_10_1119 조경 설계내역서" xfId="6390"/>
    <cellStyle name="콤_09_0910 내역갑지_관급자재 집계표" xfId="6389"/>
    <cellStyle name="콤_09_0910 이식내역갑지" xfId="6388"/>
    <cellStyle name="콤_09_0910 이식내역갑지_09_1110 조경내역서(전체)" xfId="6387"/>
    <cellStyle name="콤_09_0910 이식내역갑지_09_1112 조경 내역서(최종)" xfId="6386"/>
    <cellStyle name="콤_09_0910 이식내역갑지_10_0308 공원내 편익시설물 설치공사_원가계산서" xfId="6385"/>
    <cellStyle name="콤_09_0910 이식내역갑지_10_0410 동강유역_원가계산서" xfId="6384"/>
    <cellStyle name="콤_09_0910 이식내역갑지_10_1119 원가계산서" xfId="6383"/>
    <cellStyle name="콤_09_0910 이식내역갑지_10_1119 조경 설계내역서" xfId="6382"/>
    <cellStyle name="콤_09_0910 이식내역갑지_관급자재 집계표" xfId="6381"/>
    <cellStyle name="콤_09_1109수량산출서" xfId="6380"/>
    <cellStyle name="콤_09_1109수량산출서_09_1110 조경내역서(전체)" xfId="6379"/>
    <cellStyle name="콤_09_1109수량산출서_09_1112 조경 내역서(최종)" xfId="6378"/>
    <cellStyle name="콤_09_1109수량산출서_10_0308 공원내 편익시설물 설치공사_원가계산서" xfId="6377"/>
    <cellStyle name="콤_09_1109수량산출서_10_0410 동강유역_원가계산서" xfId="6376"/>
    <cellStyle name="콤_09_1109수량산출서_10_1119 원가계산서" xfId="6375"/>
    <cellStyle name="콤_09_1109수량산출서_10_1119 조경 설계내역서" xfId="6374"/>
    <cellStyle name="콤_09_1109수량산출서_관급자재 집계표" xfId="6373"/>
    <cellStyle name="콤_10_0308 공원내 편익시설물 설치공사_원가계산서" xfId="6372"/>
    <cellStyle name="콤_10_0410 동강유역_원가계산서" xfId="6371"/>
    <cellStyle name="콤_2005-1-2배수공" xfId="16764"/>
    <cellStyle name="콤_2005-1-2배수공_2005-1-2우수공" xfId="16765"/>
    <cellStyle name="콤_2005-1-2배수공_2005-1-3오수공" xfId="16766"/>
    <cellStyle name="콤_2005-1-2배수공_2005-1-3오수공_내역서(0707)" xfId="16767"/>
    <cellStyle name="콤_2005-1-2배수공_2005-1-3오수공_폐기물내역서(0707)" xfId="16768"/>
    <cellStyle name="콤_2005-1-2배수공_내역서(0707)" xfId="16769"/>
    <cellStyle name="콤_2005-1-2배수공_폐기물내역서(0707)" xfId="16770"/>
    <cellStyle name="콤_3.우수" xfId="2920"/>
    <cellStyle name="콤_3.우수 2" xfId="9848"/>
    <cellStyle name="콤_3.우수_1" xfId="6080"/>
    <cellStyle name="콤_3.우수_1 2" xfId="9849"/>
    <cellStyle name="콤_3.우수공개략" xfId="10468"/>
    <cellStyle name="콤_4.오수" xfId="6081"/>
    <cellStyle name="콤_4.오수 2" xfId="9850"/>
    <cellStyle name="콤_4.오수_5.구조물공" xfId="10469"/>
    <cellStyle name="콤_4.오수_8.부대공" xfId="10470"/>
    <cellStyle name="콤_4.오수_9.부대공" xfId="10471"/>
    <cellStyle name="콤_5.구조물공" xfId="10472"/>
    <cellStyle name="콤_6.포장공개략" xfId="10473"/>
    <cellStyle name="콤_DN5-우오수공" xfId="16785"/>
    <cellStyle name="콤_DN5-우오수공_DN5-우오수공" xfId="16786"/>
    <cellStyle name="콤_공원 등산로변 편익시설설치 공사 내역서 및" xfId="6370"/>
    <cellStyle name="콤_관급자재내역서" xfId="6369"/>
    <cellStyle name="콤_금곡동 1지역 보행자도로 휴게,녹지공간 조성공사 갑지(원가계산)" xfId="6368"/>
    <cellStyle name="콤_금곡동 1지역 보행자도로 휴게,녹지공간 조성공사 갑지(원가계산)_09_1110 조경내역서(전체)" xfId="6367"/>
    <cellStyle name="콤_금곡동 1지역 보행자도로 휴게,녹지공간 조성공사 갑지(원가계산)_09_1112 조경 내역서(최종)" xfId="6366"/>
    <cellStyle name="콤_금곡동 1지역 보행자도로 휴게,녹지공간 조성공사 갑지(원가계산)_1" xfId="6365"/>
    <cellStyle name="콤_금곡동 1지역 보행자도로 휴게,녹지공간 조성공사 갑지(원가계산)_10_0308 공원내 편익시설물 설치공사_원가계산서" xfId="6364"/>
    <cellStyle name="콤_금곡동 1지역 보행자도로 휴게,녹지공간 조성공사 갑지(원가계산)_10_0410 동강유역_원가계산서" xfId="6363"/>
    <cellStyle name="콤_금곡동 1지역 보행자도로 휴게,녹지공간 조성공사 갑지(원가계산)_10_1119 원가계산서" xfId="6362"/>
    <cellStyle name="콤_금곡동 1지역 보행자도로 휴게,녹지공간 조성공사 갑지(원가계산)_10_1119 조경 설계내역서" xfId="6361"/>
    <cellStyle name="콤_금곡동 1지역 보행자도로 휴게,녹지공간 조성공사 갑지(원가계산)_관급자재 집계표" xfId="6360"/>
    <cellStyle name="콤_내역서(0707)" xfId="16771"/>
    <cellStyle name="콤_수량산출서(수정)" xfId="16772"/>
    <cellStyle name="콤_수량산출서(수정)_2005-1-2배수공" xfId="16773"/>
    <cellStyle name="콤_수량산출서(수정)_2005-1-2배수공_2005-1-2우수공" xfId="16774"/>
    <cellStyle name="콤_수량산출서(수정)_2005-1-2배수공_2005-1-3오수공" xfId="16775"/>
    <cellStyle name="콤_수량산출서(수정)_2005-1-2배수공_2005-1-3오수공_내역서(0707)" xfId="16776"/>
    <cellStyle name="콤_수량산출서(수정)_2005-1-2배수공_2005-1-3오수공_폐기물내역서(0707)" xfId="16777"/>
    <cellStyle name="콤_수량산출서(수정)_2005-1-2배수공_내역서(0707)" xfId="16778"/>
    <cellStyle name="콤_수량산출서(수정)_2005-1-2배수공_폐기물내역서(0707)" xfId="16779"/>
    <cellStyle name="콤_수량산출서(수정)_DN5-우오수공" xfId="16782"/>
    <cellStyle name="콤_수량산출서(수정)_DN5-우오수공_DN5-우오수공" xfId="16783"/>
    <cellStyle name="콤_수량산출서(수정)_내역서(0707)" xfId="16780"/>
    <cellStyle name="콤_수량산출서(수정)_폐기물내역서(0707)" xfId="16781"/>
    <cellStyle name="콤_수량산출서-단남초등학교" xfId="6082"/>
    <cellStyle name="콤_수량산출서-단남초등학교 2" xfId="9851"/>
    <cellStyle name="콤_수량산출서-단남초등학교_학교숲정비-수량산출0311(김과)" xfId="6083"/>
    <cellStyle name="콤_수량산출서-단남초등학교_학교숲정비-수량산출0311(김과) 2" xfId="9852"/>
    <cellStyle name="콤_수량산출서-단남초등학교0223" xfId="6084"/>
    <cellStyle name="콤_수량산출서-단남초등학교0223 2" xfId="9853"/>
    <cellStyle name="콤_수량산출서-단남초등학교0223_학교숲정비-수량산출0311(김과)" xfId="6085"/>
    <cellStyle name="콤_수량산출서-단남초등학교0223_학교숲정비-수량산출0311(김과) 2" xfId="9854"/>
    <cellStyle name="콤_수량산출서-은행중학교" xfId="6086"/>
    <cellStyle name="콤_수량산출서-은행중학교 2" xfId="9855"/>
    <cellStyle name="콤_수량산출서-은행중학교_학교숲정비-수량산출0311(김과)" xfId="6087"/>
    <cellStyle name="콤_수량산출서-은행중학교_학교숲정비-수량산출0311(김과) 2" xfId="9856"/>
    <cellStyle name="콤_수량산출서-중원초등학교" xfId="6088"/>
    <cellStyle name="콤_수량산출서-중원초등학교 2" xfId="9857"/>
    <cellStyle name="콤_수량산출서-중원초등학교_학교숲정비-수량산출0311(김과)" xfId="6089"/>
    <cellStyle name="콤_수량산출서-중원초등학교_학교숲정비-수량산출0311(김과) 2" xfId="9858"/>
    <cellStyle name="콤_양지수련마을앞_가로변_녹화공사내역서(1)" xfId="6359"/>
    <cellStyle name="콤_오수공수량산출서" xfId="6358"/>
    <cellStyle name="콤_우수개략1" xfId="10474"/>
    <cellStyle name="콤_운산초외 자재단가(김주임작업)" xfId="6357"/>
    <cellStyle name="콤_운산초외 자재단가(김주임작업)_11_0215 수정구 근린공원 보수공사 - 원가계산서" xfId="6356"/>
    <cellStyle name="콤_운산초외 자재단가(김주임작업)_11_0215 중원구 근린공원 보수공사 - 원가계산서" xfId="6355"/>
    <cellStyle name="콤_운산초외 자재단가(김주임작업)_갈산3녹지 리모델링공사" xfId="6354"/>
    <cellStyle name="콤_운산초외 자재단가(김주임작업)_수목중량" xfId="6353"/>
    <cellStyle name="콤_운산초외 자재단가(김주임작업)_수진공원 수량산출서" xfId="6352"/>
    <cellStyle name="콤_운산초외 자재단가(김주임작업)_폐기물내역서" xfId="6351"/>
    <cellStyle name="콤_원가계산서" xfId="6350"/>
    <cellStyle name="콤_원가계산서_11_0215 수정구 근린공원 보수공사 - 원가계산서" xfId="6349"/>
    <cellStyle name="콤_원가계산서_11_0215 중원구 근린공원 보수공사 - 원가계산서" xfId="6347"/>
    <cellStyle name="콤_폐기물내역서(0707)" xfId="16784"/>
    <cellStyle name="콤마 [" xfId="2921"/>
    <cellStyle name="콤마 [ 2" xfId="9859"/>
    <cellStyle name="콤마 [#]" xfId="2922"/>
    <cellStyle name="콤마 [#] 2" xfId="6091"/>
    <cellStyle name="콤마 [#] 2 2" xfId="9861"/>
    <cellStyle name="콤마 [#] 3" xfId="9860"/>
    <cellStyle name="콤마 [#] 3 2" xfId="13512"/>
    <cellStyle name="콤마 [#] 4" xfId="13414"/>
    <cellStyle name="콤마 []" xfId="2923"/>
    <cellStyle name="콤마 [] 2" xfId="6092"/>
    <cellStyle name="콤마 [] 2 2" xfId="9863"/>
    <cellStyle name="콤마 [] 3" xfId="9862"/>
    <cellStyle name="콤마 [] 3 2" xfId="13513"/>
    <cellStyle name="콤마 [] 4" xfId="16194"/>
    <cellStyle name="콤마 [_0513 내역서 및-1" xfId="6346"/>
    <cellStyle name="콤마 [0.00]" xfId="6345"/>
    <cellStyle name="콤마 [0]" xfId="2924"/>
    <cellStyle name="콤마 [0] 2" xfId="9864"/>
    <cellStyle name="콤마 [0]_1-2.가전실판매 그래프]" xfId="16869"/>
    <cellStyle name="콤마 [0]기기자재비" xfId="2925"/>
    <cellStyle name="콤마 [0]기기자재비 2" xfId="9865"/>
    <cellStyle name="콤마 [0]기기자재비 2 2" xfId="13514"/>
    <cellStyle name="콤마 [0]기기자재비 3" xfId="13415"/>
    <cellStyle name="콤마 [000]" xfId="2926"/>
    <cellStyle name="콤마 [000] 2" xfId="9866"/>
    <cellStyle name="콤마 [1]" xfId="2927"/>
    <cellStyle name="콤마 [1] 2" xfId="9867"/>
    <cellStyle name="콤마 [1] 2 2" xfId="16159"/>
    <cellStyle name="콤마 [1] 2 3" xfId="16158"/>
    <cellStyle name="콤마 [2]" xfId="2928"/>
    <cellStyle name="콤마 [2] 2" xfId="6093"/>
    <cellStyle name="콤마 [2] 2 2" xfId="9869"/>
    <cellStyle name="콤마 [2] 3" xfId="9868"/>
    <cellStyle name="콤마 [2] 3 2" xfId="16492"/>
    <cellStyle name="콤마 [20]" xfId="16160"/>
    <cellStyle name="콤마 [3]" xfId="6094"/>
    <cellStyle name="콤마 [3] 2" xfId="9870"/>
    <cellStyle name="콤마 [5]" xfId="10475"/>
    <cellStyle name="콤마 [금액]" xfId="2929"/>
    <cellStyle name="콤마 [금액] 2" xfId="6095"/>
    <cellStyle name="콤마 [금액] 2 2" xfId="9872"/>
    <cellStyle name="콤마 [금액] 3" xfId="9871"/>
    <cellStyle name="콤마 [금액] 3 2" xfId="13515"/>
    <cellStyle name="콤마 [금액] 4" xfId="16195"/>
    <cellStyle name="콤마 [소수]" xfId="2930"/>
    <cellStyle name="콤마 [소수] 2" xfId="6096"/>
    <cellStyle name="콤마 [소수] 2 2" xfId="9874"/>
    <cellStyle name="콤마 [소수] 3" xfId="9873"/>
    <cellStyle name="콤마 [소수] 3 2" xfId="13516"/>
    <cellStyle name="콤마 [소수] 4" xfId="13416"/>
    <cellStyle name="콤마 [수량]" xfId="2931"/>
    <cellStyle name="콤마 [수량] 2" xfId="6097"/>
    <cellStyle name="콤마 [수량] 2 2" xfId="9876"/>
    <cellStyle name="콤마 [수량] 3" xfId="9875"/>
    <cellStyle name="콤마 [수량] 3 2" xfId="13517"/>
    <cellStyle name="콤마 [수량] 4" xfId="13417"/>
    <cellStyle name="콤마 1" xfId="2932"/>
    <cellStyle name="콤마 1 2" xfId="6098"/>
    <cellStyle name="콤마 1 2 2" xfId="9878"/>
    <cellStyle name="콤마 1 2 3" xfId="16870"/>
    <cellStyle name="콤마 1 3" xfId="9877"/>
    <cellStyle name="콤마 1 3 2" xfId="16509"/>
    <cellStyle name="콤마(1)" xfId="10476"/>
    <cellStyle name="콤마[ ]" xfId="2933"/>
    <cellStyle name="콤마[ ] 2" xfId="6099"/>
    <cellStyle name="콤마[ ] 2 2" xfId="9880"/>
    <cellStyle name="콤마[ ] 3" xfId="9879"/>
    <cellStyle name="콤마[ ] 3 2" xfId="13518"/>
    <cellStyle name="콤마[ ] 4" xfId="13418"/>
    <cellStyle name="콤마[*]" xfId="2934"/>
    <cellStyle name="콤마[*] 2" xfId="6100"/>
    <cellStyle name="콤마[*] 2 2" xfId="9882"/>
    <cellStyle name="콤마[*] 3" xfId="9881"/>
    <cellStyle name="콤마[*] 3 2" xfId="13519"/>
    <cellStyle name="콤마[*] 4" xfId="13419"/>
    <cellStyle name="콤마[,]" xfId="2935"/>
    <cellStyle name="콤마[,] 2" xfId="9883"/>
    <cellStyle name="콤마[.]" xfId="2936"/>
    <cellStyle name="콤마[.] 2" xfId="6101"/>
    <cellStyle name="콤마[.] 2 2" xfId="9885"/>
    <cellStyle name="콤마[.] 3" xfId="9884"/>
    <cellStyle name="콤마[.] 3 2" xfId="13520"/>
    <cellStyle name="콤마[.] 4" xfId="13420"/>
    <cellStyle name="콤마[0]" xfId="2937"/>
    <cellStyle name="콤마[0] 2" xfId="6102"/>
    <cellStyle name="콤마[0] 2 2" xfId="9887"/>
    <cellStyle name="콤마[0] 3" xfId="9886"/>
    <cellStyle name="콤마[0] 3 2" xfId="13521"/>
    <cellStyle name="콤마[0] 4" xfId="13421"/>
    <cellStyle name="콤마]" xfId="16161"/>
    <cellStyle name="콤마_  종  합  " xfId="2938"/>
    <cellStyle name="콤마0,000,00" xfId="2939"/>
    <cellStyle name="콤마0,000,00 2" xfId="9888"/>
    <cellStyle name="콤마ᕟ" xfId="6090"/>
    <cellStyle name="콤마ᕟ 2" xfId="9889"/>
    <cellStyle name="콤막 [0]_수출실적 _양식98" xfId="2940"/>
    <cellStyle name="타이틀" xfId="2941"/>
    <cellStyle name="타이틀 2" xfId="9890"/>
    <cellStyle name="타이틀 2 2" xfId="16163"/>
    <cellStyle name="타이틀 2 3" xfId="16162"/>
    <cellStyle name="턂화 [0]_투자재원" xfId="2942"/>
    <cellStyle name="토공" xfId="2943"/>
    <cellStyle name="토공 2" xfId="9891"/>
    <cellStyle name="통" xfId="2944"/>
    <cellStyle name="통 2" xfId="9892"/>
    <cellStyle name="통_0513 내역서 및-1" xfId="6343"/>
    <cellStyle name="통_09_0910 내역갑지" xfId="6342"/>
    <cellStyle name="통_09_0910 내역갑지_09_1110 조경내역서(전체)" xfId="6341"/>
    <cellStyle name="통_09_0910 내역갑지_09_1112 조경 내역서(최종)" xfId="6340"/>
    <cellStyle name="통_09_0910 내역갑지_10_0308 공원내 편익시설물 설치공사_원가계산서" xfId="6339"/>
    <cellStyle name="통_09_0910 내역갑지_10_0410 동강유역_원가계산서" xfId="6338"/>
    <cellStyle name="통_09_0910 내역갑지_10_1119 원가계산서" xfId="6336"/>
    <cellStyle name="통_09_0910 내역갑지_10_1119 조경 설계내역서" xfId="6335"/>
    <cellStyle name="통_09_0910 내역갑지_관급자재 집계표" xfId="6334"/>
    <cellStyle name="통_09_0910 이식내역갑지" xfId="6333"/>
    <cellStyle name="통_09_0910 이식내역갑지_09_1110 조경내역서(전체)" xfId="6332"/>
    <cellStyle name="통_09_0910 이식내역갑지_09_1112 조경 내역서(최종)" xfId="6331"/>
    <cellStyle name="통_09_0910 이식내역갑지_10_0308 공원내 편익시설물 설치공사_원가계산서" xfId="6330"/>
    <cellStyle name="통_09_0910 이식내역갑지_10_0410 동강유역_원가계산서" xfId="6329"/>
    <cellStyle name="통_09_0910 이식내역갑지_10_1119 원가계산서" xfId="6328"/>
    <cellStyle name="통_09_0910 이식내역갑지_10_1119 조경 설계내역서" xfId="6337"/>
    <cellStyle name="통_09_0910 이식내역갑지_관급자재 집계표" xfId="6327"/>
    <cellStyle name="통_09_1109수량산출서" xfId="6325"/>
    <cellStyle name="통_09_1109수량산출서_09_1110 조경내역서(전체)" xfId="6324"/>
    <cellStyle name="통_09_1109수량산출서_09_1112 조경 내역서(최종)" xfId="6323"/>
    <cellStyle name="통_09_1109수량산출서_10_0308 공원내 편익시설물 설치공사_원가계산서" xfId="6322"/>
    <cellStyle name="통_09_1109수량산출서_10_0410 동강유역_원가계산서" xfId="6321"/>
    <cellStyle name="통_09_1109수량산출서_10_1119 원가계산서" xfId="6320"/>
    <cellStyle name="통_09_1109수량산출서_10_1119 조경 설계내역서" xfId="6319"/>
    <cellStyle name="통_09_1109수량산출서_관급자재 집계표" xfId="6318"/>
    <cellStyle name="통_10_0308 공원내 편익시설물 설치공사_원가계산서" xfId="6317"/>
    <cellStyle name="통_10_0410 동강유역_원가계산서" xfId="6326"/>
    <cellStyle name="통_2005-1-2배수공" xfId="16787"/>
    <cellStyle name="통_2005-1-2배수공_2005-1-2우수공" xfId="16788"/>
    <cellStyle name="통_2005-1-2배수공_2005-1-3오수공" xfId="16789"/>
    <cellStyle name="통_2005-1-2배수공_2005-1-3오수공_내역서(0707)" xfId="16790"/>
    <cellStyle name="통_2005-1-2배수공_2005-1-3오수공_폐기물내역서(0707)" xfId="16791"/>
    <cellStyle name="통_2005-1-2배수공_내역서(0707)" xfId="16792"/>
    <cellStyle name="통_2005-1-2배수공_폐기물내역서(0707)" xfId="16793"/>
    <cellStyle name="통_3.우수" xfId="2945"/>
    <cellStyle name="통_3.우수 2" xfId="9893"/>
    <cellStyle name="통_3.우수_1" xfId="6103"/>
    <cellStyle name="통_3.우수_1 2" xfId="9894"/>
    <cellStyle name="통_3.우수공개략" xfId="10477"/>
    <cellStyle name="통_4.오수" xfId="6104"/>
    <cellStyle name="통_4.오수 2" xfId="9895"/>
    <cellStyle name="통_4.오수_5.구조물공" xfId="10478"/>
    <cellStyle name="통_4.오수_8.부대공" xfId="10479"/>
    <cellStyle name="통_4.오수_9.부대공" xfId="10480"/>
    <cellStyle name="통_5.구조물공" xfId="10481"/>
    <cellStyle name="통_6.포장공개략" xfId="10482"/>
    <cellStyle name="통_DN5-우오수공" xfId="16808"/>
    <cellStyle name="통_DN5-우오수공_DN5-우오수공" xfId="16809"/>
    <cellStyle name="통_공원 등산로변 편익시설설치 공사 내역서 및" xfId="6316"/>
    <cellStyle name="통_관급자재내역서" xfId="6315"/>
    <cellStyle name="통_금곡동 1지역 보행자도로 휴게,녹지공간 조성공사 갑지(원가계산)" xfId="6314"/>
    <cellStyle name="통_금곡동 1지역 보행자도로 휴게,녹지공간 조성공사 갑지(원가계산)_09_1110 조경내역서(전체)" xfId="6313"/>
    <cellStyle name="통_금곡동 1지역 보행자도로 휴게,녹지공간 조성공사 갑지(원가계산)_09_1112 조경 내역서(최종)" xfId="6312"/>
    <cellStyle name="통_금곡동 1지역 보행자도로 휴게,녹지공간 조성공사 갑지(원가계산)_1" xfId="6311"/>
    <cellStyle name="통_금곡동 1지역 보행자도로 휴게,녹지공간 조성공사 갑지(원가계산)_10_0308 공원내 편익시설물 설치공사_원가계산서" xfId="6310"/>
    <cellStyle name="통_금곡동 1지역 보행자도로 휴게,녹지공간 조성공사 갑지(원가계산)_10_0410 동강유역_원가계산서" xfId="6344"/>
    <cellStyle name="통_금곡동 1지역 보행자도로 휴게,녹지공간 조성공사 갑지(원가계산)_10_1119 원가계산서" xfId="6309"/>
    <cellStyle name="통_금곡동 1지역 보행자도로 휴게,녹지공간 조성공사 갑지(원가계산)_10_1119 조경 설계내역서" xfId="6308"/>
    <cellStyle name="통_금곡동 1지역 보행자도로 휴게,녹지공간 조성공사 갑지(원가계산)_관급자재 집계표" xfId="6307"/>
    <cellStyle name="통_내역서(0707)" xfId="16794"/>
    <cellStyle name="통_수량산출서(수정)" xfId="16795"/>
    <cellStyle name="통_수량산출서(수정)_2005-1-2배수공" xfId="16796"/>
    <cellStyle name="통_수량산출서(수정)_2005-1-2배수공_2005-1-2우수공" xfId="16797"/>
    <cellStyle name="통_수량산출서(수정)_2005-1-2배수공_2005-1-3오수공" xfId="16798"/>
    <cellStyle name="통_수량산출서(수정)_2005-1-2배수공_2005-1-3오수공_내역서(0707)" xfId="16799"/>
    <cellStyle name="통_수량산출서(수정)_2005-1-2배수공_2005-1-3오수공_폐기물내역서(0707)" xfId="16800"/>
    <cellStyle name="통_수량산출서(수정)_2005-1-2배수공_내역서(0707)" xfId="16801"/>
    <cellStyle name="통_수량산출서(수정)_2005-1-2배수공_폐기물내역서(0707)" xfId="16802"/>
    <cellStyle name="통_수량산출서(수정)_DN5-우오수공" xfId="16805"/>
    <cellStyle name="통_수량산출서(수정)_DN5-우오수공_DN5-우오수공" xfId="16806"/>
    <cellStyle name="통_수량산출서(수정)_내역서(0707)" xfId="16803"/>
    <cellStyle name="통_수량산출서(수정)_폐기물내역서(0707)" xfId="16804"/>
    <cellStyle name="통_수량산출서-단남초등학교" xfId="6105"/>
    <cellStyle name="통_수량산출서-단남초등학교 2" xfId="9896"/>
    <cellStyle name="통_수량산출서-단남초등학교_학교숲정비-수량산출0311(김과)" xfId="6106"/>
    <cellStyle name="통_수량산출서-단남초등학교_학교숲정비-수량산출0311(김과) 2" xfId="9897"/>
    <cellStyle name="통_수량산출서-단남초등학교0223" xfId="6107"/>
    <cellStyle name="통_수량산출서-단남초등학교0223 2" xfId="9898"/>
    <cellStyle name="통_수량산출서-단남초등학교0223_학교숲정비-수량산출0311(김과)" xfId="6108"/>
    <cellStyle name="통_수량산출서-단남초등학교0223_학교숲정비-수량산출0311(김과) 2" xfId="9899"/>
    <cellStyle name="통_수량산출서-은행중학교" xfId="6109"/>
    <cellStyle name="통_수량산출서-은행중학교 2" xfId="9900"/>
    <cellStyle name="통_수량산출서-은행중학교_학교숲정비-수량산출0311(김과)" xfId="6110"/>
    <cellStyle name="통_수량산출서-은행중학교_학교숲정비-수량산출0311(김과) 2" xfId="9901"/>
    <cellStyle name="통_수량산출서-중원초등학교" xfId="6111"/>
    <cellStyle name="통_수량산출서-중원초등학교 2" xfId="9902"/>
    <cellStyle name="통_수량산출서-중원초등학교_학교숲정비-수량산출0311(김과)" xfId="6112"/>
    <cellStyle name="통_수량산출서-중원초등학교_학교숲정비-수량산출0311(김과) 2" xfId="9903"/>
    <cellStyle name="통_양지수련마을앞_가로변_녹화공사내역서(1)" xfId="6306"/>
    <cellStyle name="통_오수공수량산출서" xfId="6304"/>
    <cellStyle name="통_우수개략1" xfId="10483"/>
    <cellStyle name="통_운산초외 자재단가(김주임작업)" xfId="6303"/>
    <cellStyle name="통_운산초외 자재단가(김주임작업)_11_0215 수정구 근린공원 보수공사 - 원가계산서" xfId="6302"/>
    <cellStyle name="통_운산초외 자재단가(김주임작업)_11_0215 중원구 근린공원 보수공사 - 원가계산서" xfId="6301"/>
    <cellStyle name="통_운산초외 자재단가(김주임작업)_갈산3녹지 리모델링공사" xfId="6300"/>
    <cellStyle name="통_운산초외 자재단가(김주임작업)_수목중량" xfId="6299"/>
    <cellStyle name="통_운산초외 자재단가(김주임작업)_수진공원 수량산출서" xfId="6298"/>
    <cellStyle name="통_운산초외 자재단가(김주임작업)_폐기물내역서" xfId="6297"/>
    <cellStyle name="통_원가계산서" xfId="6296"/>
    <cellStyle name="통_원가계산서_11_0215 수정구 근린공원 보수공사 - 원가계산서" xfId="6305"/>
    <cellStyle name="통_원가계산서_11_0215 중원구 근린공원 보수공사 - 원가계산서" xfId="6295"/>
    <cellStyle name="통_폐기물내역서(0707)" xfId="16807"/>
    <cellStyle name="통화 [" xfId="2946"/>
    <cellStyle name="통화 [ 2" xfId="6113"/>
    <cellStyle name="통화 [ 2 2" xfId="9905"/>
    <cellStyle name="통화 [ 3" xfId="9904"/>
    <cellStyle name="통화 [ 3 2" xfId="16678"/>
    <cellStyle name="통화 [0] 2" xfId="2947"/>
    <cellStyle name="통화 [0] 2 2" xfId="9906"/>
    <cellStyle name="통화 [0] 2 2 2" xfId="16677"/>
    <cellStyle name="통화 [0] 2 2 3" xfId="25756"/>
    <cellStyle name="통화 [0] 2 3" xfId="16527"/>
    <cellStyle name="통화 [0] 2 4" xfId="16882"/>
    <cellStyle name="통화 [0] 3" xfId="6293"/>
    <cellStyle name="통화 [0] 3 2" xfId="10792"/>
    <cellStyle name="통화 [0] 4" xfId="16427"/>
    <cellStyle name="통화 [0㉝〸" xfId="2948"/>
    <cellStyle name="통화 [0㉝〸 2" xfId="9907"/>
    <cellStyle name="퍼센트" xfId="2949"/>
    <cellStyle name="퍼센트 2" xfId="6114"/>
    <cellStyle name="퍼센트 2 2" xfId="9909"/>
    <cellStyle name="퍼센트 2 2 2" xfId="16165"/>
    <cellStyle name="퍼센트 2 2 3" xfId="16164"/>
    <cellStyle name="퍼센트 3" xfId="9908"/>
    <cellStyle name="퍼센트 3 2" xfId="13522"/>
    <cellStyle name="퍼센트 4" xfId="13422"/>
    <cellStyle name="퍼센트 5" xfId="16810"/>
    <cellStyle name="표" xfId="2950"/>
    <cellStyle name="표 2" xfId="9910"/>
    <cellStyle name="표 2 2" xfId="13523"/>
    <cellStyle name="표 3" xfId="13423"/>
    <cellStyle name="표(가는선,가운데,중앙)" xfId="6115"/>
    <cellStyle name="표(가는선,가운데,중앙) 2" xfId="9911"/>
    <cellStyle name="표(가는선,왼쪽,중앙)" xfId="6116"/>
    <cellStyle name="표(가는선,왼쪽,중앙) 2" xfId="9912"/>
    <cellStyle name="표(세로쓰기)" xfId="6117"/>
    <cellStyle name="표(세로쓰기) 2" xfId="9913"/>
    <cellStyle name="표_0513 내역서 및-1" xfId="6292"/>
    <cellStyle name="표_09_0910 내역갑지" xfId="6291"/>
    <cellStyle name="표_09_0910 내역갑지_09_1110 조경내역서(전체)" xfId="6290"/>
    <cellStyle name="표_09_0910 내역갑지_09_1112 조경 내역서(최종)" xfId="6289"/>
    <cellStyle name="표_09_0910 내역갑지_10_0308 공원내 편익시설물 설치공사_원가계산서" xfId="6288"/>
    <cellStyle name="표_09_0910 내역갑지_10_0410 동강유역_원가계산서" xfId="6287"/>
    <cellStyle name="표_09_0910 내역갑지_10_1119 원가계산서" xfId="6286"/>
    <cellStyle name="표_09_0910 내역갑지_10_1119 조경 설계내역서" xfId="6285"/>
    <cellStyle name="표_09_0910 내역갑지_관급자재 집계표" xfId="6294"/>
    <cellStyle name="표_09_0910 이식내역갑지" xfId="6284"/>
    <cellStyle name="표_09_0910 이식내역갑지_09_1110 조경내역서(전체)" xfId="6283"/>
    <cellStyle name="표_09_0910 이식내역갑지_09_1112 조경 내역서(최종)" xfId="6282"/>
    <cellStyle name="표_09_0910 이식내역갑지_10_0308 공원내 편익시설물 설치공사_원가계산서" xfId="6281"/>
    <cellStyle name="표_09_0910 이식내역갑지_10_0410 동강유역_원가계산서" xfId="6280"/>
    <cellStyle name="표_09_0910 이식내역갑지_10_1119 원가계산서" xfId="6279"/>
    <cellStyle name="표_09_0910 이식내역갑지_10_1119 조경 설계내역서" xfId="6278"/>
    <cellStyle name="표_09_0910 이식내역갑지_관급자재 집계표" xfId="6348"/>
    <cellStyle name="표_09_1109수량산출서" xfId="6277"/>
    <cellStyle name="표_09_1109수량산출서_09_1110 조경내역서(전체)" xfId="6276"/>
    <cellStyle name="표_09_1109수량산출서_09_1112 조경 내역서(최종)" xfId="6275"/>
    <cellStyle name="표_09_1109수량산출서_10_0308 공원내 편익시설물 설치공사_원가계산서" xfId="6274"/>
    <cellStyle name="표_09_1109수량산출서_10_0410 동강유역_원가계산서" xfId="6273"/>
    <cellStyle name="표_09_1109수량산출서_10_1119 원가계산서" xfId="6272"/>
    <cellStyle name="표_09_1109수량산출서_10_1119 조경 설계내역서" xfId="6271"/>
    <cellStyle name="표_09_1109수량산출서_관급자재 집계표" xfId="6270"/>
    <cellStyle name="표_10_0308 공원내 편익시설물 설치공사_원가계산서" xfId="6269"/>
    <cellStyle name="표_10_0410 동강유역_원가계산서" xfId="6268"/>
    <cellStyle name="표_2005-1-2배수공" xfId="16811"/>
    <cellStyle name="표_2005-1-2배수공_2005-1-2우수공" xfId="16812"/>
    <cellStyle name="표_2005-1-2배수공_2005-1-3오수공" xfId="16813"/>
    <cellStyle name="표_2005-1-2배수공_2005-1-3오수공_내역서(0707)" xfId="16814"/>
    <cellStyle name="표_2005-1-2배수공_2005-1-3오수공_폐기물내역서(0707)" xfId="16815"/>
    <cellStyle name="표_2005-1-2배수공_내역서(0707)" xfId="16816"/>
    <cellStyle name="표_2005-1-2배수공_폐기물내역서(0707)" xfId="16817"/>
    <cellStyle name="표_3.우수" xfId="2951"/>
    <cellStyle name="표_3.우수 2" xfId="9914"/>
    <cellStyle name="표_3.우수_1" xfId="6118"/>
    <cellStyle name="표_3.우수_1 2" xfId="9915"/>
    <cellStyle name="표_3.우수공개략" xfId="10484"/>
    <cellStyle name="표_4.오수" xfId="6119"/>
    <cellStyle name="표_4.오수 2" xfId="9916"/>
    <cellStyle name="표_4.오수_5.구조물공" xfId="10485"/>
    <cellStyle name="표_4.오수_8.부대공" xfId="10486"/>
    <cellStyle name="표_4.오수_9.부대공" xfId="10487"/>
    <cellStyle name="표_5.구조물공" xfId="10488"/>
    <cellStyle name="표_6.포장공개략" xfId="10489"/>
    <cellStyle name="표_DN5-우오수공" xfId="16832"/>
    <cellStyle name="표_DN5-우오수공_DN5-우오수공" xfId="16833"/>
    <cellStyle name="표_계단견적서" xfId="6267"/>
    <cellStyle name="표_공원 등산로변 편익시설설치 공사 내역서 및" xfId="6266"/>
    <cellStyle name="표_관급자재내역서" xfId="6265"/>
    <cellStyle name="표_금곡동 1지역 보행자도로 휴게,녹지공간 조성공사 갑지(원가계산)" xfId="6264"/>
    <cellStyle name="표_금곡동 1지역 보행자도로 휴게,녹지공간 조성공사 갑지(원가계산)_09_1110 조경내역서(전체)" xfId="6263"/>
    <cellStyle name="표_금곡동 1지역 보행자도로 휴게,녹지공간 조성공사 갑지(원가계산)_09_1112 조경 내역서(최종)" xfId="6262"/>
    <cellStyle name="표_금곡동 1지역 보행자도로 휴게,녹지공간 조성공사 갑지(원가계산)_1" xfId="6261"/>
    <cellStyle name="표_금곡동 1지역 보행자도로 휴게,녹지공간 조성공사 갑지(원가계산)_10_0308 공원내 편익시설물 설치공사_원가계산서" xfId="6260"/>
    <cellStyle name="표_금곡동 1지역 보행자도로 휴게,녹지공간 조성공사 갑지(원가계산)_10_0410 동강유역_원가계산서" xfId="6259"/>
    <cellStyle name="표_금곡동 1지역 보행자도로 휴게,녹지공간 조성공사 갑지(원가계산)_10_1119 원가계산서" xfId="6258"/>
    <cellStyle name="표_금곡동 1지역 보행자도로 휴게,녹지공간 조성공사 갑지(원가계산)_10_1119 조경 설계내역서" xfId="6257"/>
    <cellStyle name="표_금곡동 1지역 보행자도로 휴게,녹지공간 조성공사 갑지(원가계산)_관급자재 집계표" xfId="6254"/>
    <cellStyle name="표_내역서(0707)" xfId="16818"/>
    <cellStyle name="표_수량산출서(수정)" xfId="16819"/>
    <cellStyle name="표_수량산출서(수정)_2005-1-2배수공" xfId="16820"/>
    <cellStyle name="표_수량산출서(수정)_2005-1-2배수공_2005-1-2우수공" xfId="16821"/>
    <cellStyle name="표_수량산출서(수정)_2005-1-2배수공_2005-1-3오수공" xfId="16822"/>
    <cellStyle name="표_수량산출서(수정)_2005-1-2배수공_2005-1-3오수공_내역서(0707)" xfId="16823"/>
    <cellStyle name="표_수량산출서(수정)_2005-1-2배수공_2005-1-3오수공_폐기물내역서(0707)" xfId="16824"/>
    <cellStyle name="표_수량산출서(수정)_2005-1-2배수공_내역서(0707)" xfId="16825"/>
    <cellStyle name="표_수량산출서(수정)_2005-1-2배수공_폐기물내역서(0707)" xfId="16826"/>
    <cellStyle name="표_수량산출서(수정)_DN5-우오수공" xfId="16829"/>
    <cellStyle name="표_수량산출서(수정)_DN5-우오수공_DN5-우오수공" xfId="16830"/>
    <cellStyle name="표_수량산출서(수정)_내역서(0707)" xfId="16827"/>
    <cellStyle name="표_수량산출서(수정)_폐기물내역서(0707)" xfId="16828"/>
    <cellStyle name="표_수량산출서-단남초등학교" xfId="6120"/>
    <cellStyle name="표_수량산출서-단남초등학교 2" xfId="9917"/>
    <cellStyle name="표_수량산출서-단남초등학교_학교숲정비-수량산출0311(김과)" xfId="6121"/>
    <cellStyle name="표_수량산출서-단남초등학교_학교숲정비-수량산출0311(김과) 2" xfId="9918"/>
    <cellStyle name="표_수량산출서-단남초등학교0223" xfId="6122"/>
    <cellStyle name="표_수량산출서-단남초등학교0223 2" xfId="9919"/>
    <cellStyle name="표_수량산출서-단남초등학교0223_학교숲정비-수량산출0311(김과)" xfId="6123"/>
    <cellStyle name="표_수량산출서-단남초등학교0223_학교숲정비-수량산출0311(김과) 2" xfId="9920"/>
    <cellStyle name="표_수량산출서-은행중학교" xfId="6124"/>
    <cellStyle name="표_수량산출서-은행중학교 2" xfId="9921"/>
    <cellStyle name="표_수량산출서-은행중학교_학교숲정비-수량산출0311(김과)" xfId="6125"/>
    <cellStyle name="표_수량산출서-은행중학교_학교숲정비-수량산출0311(김과) 2" xfId="9922"/>
    <cellStyle name="표_수량산출서-중원초등학교" xfId="6126"/>
    <cellStyle name="표_수량산출서-중원초등학교 2" xfId="9923"/>
    <cellStyle name="표_수량산출서-중원초등학교_학교숲정비-수량산출0311(김과)" xfId="6127"/>
    <cellStyle name="표_수량산출서-중원초등학교_학교숲정비-수량산출0311(김과) 2" xfId="9924"/>
    <cellStyle name="표_양지수련마을앞_가로변_녹화공사내역서(1)" xfId="6253"/>
    <cellStyle name="표_오수공수량산출서" xfId="6252"/>
    <cellStyle name="표_우수개략1" xfId="10490"/>
    <cellStyle name="표_운산초외 자재단가(김주임작업)" xfId="6251"/>
    <cellStyle name="표_운산초외 자재단가(김주임작업)_11_0215 수정구 근린공원 보수공사 - 원가계산서" xfId="6250"/>
    <cellStyle name="표_운산초외 자재단가(김주임작업)_11_0215 중원구 근린공원 보수공사 - 원가계산서" xfId="6249"/>
    <cellStyle name="표_운산초외 자재단가(김주임작업)_갈산3녹지 리모델링공사" xfId="6248"/>
    <cellStyle name="표_운산초외 자재단가(김주임작업)_수목중량" xfId="6247"/>
    <cellStyle name="표_운산초외 자재단가(김주임작업)_수진공원 수량산출서" xfId="6246"/>
    <cellStyle name="표_운산초외 자재단가(김주임작업)_폐기물내역서" xfId="6245"/>
    <cellStyle name="표_원가계산서" xfId="6244"/>
    <cellStyle name="표_원가계산서_11_0215 수정구 근린공원 보수공사 - 원가계산서" xfId="6243"/>
    <cellStyle name="표_원가계산서_11_0215 중원구 근린공원 보수공사 - 원가계산서" xfId="6242"/>
    <cellStyle name="표_폐기물내역서(0707)" xfId="16831"/>
    <cellStyle name="표머릿글(上)" xfId="6128"/>
    <cellStyle name="표머릿글(上) 2" xfId="9925"/>
    <cellStyle name="표머릿글(中)" xfId="6129"/>
    <cellStyle name="표머릿글(中) 2" xfId="9926"/>
    <cellStyle name="표머릿글(下)" xfId="6130"/>
    <cellStyle name="표머릿글(下) 2" xfId="9927"/>
    <cellStyle name="표제목" xfId="16166"/>
    <cellStyle name="표준" xfId="0" builtinId="0"/>
    <cellStyle name="표준 10" xfId="6131"/>
    <cellStyle name="표준 10 2" xfId="6132"/>
    <cellStyle name="표준 10 2 2" xfId="9929"/>
    <cellStyle name="표준 10 3" xfId="9928"/>
    <cellStyle name="표준 10 3 2" xfId="16697"/>
    <cellStyle name="표준 10 4" xfId="16378"/>
    <cellStyle name="표준 11" xfId="2983"/>
    <cellStyle name="표준 11 2" xfId="10023"/>
    <cellStyle name="표준 11 2 2" xfId="16168"/>
    <cellStyle name="표준 11 2 2 2" xfId="16169"/>
    <cellStyle name="표준 11 2 2 2 2" xfId="25757"/>
    <cellStyle name="표준 11 2 2 2 2 2" xfId="25872"/>
    <cellStyle name="표준 11 2 2 2 3" xfId="25857"/>
    <cellStyle name="표준 11 2 2 3" xfId="25758"/>
    <cellStyle name="표준 11 2 2 3 2" xfId="25873"/>
    <cellStyle name="표준 11 2 2 4" xfId="25856"/>
    <cellStyle name="표준 11 2 3" xfId="16170"/>
    <cellStyle name="표준 11 2 3 2" xfId="16171"/>
    <cellStyle name="표준 11 2 3 2 2" xfId="25759"/>
    <cellStyle name="표준 11 2 3 2 2 2" xfId="25874"/>
    <cellStyle name="표준 11 2 3 2 3" xfId="25859"/>
    <cellStyle name="표준 11 2 3 3" xfId="25760"/>
    <cellStyle name="표준 11 2 3 3 2" xfId="25875"/>
    <cellStyle name="표준 11 2 3 4" xfId="25858"/>
    <cellStyle name="표준 11 2 4" xfId="16172"/>
    <cellStyle name="표준 11 2 4 2" xfId="25761"/>
    <cellStyle name="표준 11 2 4 2 2" xfId="25876"/>
    <cellStyle name="표준 11 2 4 3" xfId="25860"/>
    <cellStyle name="표준 11 2 5" xfId="16167"/>
    <cellStyle name="표준 11 2 5 2" xfId="25762"/>
    <cellStyle name="표준 11 2 5 2 2" xfId="25877"/>
    <cellStyle name="표준 11 2 5 3" xfId="25855"/>
    <cellStyle name="표준 11 2 6" xfId="25763"/>
    <cellStyle name="표준 11 2 6 2" xfId="25878"/>
    <cellStyle name="표준 11 2 7" xfId="25849"/>
    <cellStyle name="표준 11 3" xfId="16173"/>
    <cellStyle name="표준 11 3 2" xfId="16174"/>
    <cellStyle name="표준 11 3 2 2" xfId="25764"/>
    <cellStyle name="표준 11 3 2 2 2" xfId="25879"/>
    <cellStyle name="표준 11 3 2 3" xfId="25862"/>
    <cellStyle name="표준 11 3 3" xfId="25765"/>
    <cellStyle name="표준 11 3 3 2" xfId="25880"/>
    <cellStyle name="표준 11 3 4" xfId="25861"/>
    <cellStyle name="표준 11 4" xfId="16175"/>
    <cellStyle name="표준 11 4 2" xfId="16176"/>
    <cellStyle name="표준 11 4 2 2" xfId="25766"/>
    <cellStyle name="표준 11 4 2 2 2" xfId="25881"/>
    <cellStyle name="표준 11 4 2 3" xfId="25864"/>
    <cellStyle name="표준 11 4 3" xfId="25767"/>
    <cellStyle name="표준 11 4 3 2" xfId="25882"/>
    <cellStyle name="표준 11 4 4" xfId="25863"/>
    <cellStyle name="표준 11 5" xfId="16177"/>
    <cellStyle name="표준 11 5 2" xfId="25768"/>
    <cellStyle name="표준 11 5 2 2" xfId="25883"/>
    <cellStyle name="표준 11 5 3" xfId="25865"/>
    <cellStyle name="표준 11 6" xfId="10793"/>
    <cellStyle name="표준 11 7" xfId="25769"/>
    <cellStyle name="표준 11 7 2" xfId="25884"/>
    <cellStyle name="표준 11 8" xfId="25848"/>
    <cellStyle name="표준 12" xfId="6241"/>
    <cellStyle name="표준 12 2" xfId="16186"/>
    <cellStyle name="표준 12 2 2" xfId="25770"/>
    <cellStyle name="표준 12 2 2 2" xfId="25885"/>
    <cellStyle name="표준 12 2 3" xfId="25866"/>
    <cellStyle name="표준 12 3" xfId="16384"/>
    <cellStyle name="표준 12 3 2" xfId="25771"/>
    <cellStyle name="표준 12 3 2 2" xfId="25886"/>
    <cellStyle name="표준 12 3 3" xfId="25867"/>
    <cellStyle name="표준 13" xfId="6240"/>
    <cellStyle name="표준 13 2" xfId="25888"/>
    <cellStyle name="표준 14" xfId="6239"/>
    <cellStyle name="표준 15" xfId="6238"/>
    <cellStyle name="표준 16" xfId="2952"/>
    <cellStyle name="표준 16 2" xfId="9930"/>
    <cellStyle name="표준 16 2 2" xfId="16226"/>
    <cellStyle name="표준 16 3" xfId="16377"/>
    <cellStyle name="표준 17" xfId="2953"/>
    <cellStyle name="표준 17 2" xfId="9931"/>
    <cellStyle name="표준 17 2 2" xfId="16682"/>
    <cellStyle name="표준 17 3" xfId="16283"/>
    <cellStyle name="표준 18" xfId="2954"/>
    <cellStyle name="표준 18 2" xfId="9932"/>
    <cellStyle name="표준 18 2 2" xfId="16681"/>
    <cellStyle name="표준 18 3" xfId="16344"/>
    <cellStyle name="표준 19" xfId="6237"/>
    <cellStyle name="표준 19 2" xfId="16420"/>
    <cellStyle name="표준 2" xfId="2955"/>
    <cellStyle name="표준 2 10" xfId="16834"/>
    <cellStyle name="표준 2 2" xfId="2956"/>
    <cellStyle name="표준 2 2 2" xfId="6133"/>
    <cellStyle name="표준 2 2 2 2" xfId="9934"/>
    <cellStyle name="표준 2 2 2 2 2" xfId="16692"/>
    <cellStyle name="표준 2 2 2 3" xfId="16696"/>
    <cellStyle name="표준 2 2 3" xfId="2985"/>
    <cellStyle name="표준 2 2 3 2" xfId="9933"/>
    <cellStyle name="표준 2 2 3 3" xfId="16230"/>
    <cellStyle name="표준 2 2 4" xfId="10797"/>
    <cellStyle name="표준 2 3" xfId="2957"/>
    <cellStyle name="표준 2 3 2" xfId="9935"/>
    <cellStyle name="표준 2 3 2 2" xfId="13524"/>
    <cellStyle name="표준 2 3 3" xfId="13468"/>
    <cellStyle name="표준 2 3 4" xfId="16343"/>
    <cellStyle name="표준 2 4" xfId="2958"/>
    <cellStyle name="표준 2 4 2" xfId="9936"/>
    <cellStyle name="표준 2 5" xfId="2959"/>
    <cellStyle name="표준 2 5 2" xfId="9937"/>
    <cellStyle name="표준 2 6" xfId="2960"/>
    <cellStyle name="표준 2 6 2" xfId="9938"/>
    <cellStyle name="표준 2 7" xfId="2961"/>
    <cellStyle name="표준 2 7 2" xfId="9939"/>
    <cellStyle name="표준 2 8" xfId="2984"/>
    <cellStyle name="표준 2 8 2" xfId="16381"/>
    <cellStyle name="표준 2 9" xfId="16567"/>
    <cellStyle name="표준 20" xfId="6256"/>
    <cellStyle name="표준 20 2" xfId="16423"/>
    <cellStyle name="표준 21" xfId="6255"/>
    <cellStyle name="표준 21 2" xfId="16282"/>
    <cellStyle name="표준 22" xfId="6236"/>
    <cellStyle name="표준 22 2" xfId="16516"/>
    <cellStyle name="표준 22 3" xfId="16342"/>
    <cellStyle name="표준 23" xfId="2962"/>
    <cellStyle name="표준 23 2" xfId="9940"/>
    <cellStyle name="표준 23 2 2" xfId="16528"/>
    <cellStyle name="표준 23 3" xfId="16687"/>
    <cellStyle name="표준 24" xfId="6235"/>
    <cellStyle name="표준 24 2" xfId="16341"/>
    <cellStyle name="표준 25" xfId="6234"/>
    <cellStyle name="표준 25 2" xfId="16340"/>
    <cellStyle name="표준 26" xfId="2963"/>
    <cellStyle name="표준 26 2" xfId="9941"/>
    <cellStyle name="표준 26 2 2" xfId="16500"/>
    <cellStyle name="표준 26 3" xfId="16498"/>
    <cellStyle name="표준 27" xfId="6233"/>
    <cellStyle name="표준 27 2" xfId="16339"/>
    <cellStyle name="표준 28" xfId="10024"/>
    <cellStyle name="표준 28 2" xfId="16332"/>
    <cellStyle name="표준 28 3" xfId="25772"/>
    <cellStyle name="표준 28 3 2" xfId="25887"/>
    <cellStyle name="표준 28 4" xfId="25850"/>
    <cellStyle name="표준 29" xfId="16297"/>
    <cellStyle name="표준 3" xfId="2964"/>
    <cellStyle name="표준 3 2" xfId="6135"/>
    <cellStyle name="표준 3 2 2" xfId="16455"/>
    <cellStyle name="표준 3 2 3" xfId="16566"/>
    <cellStyle name="표준 3 3" xfId="9942"/>
    <cellStyle name="표준 3 3 2" xfId="10794"/>
    <cellStyle name="표준 3 4" xfId="10800"/>
    <cellStyle name="표준 3 5" xfId="16338"/>
    <cellStyle name="표준 3 6" xfId="16883"/>
    <cellStyle name="표준 30" xfId="16510"/>
    <cellStyle name="표준 31" xfId="16253"/>
    <cellStyle name="표준 32" xfId="27666"/>
    <cellStyle name="표준 33" xfId="16252"/>
    <cellStyle name="표준 34" xfId="16227"/>
    <cellStyle name="표준 35" xfId="16501"/>
    <cellStyle name="표준 36" xfId="16552"/>
    <cellStyle name="표준 37" xfId="27667"/>
    <cellStyle name="표준 38" xfId="27669"/>
    <cellStyle name="표준 4" xfId="2965"/>
    <cellStyle name="표준 4 2" xfId="6136"/>
    <cellStyle name="표준 4 2 2" xfId="9943"/>
    <cellStyle name="표준 4 3" xfId="16603"/>
    <cellStyle name="표준 44" xfId="16551"/>
    <cellStyle name="표준 45" xfId="16550"/>
    <cellStyle name="표준 46" xfId="16549"/>
    <cellStyle name="표준 47" xfId="16548"/>
    <cellStyle name="표준 48" xfId="16547"/>
    <cellStyle name="표준 49" xfId="16546"/>
    <cellStyle name="표준 5" xfId="2966"/>
    <cellStyle name="표준 5 2" xfId="9944"/>
    <cellStyle name="표준 5 2 2" xfId="16499"/>
    <cellStyle name="표준 5 3" xfId="16337"/>
    <cellStyle name="표준 6" xfId="2967"/>
    <cellStyle name="표준 6 2" xfId="9945"/>
    <cellStyle name="표준 6 2 2" xfId="16179"/>
    <cellStyle name="표준 6 2 3" xfId="16178"/>
    <cellStyle name="표준 6 2 4" xfId="16229"/>
    <cellStyle name="표준 6 3" xfId="16497"/>
    <cellStyle name="표준 7" xfId="2968"/>
    <cellStyle name="표준 7 2" xfId="6137"/>
    <cellStyle name="표준 7 2 2" xfId="9947"/>
    <cellStyle name="표준 7 3" xfId="9946"/>
    <cellStyle name="표준 7 3 2" xfId="16255"/>
    <cellStyle name="표준 7 4" xfId="16426"/>
    <cellStyle name="표준 8" xfId="2969"/>
    <cellStyle name="표준 8 2" xfId="9948"/>
    <cellStyle name="표준 8 2 2" xfId="16254"/>
    <cellStyle name="표준 8 2 3" xfId="25773"/>
    <cellStyle name="표준 8 3" xfId="16336"/>
    <cellStyle name="표준 8 4" xfId="16835"/>
    <cellStyle name="표준 9" xfId="2970"/>
    <cellStyle name="표준 9 2" xfId="9949"/>
    <cellStyle name="표준 9 2 2" xfId="16386"/>
    <cellStyle name="표준 9 3" xfId="16335"/>
    <cellStyle name="표준_02단위수량산출(그림)" xfId="2971"/>
    <cellStyle name="표준_02단위수량산출(그림)_2공구단위수량산출(시설물)jini" xfId="2972"/>
    <cellStyle name="標準_Akia(F）-8" xfId="2973"/>
    <cellStyle name="표준_공원 등산로변 편익시설물 설치공사 갑지(원가계산)" xfId="7781"/>
    <cellStyle name="표준_원가계산서" xfId="16880"/>
    <cellStyle name="표준1" xfId="2974"/>
    <cellStyle name="표준1 2" xfId="6138"/>
    <cellStyle name="표준1 2 2" xfId="9951"/>
    <cellStyle name="표준1 3" xfId="9950"/>
    <cellStyle name="표준10" xfId="2975"/>
    <cellStyle name="표준10 2" xfId="9952"/>
    <cellStyle name="표준2" xfId="2976"/>
    <cellStyle name="표준2 2" xfId="9953"/>
    <cellStyle name="하이퍼링크 2" xfId="2977"/>
    <cellStyle name="하이퍼링크 2 2" xfId="9954"/>
    <cellStyle name="하이퍼링크 2 2 2" xfId="16385"/>
    <cellStyle name="하이퍼링크 2 3" xfId="16334"/>
    <cellStyle name="합산" xfId="2978"/>
    <cellStyle name="합산 2" xfId="6141"/>
    <cellStyle name="합산 2 2" xfId="9956"/>
    <cellStyle name="합산 3" xfId="9955"/>
    <cellStyle name="허윤정" xfId="16180"/>
    <cellStyle name="貨幣 [0]_Book1" xfId="2979"/>
    <cellStyle name="貨幣_Book1" xfId="2980"/>
    <cellStyle name="화폐기호" xfId="2981"/>
    <cellStyle name="화폐기호 2" xfId="6145"/>
    <cellStyle name="화폐기호 2 2" xfId="9958"/>
    <cellStyle name="화폐기호 2 2 2" xfId="16182"/>
    <cellStyle name="화폐기호 2 2 3" xfId="16181"/>
    <cellStyle name="화폐기호 3" xfId="9957"/>
    <cellStyle name="화폐기호 3 2" xfId="13525"/>
    <cellStyle name="화폐기호 4" xfId="13424"/>
    <cellStyle name="화폐기호 5" xfId="16836"/>
    <cellStyle name="화폐기호0" xfId="2982"/>
    <cellStyle name="화폐기호0 2" xfId="6147"/>
    <cellStyle name="화폐기호0 2 2" xfId="9960"/>
    <cellStyle name="화폐기호0 2 2 2" xfId="16184"/>
    <cellStyle name="화폐기호0 2 2 3" xfId="16183"/>
    <cellStyle name="화폐기호0 3" xfId="9959"/>
    <cellStyle name="화폐기호0 3 2" xfId="16673"/>
    <cellStyle name="화폐기호0 4" xfId="16333"/>
    <cellStyle name="화폐기호0 5" xfId="16837"/>
    <cellStyle name="ㅣ" xfId="10795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2" Type="http://schemas.openxmlformats.org/officeDocument/2006/relationships/image" Target="../media/image3.jpg"/><Relationship Id="rId1" Type="http://schemas.openxmlformats.org/officeDocument/2006/relationships/image" Target="../media/image2.jpg"/><Relationship Id="rId6" Type="http://schemas.openxmlformats.org/officeDocument/2006/relationships/image" Target="../media/image7.jpeg"/><Relationship Id="rId5" Type="http://schemas.openxmlformats.org/officeDocument/2006/relationships/image" Target="../media/image6.jpg"/><Relationship Id="rId4" Type="http://schemas.openxmlformats.org/officeDocument/2006/relationships/image" Target="../media/image5.jpg"/><Relationship Id="rId9" Type="http://schemas.openxmlformats.org/officeDocument/2006/relationships/image" Target="../media/image1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2247900</xdr:colOff>
      <xdr:row>4</xdr:row>
      <xdr:rowOff>200025</xdr:rowOff>
    </xdr:from>
    <xdr:to>
      <xdr:col>0</xdr:col>
      <xdr:colOff>3076575</xdr:colOff>
      <xdr:row>4</xdr:row>
      <xdr:rowOff>914400</xdr:rowOff>
    </xdr:to>
    <xdr:pic>
      <xdr:nvPicPr>
        <xdr:cNvPr id="2" name="Picture 1" descr="성남로고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47900" y="4371975"/>
          <a:ext cx="8286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27716</xdr:colOff>
      <xdr:row>2</xdr:row>
      <xdr:rowOff>95252</xdr:rowOff>
    </xdr:from>
    <xdr:to>
      <xdr:col>6</xdr:col>
      <xdr:colOff>117476</xdr:colOff>
      <xdr:row>14</xdr:row>
      <xdr:rowOff>134937</xdr:rowOff>
    </xdr:to>
    <xdr:pic>
      <xdr:nvPicPr>
        <xdr:cNvPr id="10" name="그림 9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43" t="19885" r="43498" b="6453"/>
        <a:stretch/>
      </xdr:blipFill>
      <xdr:spPr>
        <a:xfrm>
          <a:off x="599216" y="762002"/>
          <a:ext cx="4306160" cy="3373435"/>
        </a:xfrm>
        <a:prstGeom prst="rect">
          <a:avLst/>
        </a:prstGeom>
      </xdr:spPr>
    </xdr:pic>
    <xdr:clientData/>
  </xdr:twoCellAnchor>
  <xdr:twoCellAnchor editAs="oneCell">
    <xdr:from>
      <xdr:col>2</xdr:col>
      <xdr:colOff>23815</xdr:colOff>
      <xdr:row>65</xdr:row>
      <xdr:rowOff>198438</xdr:rowOff>
    </xdr:from>
    <xdr:to>
      <xdr:col>6</xdr:col>
      <xdr:colOff>52389</xdr:colOff>
      <xdr:row>77</xdr:row>
      <xdr:rowOff>39686</xdr:rowOff>
    </xdr:to>
    <xdr:pic>
      <xdr:nvPicPr>
        <xdr:cNvPr id="16" name="그림 15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674" t="28338" r="31661" b="16526"/>
        <a:stretch/>
      </xdr:blipFill>
      <xdr:spPr>
        <a:xfrm>
          <a:off x="595315" y="9866313"/>
          <a:ext cx="4246561" cy="3174998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97</xdr:row>
      <xdr:rowOff>126999</xdr:rowOff>
    </xdr:from>
    <xdr:to>
      <xdr:col>5</xdr:col>
      <xdr:colOff>2540000</xdr:colOff>
      <xdr:row>109</xdr:row>
      <xdr:rowOff>79374</xdr:rowOff>
    </xdr:to>
    <xdr:pic>
      <xdr:nvPicPr>
        <xdr:cNvPr id="18" name="그림 17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86" b="2143"/>
        <a:stretch/>
      </xdr:blipFill>
      <xdr:spPr>
        <a:xfrm>
          <a:off x="1254125" y="18795999"/>
          <a:ext cx="3103562" cy="3286125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</xdr:colOff>
      <xdr:row>130</xdr:row>
      <xdr:rowOff>47625</xdr:rowOff>
    </xdr:from>
    <xdr:to>
      <xdr:col>5</xdr:col>
      <xdr:colOff>2901951</xdr:colOff>
      <xdr:row>141</xdr:row>
      <xdr:rowOff>1570</xdr:rowOff>
    </xdr:to>
    <xdr:pic>
      <xdr:nvPicPr>
        <xdr:cNvPr id="20" name="그림 19"/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12" t="9816" r="8141" b="39075"/>
        <a:stretch/>
      </xdr:blipFill>
      <xdr:spPr>
        <a:xfrm>
          <a:off x="841375" y="27717750"/>
          <a:ext cx="3873501" cy="3008295"/>
        </a:xfrm>
        <a:prstGeom prst="rect">
          <a:avLst/>
        </a:prstGeom>
      </xdr:spPr>
    </xdr:pic>
    <xdr:clientData/>
  </xdr:twoCellAnchor>
  <xdr:twoCellAnchor editAs="oneCell">
    <xdr:from>
      <xdr:col>2</xdr:col>
      <xdr:colOff>23813</xdr:colOff>
      <xdr:row>161</xdr:row>
      <xdr:rowOff>142875</xdr:rowOff>
    </xdr:from>
    <xdr:to>
      <xdr:col>6</xdr:col>
      <xdr:colOff>542925</xdr:colOff>
      <xdr:row>172</xdr:row>
      <xdr:rowOff>246063</xdr:rowOff>
    </xdr:to>
    <xdr:pic>
      <xdr:nvPicPr>
        <xdr:cNvPr id="26" name="그림 25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23" t="9199" r="25036" b="7436"/>
        <a:stretch/>
      </xdr:blipFill>
      <xdr:spPr>
        <a:xfrm>
          <a:off x="587376" y="54260750"/>
          <a:ext cx="4738687" cy="3159125"/>
        </a:xfrm>
        <a:prstGeom prst="rect">
          <a:avLst/>
        </a:prstGeom>
      </xdr:spPr>
    </xdr:pic>
    <xdr:clientData/>
  </xdr:twoCellAnchor>
  <xdr:twoCellAnchor editAs="oneCell">
    <xdr:from>
      <xdr:col>5</xdr:col>
      <xdr:colOff>1171575</xdr:colOff>
      <xdr:row>193</xdr:row>
      <xdr:rowOff>76201</xdr:rowOff>
    </xdr:from>
    <xdr:to>
      <xdr:col>7</xdr:col>
      <xdr:colOff>41275</xdr:colOff>
      <xdr:row>199</xdr:row>
      <xdr:rowOff>228601</xdr:rowOff>
    </xdr:to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4675" y="54187726"/>
          <a:ext cx="2413000" cy="180975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200</xdr:row>
      <xdr:rowOff>28575</xdr:rowOff>
    </xdr:from>
    <xdr:to>
      <xdr:col>5</xdr:col>
      <xdr:colOff>917575</xdr:colOff>
      <xdr:row>206</xdr:row>
      <xdr:rowOff>180975</xdr:rowOff>
    </xdr:to>
    <xdr:pic>
      <xdr:nvPicPr>
        <xdr:cNvPr id="5" name="그림 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" y="56073675"/>
          <a:ext cx="2413000" cy="180975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193</xdr:row>
      <xdr:rowOff>76200</xdr:rowOff>
    </xdr:from>
    <xdr:to>
      <xdr:col>5</xdr:col>
      <xdr:colOff>914400</xdr:colOff>
      <xdr:row>199</xdr:row>
      <xdr:rowOff>226219</xdr:rowOff>
    </xdr:to>
    <xdr:pic>
      <xdr:nvPicPr>
        <xdr:cNvPr id="6" name="그림 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" y="54187725"/>
          <a:ext cx="2409825" cy="1807369"/>
        </a:xfrm>
        <a:prstGeom prst="rect">
          <a:avLst/>
        </a:prstGeom>
      </xdr:spPr>
    </xdr:pic>
    <xdr:clientData/>
  </xdr:twoCellAnchor>
  <xdr:twoCellAnchor editAs="oneCell">
    <xdr:from>
      <xdr:col>5</xdr:col>
      <xdr:colOff>1152525</xdr:colOff>
      <xdr:row>200</xdr:row>
      <xdr:rowOff>19050</xdr:rowOff>
    </xdr:from>
    <xdr:to>
      <xdr:col>7</xdr:col>
      <xdr:colOff>19050</xdr:colOff>
      <xdr:row>206</xdr:row>
      <xdr:rowOff>169069</xdr:rowOff>
    </xdr:to>
    <xdr:pic>
      <xdr:nvPicPr>
        <xdr:cNvPr id="8" name="그림 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95625" y="56064150"/>
          <a:ext cx="2409825" cy="180736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014&#45380;/&#49457;&#45224;&#49884;%20&#45800;&#44032;2013/&#45800;&#44032;&#49328;&#52636;&#49436;/2014&#45380;%20&#49457;&#45224;&#49884;%20&#44592;&#48376;&#45800;&#44032;%20&#49328;&#52636;&#49436;(&#44277;&#53685;&#48516;&#50556;2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2013&#45380;/&#49457;&#45224;&#49884;&#51068;&#50948;&#45824;&#44032;/&#49457;&#45224;&#49884;%20&#45800;&#44032;2013/&#45800;&#44032;&#49328;&#52636;&#49436;/2013&#45380;%20&#49457;&#45224;&#49884;%20&#44592;&#48376;&#45800;&#44032;%20&#49328;&#52636;&#49436;(&#44277;&#53685;&#48516;&#50556;&#51068;&#50948;&#45824;&#44032;,%20&#51473;&#44592;,%20&#51088;&#51116;&#45800;&#44032;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토사깍기"/>
      <sheetName val="토사절취"/>
      <sheetName val="터파기"/>
      <sheetName val="터파기 2"/>
      <sheetName val="정지비"/>
      <sheetName val="중기운반"/>
      <sheetName val="철근운반"/>
      <sheetName val="흄관하차"/>
      <sheetName val="폐기물적사"/>
      <sheetName val="CONC펌프차"/>
      <sheetName val="펌프카2"/>
      <sheetName val="진동롤러(콤비)"/>
      <sheetName val="노면파쇄기"/>
      <sheetName val="2014년 성남시 기본단가 산출서(공통분야2)"/>
    </sheetNames>
    <definedNames>
      <definedName name="가로등"/>
      <definedName name="가로등입력"/>
      <definedName name="가배수로위치도"/>
      <definedName name="간지1"/>
      <definedName name="계산서2"/>
      <definedName name="공구"/>
      <definedName name="공사비산출근거"/>
      <definedName name="구간삽도"/>
      <definedName name="구룡"/>
      <definedName name="구조물공"/>
      <definedName name="기타자재"/>
      <definedName name="나나나"/>
      <definedName name="나나나나나"/>
      <definedName name="남산"/>
      <definedName name="노임단가수정완료"/>
      <definedName name="능형망철거"/>
      <definedName name="능형망철거1"/>
      <definedName name="도로포장"/>
      <definedName name="되메우기"/>
      <definedName name="되메우기2"/>
      <definedName name="량"/>
      <definedName name="레미콘수운반DT"/>
      <definedName name="모래운반"/>
      <definedName name="배수깨기"/>
      <definedName name="배수깨기.."/>
      <definedName name="보성토공"/>
      <definedName name="비교표"/>
      <definedName name="산출"/>
      <definedName name="산출1"/>
      <definedName name="산출10"/>
      <definedName name="산출3"/>
      <definedName name="설계단면력요약.SAP90Work"/>
      <definedName name="성토3"/>
      <definedName name="성토도쟈"/>
      <definedName name="수랼"/>
      <definedName name="순성토"/>
      <definedName name="슈"/>
      <definedName name="시멘트운반"/>
      <definedName name="신호기"/>
      <definedName name="실제"/>
      <definedName name="실행75.5"/>
      <definedName name="실행총괄"/>
      <definedName name="심사평가내역"/>
      <definedName name="암터파기"/>
      <definedName name="연접물량"/>
      <definedName name="우"/>
      <definedName name="원가1"/>
      <definedName name="이읍"/>
      <definedName name="인쇄"/>
      <definedName name="인쇄양식"/>
      <definedName name="인쇄양식1"/>
      <definedName name="인쇄양식2"/>
      <definedName name="인쇄양식3"/>
      <definedName name="입출고"/>
      <definedName name="ㅈㅈㅈㅈ"/>
      <definedName name="자갈운반"/>
      <definedName name="자재단가수정완료"/>
      <definedName name="잔토처리"/>
      <definedName name="적용3"/>
      <definedName name="절토"/>
      <definedName name="점멸기입력"/>
      <definedName name="조도계산"/>
      <definedName name="조도계산2"/>
      <definedName name="조도계산3"/>
      <definedName name="지입자재"/>
      <definedName name="진"/>
      <definedName name="집"/>
      <definedName name="집계표"/>
      <definedName name="집지"/>
      <definedName name="철근운반"/>
      <definedName name="터널"/>
      <definedName name="토공1"/>
      <definedName name="토공추가"/>
      <definedName name="통합"/>
      <definedName name="폐기물"/>
      <definedName name="품의서"/>
      <definedName name="학균"/>
      <definedName name="해창"/>
      <definedName name="해창철콘"/>
      <definedName name="행창토건"/>
      <definedName name="황"/>
      <definedName name="흄관운반"/>
      <definedName name="bae"/>
      <definedName name="BlankMacro1"/>
      <definedName name="camberWork"/>
      <definedName name="hhhhhh"/>
      <definedName name="JGVCV"/>
      <definedName name="MAIN"/>
      <definedName name="PRE"/>
      <definedName name="RWER"/>
      <definedName name="SHDLAEKSRKTNWJD"/>
      <definedName name="tj"/>
      <definedName name="TKS"/>
    </definedNames>
    <sheetDataSet>
      <sheetData sheetId="0" refreshError="1"/>
      <sheetData sheetId="1" refreshError="1"/>
      <sheetData sheetId="2">
        <row r="17">
          <cell r="F17">
            <v>17742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XXXXX"/>
      <sheetName val="일위대가총괄표"/>
      <sheetName val="일위대가표"/>
      <sheetName val="자재단가조사표"/>
      <sheetName val="장비노임"/>
      <sheetName val="인건비"/>
      <sheetName val="기계경비총괄표"/>
      <sheetName val="장비비(1)"/>
      <sheetName val="장비비(2)"/>
      <sheetName val="장비비(3)"/>
      <sheetName val="장비비(4)"/>
      <sheetName val="2013년 성남시 기본단가 산출서(공통분야일위대가, 중기"/>
    </sheetNames>
    <definedNames>
      <definedName name="가로등"/>
      <definedName name="가로등입력"/>
      <definedName name="가배수로위치도"/>
      <definedName name="간지1"/>
      <definedName name="계산서2"/>
      <definedName name="공구"/>
      <definedName name="공사비산출근거"/>
      <definedName name="구간삽도"/>
      <definedName name="구룡"/>
      <definedName name="구조물공"/>
      <definedName name="기타자재"/>
      <definedName name="나나나"/>
      <definedName name="나나나나나"/>
      <definedName name="남산"/>
      <definedName name="노임단가수정완료"/>
      <definedName name="능형망철거"/>
      <definedName name="능형망철거1"/>
      <definedName name="도로포장"/>
      <definedName name="되메우기"/>
      <definedName name="되메우기2"/>
      <definedName name="량"/>
      <definedName name="레미콘수운반DT"/>
      <definedName name="모래운반"/>
      <definedName name="배수깨기"/>
      <definedName name="배수깨기.."/>
      <definedName name="보성토공"/>
      <definedName name="비교표"/>
      <definedName name="산출"/>
      <definedName name="산출1"/>
      <definedName name="산출10"/>
      <definedName name="산출3"/>
      <definedName name="설계단면력요약.SAP90Work"/>
      <definedName name="성토3"/>
      <definedName name="성토도쟈"/>
      <definedName name="수랼"/>
      <definedName name="순성토"/>
      <definedName name="슈"/>
      <definedName name="시멘트운반"/>
      <definedName name="신호기"/>
      <definedName name="실제"/>
      <definedName name="실행75.5"/>
      <definedName name="실행총괄"/>
      <definedName name="심사평가내역"/>
      <definedName name="암터파기"/>
      <definedName name="연접물량"/>
      <definedName name="우"/>
      <definedName name="원가1"/>
      <definedName name="이읍"/>
      <definedName name="인쇄"/>
      <definedName name="인쇄양식"/>
      <definedName name="인쇄양식1"/>
      <definedName name="인쇄양식2"/>
      <definedName name="인쇄양식3"/>
      <definedName name="입출고"/>
      <definedName name="ㅈㅈㅈㅈ"/>
      <definedName name="자갈운반"/>
      <definedName name="자재단가수정완료"/>
      <definedName name="잔토처리"/>
      <definedName name="적용3"/>
      <definedName name="절토"/>
      <definedName name="점멸기입력"/>
      <definedName name="조도계산"/>
      <definedName name="조도계산2"/>
      <definedName name="조도계산3"/>
      <definedName name="지입자재"/>
      <definedName name="진"/>
      <definedName name="집"/>
      <definedName name="집계표"/>
      <definedName name="집지"/>
      <definedName name="철근운반"/>
      <definedName name="터널"/>
      <definedName name="토공1"/>
      <definedName name="토공추가"/>
      <definedName name="통합"/>
      <definedName name="폐기물"/>
      <definedName name="품의서"/>
      <definedName name="학균"/>
      <definedName name="해창"/>
      <definedName name="해창철콘"/>
      <definedName name="행창토건"/>
      <definedName name="황"/>
      <definedName name="흄관운반"/>
      <definedName name="bae"/>
      <definedName name="BlankMacro1"/>
      <definedName name="camberWork"/>
      <definedName name="hhhhhh"/>
      <definedName name="JGVCV"/>
      <definedName name="MAIN"/>
      <definedName name="PRE"/>
      <definedName name="RWER"/>
      <definedName name="SHDLAEKSRKTNWJD"/>
      <definedName name="tj"/>
      <definedName name="TKS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99">
          <cell r="F499">
            <v>1232.99</v>
          </cell>
        </row>
      </sheetData>
      <sheetData sheetId="8"/>
      <sheetData sheetId="9"/>
      <sheetData sheetId="10"/>
      <sheetData sheetId="11" refreshError="1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28"/>
  <sheetViews>
    <sheetView workbookViewId="0">
      <selection activeCell="P18" sqref="P18:P19"/>
    </sheetView>
  </sheetViews>
  <sheetFormatPr defaultColWidth="9.85546875" defaultRowHeight="13.5"/>
  <cols>
    <col min="1" max="1" width="4.28515625" style="5" customWidth="1"/>
    <col min="2" max="2" width="20.28515625" style="5" customWidth="1"/>
    <col min="3" max="3" width="7.7109375" style="6" customWidth="1"/>
    <col min="4" max="9" width="7.7109375" style="7" customWidth="1"/>
    <col min="10" max="13" width="7.7109375" style="6" customWidth="1"/>
    <col min="14" max="15" width="7.7109375" style="7" customWidth="1"/>
    <col min="16" max="16" width="9.85546875" style="8" customWidth="1"/>
    <col min="17" max="242" width="9.85546875" style="5"/>
    <col min="243" max="243" width="4.28515625" style="5" customWidth="1"/>
    <col min="244" max="244" width="20.28515625" style="5" customWidth="1"/>
    <col min="245" max="271" width="2.7109375" style="5" customWidth="1"/>
    <col min="272" max="272" width="23.42578125" style="5" customWidth="1"/>
    <col min="273" max="498" width="9.85546875" style="5"/>
    <col min="499" max="499" width="4.28515625" style="5" customWidth="1"/>
    <col min="500" max="500" width="20.28515625" style="5" customWidth="1"/>
    <col min="501" max="527" width="2.7109375" style="5" customWidth="1"/>
    <col min="528" max="528" width="23.42578125" style="5" customWidth="1"/>
    <col min="529" max="754" width="9.85546875" style="5"/>
    <col min="755" max="755" width="4.28515625" style="5" customWidth="1"/>
    <col min="756" max="756" width="20.28515625" style="5" customWidth="1"/>
    <col min="757" max="783" width="2.7109375" style="5" customWidth="1"/>
    <col min="784" max="784" width="23.42578125" style="5" customWidth="1"/>
    <col min="785" max="1010" width="9.85546875" style="5"/>
    <col min="1011" max="1011" width="4.28515625" style="5" customWidth="1"/>
    <col min="1012" max="1012" width="20.28515625" style="5" customWidth="1"/>
    <col min="1013" max="1039" width="2.7109375" style="5" customWidth="1"/>
    <col min="1040" max="1040" width="23.42578125" style="5" customWidth="1"/>
    <col min="1041" max="1266" width="9.85546875" style="5"/>
    <col min="1267" max="1267" width="4.28515625" style="5" customWidth="1"/>
    <col min="1268" max="1268" width="20.28515625" style="5" customWidth="1"/>
    <col min="1269" max="1295" width="2.7109375" style="5" customWidth="1"/>
    <col min="1296" max="1296" width="23.42578125" style="5" customWidth="1"/>
    <col min="1297" max="1522" width="9.85546875" style="5"/>
    <col min="1523" max="1523" width="4.28515625" style="5" customWidth="1"/>
    <col min="1524" max="1524" width="20.28515625" style="5" customWidth="1"/>
    <col min="1525" max="1551" width="2.7109375" style="5" customWidth="1"/>
    <col min="1552" max="1552" width="23.42578125" style="5" customWidth="1"/>
    <col min="1553" max="1778" width="9.85546875" style="5"/>
    <col min="1779" max="1779" width="4.28515625" style="5" customWidth="1"/>
    <col min="1780" max="1780" width="20.28515625" style="5" customWidth="1"/>
    <col min="1781" max="1807" width="2.7109375" style="5" customWidth="1"/>
    <col min="1808" max="1808" width="23.42578125" style="5" customWidth="1"/>
    <col min="1809" max="2034" width="9.85546875" style="5"/>
    <col min="2035" max="2035" width="4.28515625" style="5" customWidth="1"/>
    <col min="2036" max="2036" width="20.28515625" style="5" customWidth="1"/>
    <col min="2037" max="2063" width="2.7109375" style="5" customWidth="1"/>
    <col min="2064" max="2064" width="23.42578125" style="5" customWidth="1"/>
    <col min="2065" max="2290" width="9.85546875" style="5"/>
    <col min="2291" max="2291" width="4.28515625" style="5" customWidth="1"/>
    <col min="2292" max="2292" width="20.28515625" style="5" customWidth="1"/>
    <col min="2293" max="2319" width="2.7109375" style="5" customWidth="1"/>
    <col min="2320" max="2320" width="23.42578125" style="5" customWidth="1"/>
    <col min="2321" max="2546" width="9.85546875" style="5"/>
    <col min="2547" max="2547" width="4.28515625" style="5" customWidth="1"/>
    <col min="2548" max="2548" width="20.28515625" style="5" customWidth="1"/>
    <col min="2549" max="2575" width="2.7109375" style="5" customWidth="1"/>
    <col min="2576" max="2576" width="23.42578125" style="5" customWidth="1"/>
    <col min="2577" max="2802" width="9.85546875" style="5"/>
    <col min="2803" max="2803" width="4.28515625" style="5" customWidth="1"/>
    <col min="2804" max="2804" width="20.28515625" style="5" customWidth="1"/>
    <col min="2805" max="2831" width="2.7109375" style="5" customWidth="1"/>
    <col min="2832" max="2832" width="23.42578125" style="5" customWidth="1"/>
    <col min="2833" max="3058" width="9.85546875" style="5"/>
    <col min="3059" max="3059" width="4.28515625" style="5" customWidth="1"/>
    <col min="3060" max="3060" width="20.28515625" style="5" customWidth="1"/>
    <col min="3061" max="3087" width="2.7109375" style="5" customWidth="1"/>
    <col min="3088" max="3088" width="23.42578125" style="5" customWidth="1"/>
    <col min="3089" max="3314" width="9.85546875" style="5"/>
    <col min="3315" max="3315" width="4.28515625" style="5" customWidth="1"/>
    <col min="3316" max="3316" width="20.28515625" style="5" customWidth="1"/>
    <col min="3317" max="3343" width="2.7109375" style="5" customWidth="1"/>
    <col min="3344" max="3344" width="23.42578125" style="5" customWidth="1"/>
    <col min="3345" max="3570" width="9.85546875" style="5"/>
    <col min="3571" max="3571" width="4.28515625" style="5" customWidth="1"/>
    <col min="3572" max="3572" width="20.28515625" style="5" customWidth="1"/>
    <col min="3573" max="3599" width="2.7109375" style="5" customWidth="1"/>
    <col min="3600" max="3600" width="23.42578125" style="5" customWidth="1"/>
    <col min="3601" max="3826" width="9.85546875" style="5"/>
    <col min="3827" max="3827" width="4.28515625" style="5" customWidth="1"/>
    <col min="3828" max="3828" width="20.28515625" style="5" customWidth="1"/>
    <col min="3829" max="3855" width="2.7109375" style="5" customWidth="1"/>
    <col min="3856" max="3856" width="23.42578125" style="5" customWidth="1"/>
    <col min="3857" max="4082" width="9.85546875" style="5"/>
    <col min="4083" max="4083" width="4.28515625" style="5" customWidth="1"/>
    <col min="4084" max="4084" width="20.28515625" style="5" customWidth="1"/>
    <col min="4085" max="4111" width="2.7109375" style="5" customWidth="1"/>
    <col min="4112" max="4112" width="23.42578125" style="5" customWidth="1"/>
    <col min="4113" max="4338" width="9.85546875" style="5"/>
    <col min="4339" max="4339" width="4.28515625" style="5" customWidth="1"/>
    <col min="4340" max="4340" width="20.28515625" style="5" customWidth="1"/>
    <col min="4341" max="4367" width="2.7109375" style="5" customWidth="1"/>
    <col min="4368" max="4368" width="23.42578125" style="5" customWidth="1"/>
    <col min="4369" max="4594" width="9.85546875" style="5"/>
    <col min="4595" max="4595" width="4.28515625" style="5" customWidth="1"/>
    <col min="4596" max="4596" width="20.28515625" style="5" customWidth="1"/>
    <col min="4597" max="4623" width="2.7109375" style="5" customWidth="1"/>
    <col min="4624" max="4624" width="23.42578125" style="5" customWidth="1"/>
    <col min="4625" max="4850" width="9.85546875" style="5"/>
    <col min="4851" max="4851" width="4.28515625" style="5" customWidth="1"/>
    <col min="4852" max="4852" width="20.28515625" style="5" customWidth="1"/>
    <col min="4853" max="4879" width="2.7109375" style="5" customWidth="1"/>
    <col min="4880" max="4880" width="23.42578125" style="5" customWidth="1"/>
    <col min="4881" max="5106" width="9.85546875" style="5"/>
    <col min="5107" max="5107" width="4.28515625" style="5" customWidth="1"/>
    <col min="5108" max="5108" width="20.28515625" style="5" customWidth="1"/>
    <col min="5109" max="5135" width="2.7109375" style="5" customWidth="1"/>
    <col min="5136" max="5136" width="23.42578125" style="5" customWidth="1"/>
    <col min="5137" max="5362" width="9.85546875" style="5"/>
    <col min="5363" max="5363" width="4.28515625" style="5" customWidth="1"/>
    <col min="5364" max="5364" width="20.28515625" style="5" customWidth="1"/>
    <col min="5365" max="5391" width="2.7109375" style="5" customWidth="1"/>
    <col min="5392" max="5392" width="23.42578125" style="5" customWidth="1"/>
    <col min="5393" max="5618" width="9.85546875" style="5"/>
    <col min="5619" max="5619" width="4.28515625" style="5" customWidth="1"/>
    <col min="5620" max="5620" width="20.28515625" style="5" customWidth="1"/>
    <col min="5621" max="5647" width="2.7109375" style="5" customWidth="1"/>
    <col min="5648" max="5648" width="23.42578125" style="5" customWidth="1"/>
    <col min="5649" max="5874" width="9.85546875" style="5"/>
    <col min="5875" max="5875" width="4.28515625" style="5" customWidth="1"/>
    <col min="5876" max="5876" width="20.28515625" style="5" customWidth="1"/>
    <col min="5877" max="5903" width="2.7109375" style="5" customWidth="1"/>
    <col min="5904" max="5904" width="23.42578125" style="5" customWidth="1"/>
    <col min="5905" max="6130" width="9.85546875" style="5"/>
    <col min="6131" max="6131" width="4.28515625" style="5" customWidth="1"/>
    <col min="6132" max="6132" width="20.28515625" style="5" customWidth="1"/>
    <col min="6133" max="6159" width="2.7109375" style="5" customWidth="1"/>
    <col min="6160" max="6160" width="23.42578125" style="5" customWidth="1"/>
    <col min="6161" max="6386" width="9.85546875" style="5"/>
    <col min="6387" max="6387" width="4.28515625" style="5" customWidth="1"/>
    <col min="6388" max="6388" width="20.28515625" style="5" customWidth="1"/>
    <col min="6389" max="6415" width="2.7109375" style="5" customWidth="1"/>
    <col min="6416" max="6416" width="23.42578125" style="5" customWidth="1"/>
    <col min="6417" max="6642" width="9.85546875" style="5"/>
    <col min="6643" max="6643" width="4.28515625" style="5" customWidth="1"/>
    <col min="6644" max="6644" width="20.28515625" style="5" customWidth="1"/>
    <col min="6645" max="6671" width="2.7109375" style="5" customWidth="1"/>
    <col min="6672" max="6672" width="23.42578125" style="5" customWidth="1"/>
    <col min="6673" max="6898" width="9.85546875" style="5"/>
    <col min="6899" max="6899" width="4.28515625" style="5" customWidth="1"/>
    <col min="6900" max="6900" width="20.28515625" style="5" customWidth="1"/>
    <col min="6901" max="6927" width="2.7109375" style="5" customWidth="1"/>
    <col min="6928" max="6928" width="23.42578125" style="5" customWidth="1"/>
    <col min="6929" max="7154" width="9.85546875" style="5"/>
    <col min="7155" max="7155" width="4.28515625" style="5" customWidth="1"/>
    <col min="7156" max="7156" width="20.28515625" style="5" customWidth="1"/>
    <col min="7157" max="7183" width="2.7109375" style="5" customWidth="1"/>
    <col min="7184" max="7184" width="23.42578125" style="5" customWidth="1"/>
    <col min="7185" max="7410" width="9.85546875" style="5"/>
    <col min="7411" max="7411" width="4.28515625" style="5" customWidth="1"/>
    <col min="7412" max="7412" width="20.28515625" style="5" customWidth="1"/>
    <col min="7413" max="7439" width="2.7109375" style="5" customWidth="1"/>
    <col min="7440" max="7440" width="23.42578125" style="5" customWidth="1"/>
    <col min="7441" max="7666" width="9.85546875" style="5"/>
    <col min="7667" max="7667" width="4.28515625" style="5" customWidth="1"/>
    <col min="7668" max="7668" width="20.28515625" style="5" customWidth="1"/>
    <col min="7669" max="7695" width="2.7109375" style="5" customWidth="1"/>
    <col min="7696" max="7696" width="23.42578125" style="5" customWidth="1"/>
    <col min="7697" max="7922" width="9.85546875" style="5"/>
    <col min="7923" max="7923" width="4.28515625" style="5" customWidth="1"/>
    <col min="7924" max="7924" width="20.28515625" style="5" customWidth="1"/>
    <col min="7925" max="7951" width="2.7109375" style="5" customWidth="1"/>
    <col min="7952" max="7952" width="23.42578125" style="5" customWidth="1"/>
    <col min="7953" max="8178" width="9.85546875" style="5"/>
    <col min="8179" max="8179" width="4.28515625" style="5" customWidth="1"/>
    <col min="8180" max="8180" width="20.28515625" style="5" customWidth="1"/>
    <col min="8181" max="8207" width="2.7109375" style="5" customWidth="1"/>
    <col min="8208" max="8208" width="23.42578125" style="5" customWidth="1"/>
    <col min="8209" max="8434" width="9.85546875" style="5"/>
    <col min="8435" max="8435" width="4.28515625" style="5" customWidth="1"/>
    <col min="8436" max="8436" width="20.28515625" style="5" customWidth="1"/>
    <col min="8437" max="8463" width="2.7109375" style="5" customWidth="1"/>
    <col min="8464" max="8464" width="23.42578125" style="5" customWidth="1"/>
    <col min="8465" max="8690" width="9.85546875" style="5"/>
    <col min="8691" max="8691" width="4.28515625" style="5" customWidth="1"/>
    <col min="8692" max="8692" width="20.28515625" style="5" customWidth="1"/>
    <col min="8693" max="8719" width="2.7109375" style="5" customWidth="1"/>
    <col min="8720" max="8720" width="23.42578125" style="5" customWidth="1"/>
    <col min="8721" max="8946" width="9.85546875" style="5"/>
    <col min="8947" max="8947" width="4.28515625" style="5" customWidth="1"/>
    <col min="8948" max="8948" width="20.28515625" style="5" customWidth="1"/>
    <col min="8949" max="8975" width="2.7109375" style="5" customWidth="1"/>
    <col min="8976" max="8976" width="23.42578125" style="5" customWidth="1"/>
    <col min="8977" max="9202" width="9.85546875" style="5"/>
    <col min="9203" max="9203" width="4.28515625" style="5" customWidth="1"/>
    <col min="9204" max="9204" width="20.28515625" style="5" customWidth="1"/>
    <col min="9205" max="9231" width="2.7109375" style="5" customWidth="1"/>
    <col min="9232" max="9232" width="23.42578125" style="5" customWidth="1"/>
    <col min="9233" max="9458" width="9.85546875" style="5"/>
    <col min="9459" max="9459" width="4.28515625" style="5" customWidth="1"/>
    <col min="9460" max="9460" width="20.28515625" style="5" customWidth="1"/>
    <col min="9461" max="9487" width="2.7109375" style="5" customWidth="1"/>
    <col min="9488" max="9488" width="23.42578125" style="5" customWidth="1"/>
    <col min="9489" max="9714" width="9.85546875" style="5"/>
    <col min="9715" max="9715" width="4.28515625" style="5" customWidth="1"/>
    <col min="9716" max="9716" width="20.28515625" style="5" customWidth="1"/>
    <col min="9717" max="9743" width="2.7109375" style="5" customWidth="1"/>
    <col min="9744" max="9744" width="23.42578125" style="5" customWidth="1"/>
    <col min="9745" max="9970" width="9.85546875" style="5"/>
    <col min="9971" max="9971" width="4.28515625" style="5" customWidth="1"/>
    <col min="9972" max="9972" width="20.28515625" style="5" customWidth="1"/>
    <col min="9973" max="9999" width="2.7109375" style="5" customWidth="1"/>
    <col min="10000" max="10000" width="23.42578125" style="5" customWidth="1"/>
    <col min="10001" max="10226" width="9.85546875" style="5"/>
    <col min="10227" max="10227" width="4.28515625" style="5" customWidth="1"/>
    <col min="10228" max="10228" width="20.28515625" style="5" customWidth="1"/>
    <col min="10229" max="10255" width="2.7109375" style="5" customWidth="1"/>
    <col min="10256" max="10256" width="23.42578125" style="5" customWidth="1"/>
    <col min="10257" max="10482" width="9.85546875" style="5"/>
    <col min="10483" max="10483" width="4.28515625" style="5" customWidth="1"/>
    <col min="10484" max="10484" width="20.28515625" style="5" customWidth="1"/>
    <col min="10485" max="10511" width="2.7109375" style="5" customWidth="1"/>
    <col min="10512" max="10512" width="23.42578125" style="5" customWidth="1"/>
    <col min="10513" max="10738" width="9.85546875" style="5"/>
    <col min="10739" max="10739" width="4.28515625" style="5" customWidth="1"/>
    <col min="10740" max="10740" width="20.28515625" style="5" customWidth="1"/>
    <col min="10741" max="10767" width="2.7109375" style="5" customWidth="1"/>
    <col min="10768" max="10768" width="23.42578125" style="5" customWidth="1"/>
    <col min="10769" max="10994" width="9.85546875" style="5"/>
    <col min="10995" max="10995" width="4.28515625" style="5" customWidth="1"/>
    <col min="10996" max="10996" width="20.28515625" style="5" customWidth="1"/>
    <col min="10997" max="11023" width="2.7109375" style="5" customWidth="1"/>
    <col min="11024" max="11024" width="23.42578125" style="5" customWidth="1"/>
    <col min="11025" max="11250" width="9.85546875" style="5"/>
    <col min="11251" max="11251" width="4.28515625" style="5" customWidth="1"/>
    <col min="11252" max="11252" width="20.28515625" style="5" customWidth="1"/>
    <col min="11253" max="11279" width="2.7109375" style="5" customWidth="1"/>
    <col min="11280" max="11280" width="23.42578125" style="5" customWidth="1"/>
    <col min="11281" max="11506" width="9.85546875" style="5"/>
    <col min="11507" max="11507" width="4.28515625" style="5" customWidth="1"/>
    <col min="11508" max="11508" width="20.28515625" style="5" customWidth="1"/>
    <col min="11509" max="11535" width="2.7109375" style="5" customWidth="1"/>
    <col min="11536" max="11536" width="23.42578125" style="5" customWidth="1"/>
    <col min="11537" max="11762" width="9.85546875" style="5"/>
    <col min="11763" max="11763" width="4.28515625" style="5" customWidth="1"/>
    <col min="11764" max="11764" width="20.28515625" style="5" customWidth="1"/>
    <col min="11765" max="11791" width="2.7109375" style="5" customWidth="1"/>
    <col min="11792" max="11792" width="23.42578125" style="5" customWidth="1"/>
    <col min="11793" max="12018" width="9.85546875" style="5"/>
    <col min="12019" max="12019" width="4.28515625" style="5" customWidth="1"/>
    <col min="12020" max="12020" width="20.28515625" style="5" customWidth="1"/>
    <col min="12021" max="12047" width="2.7109375" style="5" customWidth="1"/>
    <col min="12048" max="12048" width="23.42578125" style="5" customWidth="1"/>
    <col min="12049" max="12274" width="9.85546875" style="5"/>
    <col min="12275" max="12275" width="4.28515625" style="5" customWidth="1"/>
    <col min="12276" max="12276" width="20.28515625" style="5" customWidth="1"/>
    <col min="12277" max="12303" width="2.7109375" style="5" customWidth="1"/>
    <col min="12304" max="12304" width="23.42578125" style="5" customWidth="1"/>
    <col min="12305" max="12530" width="9.85546875" style="5"/>
    <col min="12531" max="12531" width="4.28515625" style="5" customWidth="1"/>
    <col min="12532" max="12532" width="20.28515625" style="5" customWidth="1"/>
    <col min="12533" max="12559" width="2.7109375" style="5" customWidth="1"/>
    <col min="12560" max="12560" width="23.42578125" style="5" customWidth="1"/>
    <col min="12561" max="12786" width="9.85546875" style="5"/>
    <col min="12787" max="12787" width="4.28515625" style="5" customWidth="1"/>
    <col min="12788" max="12788" width="20.28515625" style="5" customWidth="1"/>
    <col min="12789" max="12815" width="2.7109375" style="5" customWidth="1"/>
    <col min="12816" max="12816" width="23.42578125" style="5" customWidth="1"/>
    <col min="12817" max="13042" width="9.85546875" style="5"/>
    <col min="13043" max="13043" width="4.28515625" style="5" customWidth="1"/>
    <col min="13044" max="13044" width="20.28515625" style="5" customWidth="1"/>
    <col min="13045" max="13071" width="2.7109375" style="5" customWidth="1"/>
    <col min="13072" max="13072" width="23.42578125" style="5" customWidth="1"/>
    <col min="13073" max="13298" width="9.85546875" style="5"/>
    <col min="13299" max="13299" width="4.28515625" style="5" customWidth="1"/>
    <col min="13300" max="13300" width="20.28515625" style="5" customWidth="1"/>
    <col min="13301" max="13327" width="2.7109375" style="5" customWidth="1"/>
    <col min="13328" max="13328" width="23.42578125" style="5" customWidth="1"/>
    <col min="13329" max="13554" width="9.85546875" style="5"/>
    <col min="13555" max="13555" width="4.28515625" style="5" customWidth="1"/>
    <col min="13556" max="13556" width="20.28515625" style="5" customWidth="1"/>
    <col min="13557" max="13583" width="2.7109375" style="5" customWidth="1"/>
    <col min="13584" max="13584" width="23.42578125" style="5" customWidth="1"/>
    <col min="13585" max="13810" width="9.85546875" style="5"/>
    <col min="13811" max="13811" width="4.28515625" style="5" customWidth="1"/>
    <col min="13812" max="13812" width="20.28515625" style="5" customWidth="1"/>
    <col min="13813" max="13839" width="2.7109375" style="5" customWidth="1"/>
    <col min="13840" max="13840" width="23.42578125" style="5" customWidth="1"/>
    <col min="13841" max="14066" width="9.85546875" style="5"/>
    <col min="14067" max="14067" width="4.28515625" style="5" customWidth="1"/>
    <col min="14068" max="14068" width="20.28515625" style="5" customWidth="1"/>
    <col min="14069" max="14095" width="2.7109375" style="5" customWidth="1"/>
    <col min="14096" max="14096" width="23.42578125" style="5" customWidth="1"/>
    <col min="14097" max="14322" width="9.85546875" style="5"/>
    <col min="14323" max="14323" width="4.28515625" style="5" customWidth="1"/>
    <col min="14324" max="14324" width="20.28515625" style="5" customWidth="1"/>
    <col min="14325" max="14351" width="2.7109375" style="5" customWidth="1"/>
    <col min="14352" max="14352" width="23.42578125" style="5" customWidth="1"/>
    <col min="14353" max="14578" width="9.85546875" style="5"/>
    <col min="14579" max="14579" width="4.28515625" style="5" customWidth="1"/>
    <col min="14580" max="14580" width="20.28515625" style="5" customWidth="1"/>
    <col min="14581" max="14607" width="2.7109375" style="5" customWidth="1"/>
    <col min="14608" max="14608" width="23.42578125" style="5" customWidth="1"/>
    <col min="14609" max="14834" width="9.85546875" style="5"/>
    <col min="14835" max="14835" width="4.28515625" style="5" customWidth="1"/>
    <col min="14836" max="14836" width="20.28515625" style="5" customWidth="1"/>
    <col min="14837" max="14863" width="2.7109375" style="5" customWidth="1"/>
    <col min="14864" max="14864" width="23.42578125" style="5" customWidth="1"/>
    <col min="14865" max="15090" width="9.85546875" style="5"/>
    <col min="15091" max="15091" width="4.28515625" style="5" customWidth="1"/>
    <col min="15092" max="15092" width="20.28515625" style="5" customWidth="1"/>
    <col min="15093" max="15119" width="2.7109375" style="5" customWidth="1"/>
    <col min="15120" max="15120" width="23.42578125" style="5" customWidth="1"/>
    <col min="15121" max="15346" width="9.85546875" style="5"/>
    <col min="15347" max="15347" width="4.28515625" style="5" customWidth="1"/>
    <col min="15348" max="15348" width="20.28515625" style="5" customWidth="1"/>
    <col min="15349" max="15375" width="2.7109375" style="5" customWidth="1"/>
    <col min="15376" max="15376" width="23.42578125" style="5" customWidth="1"/>
    <col min="15377" max="15602" width="9.85546875" style="5"/>
    <col min="15603" max="15603" width="4.28515625" style="5" customWidth="1"/>
    <col min="15604" max="15604" width="20.28515625" style="5" customWidth="1"/>
    <col min="15605" max="15631" width="2.7109375" style="5" customWidth="1"/>
    <col min="15632" max="15632" width="23.42578125" style="5" customWidth="1"/>
    <col min="15633" max="15858" width="9.85546875" style="5"/>
    <col min="15859" max="15859" width="4.28515625" style="5" customWidth="1"/>
    <col min="15860" max="15860" width="20.28515625" style="5" customWidth="1"/>
    <col min="15861" max="15887" width="2.7109375" style="5" customWidth="1"/>
    <col min="15888" max="15888" width="23.42578125" style="5" customWidth="1"/>
    <col min="15889" max="16114" width="9.85546875" style="5"/>
    <col min="16115" max="16115" width="4.28515625" style="5" customWidth="1"/>
    <col min="16116" max="16116" width="20.28515625" style="5" customWidth="1"/>
    <col min="16117" max="16143" width="2.7109375" style="5" customWidth="1"/>
    <col min="16144" max="16144" width="23.42578125" style="5" customWidth="1"/>
    <col min="16145" max="16384" width="9.85546875" style="5"/>
  </cols>
  <sheetData>
    <row r="1" spans="1:16">
      <c r="A1" s="305" t="s">
        <v>107</v>
      </c>
      <c r="B1" s="305"/>
      <c r="C1" s="305"/>
      <c r="D1" s="305"/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</row>
    <row r="2" spans="1:16">
      <c r="A2" s="305"/>
      <c r="B2" s="305"/>
      <c r="C2" s="305"/>
      <c r="D2" s="305"/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</row>
    <row r="3" spans="1:16">
      <c r="A3" s="305"/>
      <c r="B3" s="305"/>
      <c r="C3" s="305"/>
      <c r="D3" s="305"/>
      <c r="E3" s="305"/>
      <c r="F3" s="305"/>
      <c r="G3" s="305"/>
      <c r="H3" s="305"/>
      <c r="I3" s="305"/>
      <c r="J3" s="305"/>
      <c r="K3" s="305"/>
      <c r="L3" s="305"/>
      <c r="M3" s="305"/>
      <c r="N3" s="305"/>
      <c r="O3" s="305"/>
      <c r="P3" s="305"/>
    </row>
    <row r="4" spans="1:16">
      <c r="A4" s="305"/>
      <c r="B4" s="305"/>
      <c r="C4" s="305"/>
      <c r="D4" s="305"/>
      <c r="E4" s="305"/>
      <c r="F4" s="305"/>
      <c r="G4" s="305"/>
      <c r="H4" s="305"/>
      <c r="I4" s="305"/>
      <c r="J4" s="305"/>
      <c r="K4" s="305"/>
      <c r="L4" s="305"/>
      <c r="M4" s="305"/>
      <c r="N4" s="305"/>
      <c r="O4" s="305"/>
      <c r="P4" s="305"/>
    </row>
    <row r="5" spans="1:16" s="87" customFormat="1" ht="12">
      <c r="A5" s="120" t="s">
        <v>235</v>
      </c>
      <c r="B5" s="121"/>
      <c r="C5" s="122"/>
      <c r="D5" s="122"/>
      <c r="E5" s="122"/>
      <c r="F5" s="122"/>
      <c r="G5" s="122"/>
      <c r="H5" s="122"/>
      <c r="I5" s="122"/>
      <c r="J5" s="315"/>
      <c r="K5" s="315"/>
      <c r="L5" s="315"/>
      <c r="M5" s="315"/>
      <c r="N5" s="315"/>
      <c r="O5" s="315"/>
      <c r="P5" s="315"/>
    </row>
    <row r="6" spans="1:16" s="4" customFormat="1" ht="22.5">
      <c r="A6" s="16"/>
      <c r="B6" s="14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306" t="s">
        <v>108</v>
      </c>
      <c r="P6" s="306"/>
    </row>
    <row r="7" spans="1:16" s="87" customFormat="1" ht="39" customHeight="1">
      <c r="A7" s="316" t="s">
        <v>109</v>
      </c>
      <c r="B7" s="316"/>
      <c r="C7" s="123" t="s">
        <v>110</v>
      </c>
      <c r="D7" s="123" t="s">
        <v>111</v>
      </c>
      <c r="E7" s="123" t="s">
        <v>112</v>
      </c>
      <c r="F7" s="123" t="s">
        <v>113</v>
      </c>
      <c r="G7" s="123" t="s">
        <v>114</v>
      </c>
      <c r="H7" s="123" t="s">
        <v>115</v>
      </c>
      <c r="I7" s="123" t="s">
        <v>116</v>
      </c>
      <c r="J7" s="123" t="s">
        <v>117</v>
      </c>
      <c r="K7" s="123" t="s">
        <v>118</v>
      </c>
      <c r="L7" s="123" t="s">
        <v>119</v>
      </c>
      <c r="M7" s="123" t="s">
        <v>120</v>
      </c>
      <c r="N7" s="124" t="s">
        <v>239</v>
      </c>
      <c r="O7" s="124" t="s">
        <v>240</v>
      </c>
      <c r="P7" s="125" t="s">
        <v>121</v>
      </c>
    </row>
    <row r="8" spans="1:16" s="90" customFormat="1" ht="16.149999999999999" customHeight="1">
      <c r="A8" s="307" t="s">
        <v>104</v>
      </c>
      <c r="B8" s="308"/>
      <c r="C8" s="88"/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  <c r="O8" s="88"/>
      <c r="P8" s="89"/>
    </row>
    <row r="9" spans="1:16" s="96" customFormat="1" ht="16.149999999999999" customHeight="1">
      <c r="A9" s="309"/>
      <c r="B9" s="310"/>
      <c r="C9" s="126"/>
      <c r="D9" s="91"/>
      <c r="E9" s="92"/>
      <c r="F9" s="92"/>
      <c r="G9" s="92"/>
      <c r="H9" s="93"/>
      <c r="I9" s="93"/>
      <c r="J9" s="91"/>
      <c r="K9" s="92"/>
      <c r="L9" s="92"/>
      <c r="M9" s="92"/>
      <c r="N9" s="94"/>
      <c r="O9" s="95"/>
      <c r="P9" s="313"/>
    </row>
    <row r="10" spans="1:16" s="96" customFormat="1" ht="16.149999999999999" customHeight="1">
      <c r="A10" s="311"/>
      <c r="B10" s="312"/>
      <c r="C10" s="97"/>
      <c r="D10" s="97"/>
      <c r="E10" s="98"/>
      <c r="F10" s="98"/>
      <c r="G10" s="98"/>
      <c r="H10" s="98"/>
      <c r="I10" s="98"/>
      <c r="J10" s="98"/>
      <c r="K10" s="98"/>
      <c r="L10" s="98"/>
      <c r="M10" s="98"/>
      <c r="N10" s="99"/>
      <c r="O10" s="100"/>
      <c r="P10" s="314"/>
    </row>
    <row r="11" spans="1:16" s="90" customFormat="1" ht="16.149999999999999" customHeight="1">
      <c r="A11" s="307" t="s">
        <v>122</v>
      </c>
      <c r="B11" s="308"/>
      <c r="C11" s="88"/>
      <c r="D11" s="88"/>
      <c r="E11" s="88"/>
      <c r="F11" s="88"/>
      <c r="G11" s="88"/>
      <c r="H11" s="88"/>
      <c r="I11" s="88"/>
      <c r="J11" s="88"/>
      <c r="K11" s="88"/>
      <c r="L11" s="88"/>
      <c r="M11" s="88"/>
      <c r="N11" s="88"/>
      <c r="O11" s="88"/>
      <c r="P11" s="89"/>
    </row>
    <row r="12" spans="1:16" s="96" customFormat="1" ht="16.149999999999999" customHeight="1">
      <c r="A12" s="309"/>
      <c r="B12" s="310"/>
      <c r="C12" s="126"/>
      <c r="D12" s="127"/>
      <c r="E12" s="127"/>
      <c r="F12" s="127"/>
      <c r="G12" s="126"/>
      <c r="H12" s="127"/>
      <c r="I12" s="127"/>
      <c r="J12" s="127"/>
      <c r="K12" s="127"/>
      <c r="L12" s="127"/>
      <c r="M12" s="127"/>
      <c r="N12" s="127"/>
      <c r="O12" s="127"/>
      <c r="P12" s="313"/>
    </row>
    <row r="13" spans="1:16" s="96" customFormat="1" ht="16.149999999999999" customHeight="1">
      <c r="A13" s="311"/>
      <c r="B13" s="312"/>
      <c r="C13" s="97"/>
      <c r="D13" s="97"/>
      <c r="E13" s="101"/>
      <c r="F13" s="101"/>
      <c r="G13" s="101"/>
      <c r="H13" s="101"/>
      <c r="I13" s="101"/>
      <c r="J13" s="98"/>
      <c r="K13" s="98"/>
      <c r="L13" s="98"/>
      <c r="M13" s="98"/>
      <c r="N13" s="99"/>
      <c r="O13" s="100"/>
      <c r="P13" s="314"/>
    </row>
    <row r="14" spans="1:16" s="96" customFormat="1" ht="16.149999999999999" customHeight="1">
      <c r="A14" s="307" t="s">
        <v>123</v>
      </c>
      <c r="B14" s="308"/>
      <c r="C14" s="102"/>
      <c r="D14" s="102"/>
      <c r="E14" s="103"/>
      <c r="F14" s="103"/>
      <c r="G14" s="103"/>
      <c r="H14" s="103"/>
      <c r="I14" s="103"/>
      <c r="J14" s="104"/>
      <c r="K14" s="104"/>
      <c r="L14" s="104"/>
      <c r="M14" s="104"/>
      <c r="N14" s="105"/>
      <c r="O14" s="106"/>
      <c r="P14" s="107"/>
    </row>
    <row r="15" spans="1:16" s="96" customFormat="1" ht="16.149999999999999" customHeight="1">
      <c r="A15" s="309"/>
      <c r="B15" s="310"/>
      <c r="C15" s="126"/>
      <c r="D15" s="127"/>
      <c r="E15" s="127"/>
      <c r="F15" s="127"/>
      <c r="G15" s="126"/>
      <c r="H15" s="127"/>
      <c r="I15" s="127"/>
      <c r="J15" s="127"/>
      <c r="K15" s="127"/>
      <c r="L15" s="127"/>
      <c r="M15" s="127"/>
      <c r="N15" s="127"/>
      <c r="O15" s="127"/>
      <c r="P15" s="313"/>
    </row>
    <row r="16" spans="1:16" s="96" customFormat="1" ht="16.149999999999999" customHeight="1">
      <c r="A16" s="311"/>
      <c r="B16" s="312"/>
      <c r="C16" s="108"/>
      <c r="D16" s="108"/>
      <c r="E16" s="103"/>
      <c r="F16" s="103"/>
      <c r="G16" s="103"/>
      <c r="H16" s="103"/>
      <c r="I16" s="103"/>
      <c r="J16" s="109"/>
      <c r="K16" s="98"/>
      <c r="L16" s="98"/>
      <c r="M16" s="98"/>
      <c r="N16" s="99"/>
      <c r="O16" s="100"/>
      <c r="P16" s="314"/>
    </row>
    <row r="17" spans="1:16" s="96" customFormat="1" ht="16.149999999999999" customHeight="1">
      <c r="A17" s="307" t="s">
        <v>124</v>
      </c>
      <c r="B17" s="308"/>
      <c r="C17" s="110"/>
      <c r="D17" s="110"/>
      <c r="E17" s="111"/>
      <c r="F17" s="111"/>
      <c r="G17" s="88"/>
      <c r="H17" s="88"/>
      <c r="I17" s="88"/>
      <c r="J17" s="104"/>
      <c r="K17" s="104"/>
      <c r="L17" s="104"/>
      <c r="M17" s="104"/>
      <c r="N17" s="105"/>
      <c r="O17" s="106"/>
      <c r="P17" s="112"/>
    </row>
    <row r="18" spans="1:16" s="96" customFormat="1" ht="16.149999999999999" customHeight="1">
      <c r="A18" s="309"/>
      <c r="B18" s="310"/>
      <c r="C18" s="102"/>
      <c r="D18" s="126"/>
      <c r="E18" s="126"/>
      <c r="F18" s="126"/>
      <c r="G18" s="92"/>
      <c r="H18" s="92"/>
      <c r="I18" s="92"/>
      <c r="J18" s="91"/>
      <c r="K18" s="126"/>
      <c r="L18" s="92"/>
      <c r="M18" s="92"/>
      <c r="N18" s="94"/>
      <c r="O18" s="95"/>
      <c r="P18" s="317"/>
    </row>
    <row r="19" spans="1:16" s="90" customFormat="1" ht="16.149999999999999" customHeight="1">
      <c r="A19" s="311"/>
      <c r="B19" s="312"/>
      <c r="C19" s="113"/>
      <c r="D19" s="113"/>
      <c r="E19" s="101"/>
      <c r="F19" s="101"/>
      <c r="G19" s="98"/>
      <c r="H19" s="98"/>
      <c r="I19" s="98"/>
      <c r="J19" s="114"/>
      <c r="K19" s="114"/>
      <c r="L19" s="114"/>
      <c r="M19" s="114"/>
      <c r="N19" s="113"/>
      <c r="O19" s="100"/>
      <c r="P19" s="318"/>
    </row>
    <row r="20" spans="1:16" s="90" customFormat="1" ht="16.149999999999999" customHeight="1">
      <c r="A20" s="307" t="s">
        <v>125</v>
      </c>
      <c r="B20" s="308"/>
      <c r="C20" s="108"/>
      <c r="D20" s="108"/>
      <c r="E20" s="88"/>
      <c r="F20" s="88"/>
      <c r="G20" s="88"/>
      <c r="H20" s="88"/>
      <c r="I20" s="88"/>
      <c r="J20" s="115"/>
      <c r="K20" s="116"/>
      <c r="L20" s="116"/>
      <c r="M20" s="116"/>
      <c r="N20" s="110"/>
      <c r="O20" s="106"/>
      <c r="P20" s="117"/>
    </row>
    <row r="21" spans="1:16" s="96" customFormat="1" ht="16.149999999999999" customHeight="1">
      <c r="A21" s="309"/>
      <c r="B21" s="310"/>
      <c r="C21" s="102"/>
      <c r="D21" s="126"/>
      <c r="E21" s="92"/>
      <c r="F21" s="92"/>
      <c r="G21" s="92"/>
      <c r="H21" s="92"/>
      <c r="I21" s="92"/>
      <c r="J21" s="126"/>
      <c r="K21" s="126"/>
      <c r="L21" s="92"/>
      <c r="M21" s="92"/>
      <c r="N21" s="94"/>
      <c r="O21" s="95"/>
      <c r="P21" s="319"/>
    </row>
    <row r="22" spans="1:16" s="90" customFormat="1" ht="16.149999999999999" customHeight="1">
      <c r="A22" s="309"/>
      <c r="B22" s="310"/>
      <c r="C22" s="108"/>
      <c r="D22" s="108"/>
      <c r="E22" s="98"/>
      <c r="F22" s="98"/>
      <c r="G22" s="98"/>
      <c r="H22" s="98"/>
      <c r="I22" s="98"/>
      <c r="J22" s="115"/>
      <c r="K22" s="115"/>
      <c r="L22" s="115"/>
      <c r="M22" s="115"/>
      <c r="N22" s="108"/>
      <c r="O22" s="95"/>
      <c r="P22" s="320"/>
    </row>
    <row r="23" spans="1:16" s="90" customFormat="1" ht="16.149999999999999" customHeight="1">
      <c r="A23" s="307" t="s">
        <v>126</v>
      </c>
      <c r="B23" s="308"/>
      <c r="C23" s="110"/>
      <c r="D23" s="110"/>
      <c r="E23" s="88"/>
      <c r="F23" s="88"/>
      <c r="G23" s="88"/>
      <c r="H23" s="88"/>
      <c r="I23" s="88"/>
      <c r="J23" s="116"/>
      <c r="K23" s="116"/>
      <c r="L23" s="116"/>
      <c r="M23" s="116"/>
      <c r="N23" s="110"/>
      <c r="O23" s="106"/>
      <c r="P23" s="118"/>
    </row>
    <row r="24" spans="1:16" s="96" customFormat="1" ht="16.149999999999999" customHeight="1">
      <c r="A24" s="309"/>
      <c r="B24" s="310"/>
      <c r="C24" s="102"/>
      <c r="D24" s="126"/>
      <c r="E24" s="92"/>
      <c r="F24" s="92"/>
      <c r="G24" s="92"/>
      <c r="H24" s="92"/>
      <c r="I24" s="92"/>
      <c r="J24" s="91"/>
      <c r="K24" s="126"/>
      <c r="L24" s="92"/>
      <c r="M24" s="92"/>
      <c r="N24" s="94"/>
      <c r="O24" s="95"/>
      <c r="P24" s="313"/>
    </row>
    <row r="25" spans="1:16" s="96" customFormat="1" ht="16.149999999999999" customHeight="1">
      <c r="A25" s="311"/>
      <c r="B25" s="312"/>
      <c r="C25" s="97"/>
      <c r="D25" s="97"/>
      <c r="E25" s="98"/>
      <c r="F25" s="98"/>
      <c r="G25" s="98"/>
      <c r="H25" s="98"/>
      <c r="I25" s="98"/>
      <c r="J25" s="98"/>
      <c r="K25" s="98"/>
      <c r="L25" s="98"/>
      <c r="M25" s="98"/>
      <c r="N25" s="99"/>
      <c r="O25" s="100"/>
      <c r="P25" s="314"/>
    </row>
    <row r="26" spans="1:16" s="90" customFormat="1" ht="16.149999999999999" customHeight="1">
      <c r="A26" s="321" t="s">
        <v>127</v>
      </c>
      <c r="B26" s="322"/>
      <c r="C26" s="110"/>
      <c r="D26" s="110"/>
      <c r="E26" s="58"/>
      <c r="F26" s="58"/>
      <c r="G26" s="116"/>
      <c r="H26" s="58"/>
      <c r="I26" s="58"/>
      <c r="J26" s="116"/>
      <c r="K26" s="116"/>
      <c r="L26" s="116"/>
      <c r="M26" s="116"/>
      <c r="N26" s="110"/>
      <c r="O26" s="106"/>
      <c r="P26" s="119"/>
    </row>
    <row r="27" spans="1:16" s="96" customFormat="1" ht="16.149999999999999" customHeight="1">
      <c r="A27" s="323"/>
      <c r="B27" s="324"/>
      <c r="C27" s="128"/>
      <c r="D27" s="129"/>
      <c r="E27" s="327"/>
      <c r="F27" s="327"/>
      <c r="G27" s="130"/>
      <c r="H27" s="130"/>
      <c r="I27" s="130"/>
      <c r="J27" s="131"/>
      <c r="K27" s="132"/>
      <c r="L27" s="132"/>
      <c r="M27" s="132"/>
      <c r="N27" s="131"/>
      <c r="O27" s="131"/>
      <c r="P27" s="313"/>
    </row>
    <row r="28" spans="1:16" s="96" customFormat="1" ht="16.149999999999999" customHeight="1">
      <c r="A28" s="325"/>
      <c r="B28" s="326"/>
      <c r="C28" s="100"/>
      <c r="D28" s="99"/>
      <c r="E28" s="99"/>
      <c r="F28" s="99"/>
      <c r="G28" s="99"/>
      <c r="H28" s="99"/>
      <c r="I28" s="99"/>
      <c r="J28" s="99"/>
      <c r="K28" s="99"/>
      <c r="L28" s="99"/>
      <c r="M28" s="99"/>
      <c r="N28" s="99"/>
      <c r="O28" s="100"/>
      <c r="P28" s="314"/>
    </row>
  </sheetData>
  <mergeCells count="19">
    <mergeCell ref="A20:B22"/>
    <mergeCell ref="P21:P22"/>
    <mergeCell ref="A23:B25"/>
    <mergeCell ref="P24:P25"/>
    <mergeCell ref="A26:B28"/>
    <mergeCell ref="E27:F27"/>
    <mergeCell ref="P27:P28"/>
    <mergeCell ref="A11:B13"/>
    <mergeCell ref="P12:P13"/>
    <mergeCell ref="A14:B16"/>
    <mergeCell ref="P15:P16"/>
    <mergeCell ref="A17:B19"/>
    <mergeCell ref="P18:P19"/>
    <mergeCell ref="A1:P4"/>
    <mergeCell ref="O6:P6"/>
    <mergeCell ref="A8:B10"/>
    <mergeCell ref="P9:P10"/>
    <mergeCell ref="J5:P5"/>
    <mergeCell ref="A7:B7"/>
  </mergeCells>
  <phoneticPr fontId="13" type="noConversion"/>
  <pageMargins left="0.43307086614173229" right="0.27559055118110237" top="0.74803149606299213" bottom="0.74803149606299213" header="0.31496062992125984" footer="0.31496062992125984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7"/>
  <sheetViews>
    <sheetView view="pageBreakPreview" zoomScaleNormal="75" zoomScaleSheetLayoutView="100" workbookViewId="0">
      <selection activeCell="A5" sqref="A5"/>
    </sheetView>
  </sheetViews>
  <sheetFormatPr defaultColWidth="3.5703125" defaultRowHeight="39"/>
  <cols>
    <col min="1" max="1" width="138.7109375" style="2" customWidth="1"/>
    <col min="2" max="256" width="3.5703125" style="2"/>
    <col min="257" max="257" width="138.7109375" style="2" customWidth="1"/>
    <col min="258" max="512" width="3.5703125" style="2"/>
    <col min="513" max="513" width="138.7109375" style="2" customWidth="1"/>
    <col min="514" max="768" width="3.5703125" style="2"/>
    <col min="769" max="769" width="138.7109375" style="2" customWidth="1"/>
    <col min="770" max="1024" width="3.5703125" style="2"/>
    <col min="1025" max="1025" width="138.7109375" style="2" customWidth="1"/>
    <col min="1026" max="1280" width="3.5703125" style="2"/>
    <col min="1281" max="1281" width="138.7109375" style="2" customWidth="1"/>
    <col min="1282" max="1536" width="3.5703125" style="2"/>
    <col min="1537" max="1537" width="138.7109375" style="2" customWidth="1"/>
    <col min="1538" max="1792" width="3.5703125" style="2"/>
    <col min="1793" max="1793" width="138.7109375" style="2" customWidth="1"/>
    <col min="1794" max="2048" width="3.5703125" style="2"/>
    <col min="2049" max="2049" width="138.7109375" style="2" customWidth="1"/>
    <col min="2050" max="2304" width="3.5703125" style="2"/>
    <col min="2305" max="2305" width="138.7109375" style="2" customWidth="1"/>
    <col min="2306" max="2560" width="3.5703125" style="2"/>
    <col min="2561" max="2561" width="138.7109375" style="2" customWidth="1"/>
    <col min="2562" max="2816" width="3.5703125" style="2"/>
    <col min="2817" max="2817" width="138.7109375" style="2" customWidth="1"/>
    <col min="2818" max="3072" width="3.5703125" style="2"/>
    <col min="3073" max="3073" width="138.7109375" style="2" customWidth="1"/>
    <col min="3074" max="3328" width="3.5703125" style="2"/>
    <col min="3329" max="3329" width="138.7109375" style="2" customWidth="1"/>
    <col min="3330" max="3584" width="3.5703125" style="2"/>
    <col min="3585" max="3585" width="138.7109375" style="2" customWidth="1"/>
    <col min="3586" max="3840" width="3.5703125" style="2"/>
    <col min="3841" max="3841" width="138.7109375" style="2" customWidth="1"/>
    <col min="3842" max="4096" width="3.5703125" style="2"/>
    <col min="4097" max="4097" width="138.7109375" style="2" customWidth="1"/>
    <col min="4098" max="4352" width="3.5703125" style="2"/>
    <col min="4353" max="4353" width="138.7109375" style="2" customWidth="1"/>
    <col min="4354" max="4608" width="3.5703125" style="2"/>
    <col min="4609" max="4609" width="138.7109375" style="2" customWidth="1"/>
    <col min="4610" max="4864" width="3.5703125" style="2"/>
    <col min="4865" max="4865" width="138.7109375" style="2" customWidth="1"/>
    <col min="4866" max="5120" width="3.5703125" style="2"/>
    <col min="5121" max="5121" width="138.7109375" style="2" customWidth="1"/>
    <col min="5122" max="5376" width="3.5703125" style="2"/>
    <col min="5377" max="5377" width="138.7109375" style="2" customWidth="1"/>
    <col min="5378" max="5632" width="3.5703125" style="2"/>
    <col min="5633" max="5633" width="138.7109375" style="2" customWidth="1"/>
    <col min="5634" max="5888" width="3.5703125" style="2"/>
    <col min="5889" max="5889" width="138.7109375" style="2" customWidth="1"/>
    <col min="5890" max="6144" width="3.5703125" style="2"/>
    <col min="6145" max="6145" width="138.7109375" style="2" customWidth="1"/>
    <col min="6146" max="6400" width="3.5703125" style="2"/>
    <col min="6401" max="6401" width="138.7109375" style="2" customWidth="1"/>
    <col min="6402" max="6656" width="3.5703125" style="2"/>
    <col min="6657" max="6657" width="138.7109375" style="2" customWidth="1"/>
    <col min="6658" max="6912" width="3.5703125" style="2"/>
    <col min="6913" max="6913" width="138.7109375" style="2" customWidth="1"/>
    <col min="6914" max="7168" width="3.5703125" style="2"/>
    <col min="7169" max="7169" width="138.7109375" style="2" customWidth="1"/>
    <col min="7170" max="7424" width="3.5703125" style="2"/>
    <col min="7425" max="7425" width="138.7109375" style="2" customWidth="1"/>
    <col min="7426" max="7680" width="3.5703125" style="2"/>
    <col min="7681" max="7681" width="138.7109375" style="2" customWidth="1"/>
    <col min="7682" max="7936" width="3.5703125" style="2"/>
    <col min="7937" max="7937" width="138.7109375" style="2" customWidth="1"/>
    <col min="7938" max="8192" width="3.5703125" style="2"/>
    <col min="8193" max="8193" width="138.7109375" style="2" customWidth="1"/>
    <col min="8194" max="8448" width="3.5703125" style="2"/>
    <col min="8449" max="8449" width="138.7109375" style="2" customWidth="1"/>
    <col min="8450" max="8704" width="3.5703125" style="2"/>
    <col min="8705" max="8705" width="138.7109375" style="2" customWidth="1"/>
    <col min="8706" max="8960" width="3.5703125" style="2"/>
    <col min="8961" max="8961" width="138.7109375" style="2" customWidth="1"/>
    <col min="8962" max="9216" width="3.5703125" style="2"/>
    <col min="9217" max="9217" width="138.7109375" style="2" customWidth="1"/>
    <col min="9218" max="9472" width="3.5703125" style="2"/>
    <col min="9473" max="9473" width="138.7109375" style="2" customWidth="1"/>
    <col min="9474" max="9728" width="3.5703125" style="2"/>
    <col min="9729" max="9729" width="138.7109375" style="2" customWidth="1"/>
    <col min="9730" max="9984" width="3.5703125" style="2"/>
    <col min="9985" max="9985" width="138.7109375" style="2" customWidth="1"/>
    <col min="9986" max="10240" width="3.5703125" style="2"/>
    <col min="10241" max="10241" width="138.7109375" style="2" customWidth="1"/>
    <col min="10242" max="10496" width="3.5703125" style="2"/>
    <col min="10497" max="10497" width="138.7109375" style="2" customWidth="1"/>
    <col min="10498" max="10752" width="3.5703125" style="2"/>
    <col min="10753" max="10753" width="138.7109375" style="2" customWidth="1"/>
    <col min="10754" max="11008" width="3.5703125" style="2"/>
    <col min="11009" max="11009" width="138.7109375" style="2" customWidth="1"/>
    <col min="11010" max="11264" width="3.5703125" style="2"/>
    <col min="11265" max="11265" width="138.7109375" style="2" customWidth="1"/>
    <col min="11266" max="11520" width="3.5703125" style="2"/>
    <col min="11521" max="11521" width="138.7109375" style="2" customWidth="1"/>
    <col min="11522" max="11776" width="3.5703125" style="2"/>
    <col min="11777" max="11777" width="138.7109375" style="2" customWidth="1"/>
    <col min="11778" max="12032" width="3.5703125" style="2"/>
    <col min="12033" max="12033" width="138.7109375" style="2" customWidth="1"/>
    <col min="12034" max="12288" width="3.5703125" style="2"/>
    <col min="12289" max="12289" width="138.7109375" style="2" customWidth="1"/>
    <col min="12290" max="12544" width="3.5703125" style="2"/>
    <col min="12545" max="12545" width="138.7109375" style="2" customWidth="1"/>
    <col min="12546" max="12800" width="3.5703125" style="2"/>
    <col min="12801" max="12801" width="138.7109375" style="2" customWidth="1"/>
    <col min="12802" max="13056" width="3.5703125" style="2"/>
    <col min="13057" max="13057" width="138.7109375" style="2" customWidth="1"/>
    <col min="13058" max="13312" width="3.5703125" style="2"/>
    <col min="13313" max="13313" width="138.7109375" style="2" customWidth="1"/>
    <col min="13314" max="13568" width="3.5703125" style="2"/>
    <col min="13569" max="13569" width="138.7109375" style="2" customWidth="1"/>
    <col min="13570" max="13824" width="3.5703125" style="2"/>
    <col min="13825" max="13825" width="138.7109375" style="2" customWidth="1"/>
    <col min="13826" max="14080" width="3.5703125" style="2"/>
    <col min="14081" max="14081" width="138.7109375" style="2" customWidth="1"/>
    <col min="14082" max="14336" width="3.5703125" style="2"/>
    <col min="14337" max="14337" width="138.7109375" style="2" customWidth="1"/>
    <col min="14338" max="14592" width="3.5703125" style="2"/>
    <col min="14593" max="14593" width="138.7109375" style="2" customWidth="1"/>
    <col min="14594" max="14848" width="3.5703125" style="2"/>
    <col min="14849" max="14849" width="138.7109375" style="2" customWidth="1"/>
    <col min="14850" max="15104" width="3.5703125" style="2"/>
    <col min="15105" max="15105" width="138.7109375" style="2" customWidth="1"/>
    <col min="15106" max="15360" width="3.5703125" style="2"/>
    <col min="15361" max="15361" width="138.7109375" style="2" customWidth="1"/>
    <col min="15362" max="15616" width="3.5703125" style="2"/>
    <col min="15617" max="15617" width="138.7109375" style="2" customWidth="1"/>
    <col min="15618" max="15872" width="3.5703125" style="2"/>
    <col min="15873" max="15873" width="138.7109375" style="2" customWidth="1"/>
    <col min="15874" max="16128" width="3.5703125" style="2"/>
    <col min="16129" max="16129" width="138.7109375" style="2" customWidth="1"/>
    <col min="16130" max="16384" width="3.5703125" style="2"/>
  </cols>
  <sheetData>
    <row r="1" spans="1:22" ht="48" customHeight="1">
      <c r="A1" s="9"/>
      <c r="B1" s="3"/>
      <c r="C1" s="3"/>
      <c r="D1" s="3"/>
      <c r="E1" s="3"/>
      <c r="F1" s="3"/>
      <c r="G1" s="3"/>
      <c r="H1" s="3"/>
      <c r="I1" s="3"/>
      <c r="J1" s="3"/>
    </row>
    <row r="2" spans="1:22" ht="60" customHeight="1">
      <c r="A2" s="10" t="s">
        <v>105</v>
      </c>
      <c r="B2" s="3"/>
      <c r="C2" s="3"/>
      <c r="D2" s="3"/>
      <c r="E2" s="3"/>
      <c r="F2" s="3"/>
      <c r="G2" s="3"/>
      <c r="H2" s="3"/>
      <c r="I2" s="3"/>
      <c r="J2" s="3"/>
    </row>
    <row r="3" spans="1:22" ht="57.75" customHeight="1">
      <c r="A3" s="11" t="s">
        <v>665</v>
      </c>
      <c r="B3" s="3"/>
      <c r="C3" s="3"/>
      <c r="D3" s="3"/>
      <c r="E3" s="3"/>
      <c r="F3" s="3"/>
      <c r="G3" s="3"/>
      <c r="H3" s="3"/>
      <c r="I3" s="3"/>
      <c r="J3" s="3"/>
    </row>
    <row r="4" spans="1:22" ht="193.5" customHeight="1">
      <c r="A4" s="12" t="s">
        <v>668</v>
      </c>
      <c r="B4" s="3"/>
      <c r="C4" s="328"/>
      <c r="D4" s="329"/>
      <c r="E4" s="329"/>
      <c r="F4" s="329"/>
      <c r="G4" s="329"/>
      <c r="H4" s="329"/>
      <c r="I4" s="329"/>
      <c r="J4" s="329"/>
      <c r="K4" s="329"/>
      <c r="L4" s="329"/>
      <c r="M4" s="329"/>
      <c r="N4" s="329"/>
      <c r="O4" s="329"/>
      <c r="P4" s="329"/>
      <c r="Q4" s="329"/>
      <c r="R4" s="329"/>
      <c r="S4" s="329"/>
      <c r="T4" s="329"/>
      <c r="U4" s="329"/>
      <c r="V4" s="329"/>
    </row>
    <row r="5" spans="1:22" ht="80.099999999999994" customHeight="1">
      <c r="A5" s="13" t="s">
        <v>106</v>
      </c>
      <c r="B5" s="3"/>
      <c r="C5" s="3"/>
      <c r="D5" s="3"/>
      <c r="E5" s="3"/>
      <c r="F5" s="3"/>
      <c r="G5" s="3"/>
      <c r="H5" s="3"/>
      <c r="I5" s="3"/>
      <c r="J5" s="3"/>
    </row>
    <row r="6" spans="1:22" ht="36.75" customHeight="1">
      <c r="A6" s="1" t="s">
        <v>44</v>
      </c>
      <c r="B6" s="3"/>
      <c r="C6" s="3"/>
      <c r="D6" s="3"/>
      <c r="E6" s="3"/>
      <c r="F6" s="3"/>
      <c r="G6" s="3"/>
      <c r="H6" s="3"/>
      <c r="I6" s="3"/>
      <c r="J6" s="3"/>
    </row>
    <row r="7" spans="1:22" ht="37.5" customHeight="1"/>
  </sheetData>
  <mergeCells count="1">
    <mergeCell ref="C4:V4"/>
  </mergeCells>
  <phoneticPr fontId="13" type="noConversion"/>
  <printOptions horizontalCentered="1" verticalCentered="1"/>
  <pageMargins left="1.1023622047244095" right="0.70866141732283472" top="1.33" bottom="0.59055118110236227" header="0.19685039370078741" footer="0.15748031496062992"/>
  <pageSetup paperSize="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28"/>
  <sheetViews>
    <sheetView view="pageBreakPreview" topLeftCell="A4" zoomScaleSheetLayoutView="100" workbookViewId="0">
      <selection activeCell="A5" sqref="A5"/>
    </sheetView>
  </sheetViews>
  <sheetFormatPr defaultColWidth="9.85546875" defaultRowHeight="13.5"/>
  <cols>
    <col min="1" max="1" width="4.28515625" style="5" customWidth="1"/>
    <col min="2" max="2" width="20.28515625" style="5" customWidth="1"/>
    <col min="3" max="3" width="7.7109375" style="6" customWidth="1"/>
    <col min="4" max="9" width="7.7109375" style="7" customWidth="1"/>
    <col min="10" max="13" width="7.7109375" style="6" customWidth="1"/>
    <col min="14" max="14" width="9.85546875" style="8" customWidth="1"/>
    <col min="15" max="240" width="9.85546875" style="5"/>
    <col min="241" max="241" width="4.28515625" style="5" customWidth="1"/>
    <col min="242" max="242" width="20.28515625" style="5" customWidth="1"/>
    <col min="243" max="269" width="2.7109375" style="5" customWidth="1"/>
    <col min="270" max="270" width="23.42578125" style="5" customWidth="1"/>
    <col min="271" max="496" width="9.85546875" style="5"/>
    <col min="497" max="497" width="4.28515625" style="5" customWidth="1"/>
    <col min="498" max="498" width="20.28515625" style="5" customWidth="1"/>
    <col min="499" max="525" width="2.7109375" style="5" customWidth="1"/>
    <col min="526" max="526" width="23.42578125" style="5" customWidth="1"/>
    <col min="527" max="752" width="9.85546875" style="5"/>
    <col min="753" max="753" width="4.28515625" style="5" customWidth="1"/>
    <col min="754" max="754" width="20.28515625" style="5" customWidth="1"/>
    <col min="755" max="781" width="2.7109375" style="5" customWidth="1"/>
    <col min="782" max="782" width="23.42578125" style="5" customWidth="1"/>
    <col min="783" max="1008" width="9.85546875" style="5"/>
    <col min="1009" max="1009" width="4.28515625" style="5" customWidth="1"/>
    <col min="1010" max="1010" width="20.28515625" style="5" customWidth="1"/>
    <col min="1011" max="1037" width="2.7109375" style="5" customWidth="1"/>
    <col min="1038" max="1038" width="23.42578125" style="5" customWidth="1"/>
    <col min="1039" max="1264" width="9.85546875" style="5"/>
    <col min="1265" max="1265" width="4.28515625" style="5" customWidth="1"/>
    <col min="1266" max="1266" width="20.28515625" style="5" customWidth="1"/>
    <col min="1267" max="1293" width="2.7109375" style="5" customWidth="1"/>
    <col min="1294" max="1294" width="23.42578125" style="5" customWidth="1"/>
    <col min="1295" max="1520" width="9.85546875" style="5"/>
    <col min="1521" max="1521" width="4.28515625" style="5" customWidth="1"/>
    <col min="1522" max="1522" width="20.28515625" style="5" customWidth="1"/>
    <col min="1523" max="1549" width="2.7109375" style="5" customWidth="1"/>
    <col min="1550" max="1550" width="23.42578125" style="5" customWidth="1"/>
    <col min="1551" max="1776" width="9.85546875" style="5"/>
    <col min="1777" max="1777" width="4.28515625" style="5" customWidth="1"/>
    <col min="1778" max="1778" width="20.28515625" style="5" customWidth="1"/>
    <col min="1779" max="1805" width="2.7109375" style="5" customWidth="1"/>
    <col min="1806" max="1806" width="23.42578125" style="5" customWidth="1"/>
    <col min="1807" max="2032" width="9.85546875" style="5"/>
    <col min="2033" max="2033" width="4.28515625" style="5" customWidth="1"/>
    <col min="2034" max="2034" width="20.28515625" style="5" customWidth="1"/>
    <col min="2035" max="2061" width="2.7109375" style="5" customWidth="1"/>
    <col min="2062" max="2062" width="23.42578125" style="5" customWidth="1"/>
    <col min="2063" max="2288" width="9.85546875" style="5"/>
    <col min="2289" max="2289" width="4.28515625" style="5" customWidth="1"/>
    <col min="2290" max="2290" width="20.28515625" style="5" customWidth="1"/>
    <col min="2291" max="2317" width="2.7109375" style="5" customWidth="1"/>
    <col min="2318" max="2318" width="23.42578125" style="5" customWidth="1"/>
    <col min="2319" max="2544" width="9.85546875" style="5"/>
    <col min="2545" max="2545" width="4.28515625" style="5" customWidth="1"/>
    <col min="2546" max="2546" width="20.28515625" style="5" customWidth="1"/>
    <col min="2547" max="2573" width="2.7109375" style="5" customWidth="1"/>
    <col min="2574" max="2574" width="23.42578125" style="5" customWidth="1"/>
    <col min="2575" max="2800" width="9.85546875" style="5"/>
    <col min="2801" max="2801" width="4.28515625" style="5" customWidth="1"/>
    <col min="2802" max="2802" width="20.28515625" style="5" customWidth="1"/>
    <col min="2803" max="2829" width="2.7109375" style="5" customWidth="1"/>
    <col min="2830" max="2830" width="23.42578125" style="5" customWidth="1"/>
    <col min="2831" max="3056" width="9.85546875" style="5"/>
    <col min="3057" max="3057" width="4.28515625" style="5" customWidth="1"/>
    <col min="3058" max="3058" width="20.28515625" style="5" customWidth="1"/>
    <col min="3059" max="3085" width="2.7109375" style="5" customWidth="1"/>
    <col min="3086" max="3086" width="23.42578125" style="5" customWidth="1"/>
    <col min="3087" max="3312" width="9.85546875" style="5"/>
    <col min="3313" max="3313" width="4.28515625" style="5" customWidth="1"/>
    <col min="3314" max="3314" width="20.28515625" style="5" customWidth="1"/>
    <col min="3315" max="3341" width="2.7109375" style="5" customWidth="1"/>
    <col min="3342" max="3342" width="23.42578125" style="5" customWidth="1"/>
    <col min="3343" max="3568" width="9.85546875" style="5"/>
    <col min="3569" max="3569" width="4.28515625" style="5" customWidth="1"/>
    <col min="3570" max="3570" width="20.28515625" style="5" customWidth="1"/>
    <col min="3571" max="3597" width="2.7109375" style="5" customWidth="1"/>
    <col min="3598" max="3598" width="23.42578125" style="5" customWidth="1"/>
    <col min="3599" max="3824" width="9.85546875" style="5"/>
    <col min="3825" max="3825" width="4.28515625" style="5" customWidth="1"/>
    <col min="3826" max="3826" width="20.28515625" style="5" customWidth="1"/>
    <col min="3827" max="3853" width="2.7109375" style="5" customWidth="1"/>
    <col min="3854" max="3854" width="23.42578125" style="5" customWidth="1"/>
    <col min="3855" max="4080" width="9.85546875" style="5"/>
    <col min="4081" max="4081" width="4.28515625" style="5" customWidth="1"/>
    <col min="4082" max="4082" width="20.28515625" style="5" customWidth="1"/>
    <col min="4083" max="4109" width="2.7109375" style="5" customWidth="1"/>
    <col min="4110" max="4110" width="23.42578125" style="5" customWidth="1"/>
    <col min="4111" max="4336" width="9.85546875" style="5"/>
    <col min="4337" max="4337" width="4.28515625" style="5" customWidth="1"/>
    <col min="4338" max="4338" width="20.28515625" style="5" customWidth="1"/>
    <col min="4339" max="4365" width="2.7109375" style="5" customWidth="1"/>
    <col min="4366" max="4366" width="23.42578125" style="5" customWidth="1"/>
    <col min="4367" max="4592" width="9.85546875" style="5"/>
    <col min="4593" max="4593" width="4.28515625" style="5" customWidth="1"/>
    <col min="4594" max="4594" width="20.28515625" style="5" customWidth="1"/>
    <col min="4595" max="4621" width="2.7109375" style="5" customWidth="1"/>
    <col min="4622" max="4622" width="23.42578125" style="5" customWidth="1"/>
    <col min="4623" max="4848" width="9.85546875" style="5"/>
    <col min="4849" max="4849" width="4.28515625" style="5" customWidth="1"/>
    <col min="4850" max="4850" width="20.28515625" style="5" customWidth="1"/>
    <col min="4851" max="4877" width="2.7109375" style="5" customWidth="1"/>
    <col min="4878" max="4878" width="23.42578125" style="5" customWidth="1"/>
    <col min="4879" max="5104" width="9.85546875" style="5"/>
    <col min="5105" max="5105" width="4.28515625" style="5" customWidth="1"/>
    <col min="5106" max="5106" width="20.28515625" style="5" customWidth="1"/>
    <col min="5107" max="5133" width="2.7109375" style="5" customWidth="1"/>
    <col min="5134" max="5134" width="23.42578125" style="5" customWidth="1"/>
    <col min="5135" max="5360" width="9.85546875" style="5"/>
    <col min="5361" max="5361" width="4.28515625" style="5" customWidth="1"/>
    <col min="5362" max="5362" width="20.28515625" style="5" customWidth="1"/>
    <col min="5363" max="5389" width="2.7109375" style="5" customWidth="1"/>
    <col min="5390" max="5390" width="23.42578125" style="5" customWidth="1"/>
    <col min="5391" max="5616" width="9.85546875" style="5"/>
    <col min="5617" max="5617" width="4.28515625" style="5" customWidth="1"/>
    <col min="5618" max="5618" width="20.28515625" style="5" customWidth="1"/>
    <col min="5619" max="5645" width="2.7109375" style="5" customWidth="1"/>
    <col min="5646" max="5646" width="23.42578125" style="5" customWidth="1"/>
    <col min="5647" max="5872" width="9.85546875" style="5"/>
    <col min="5873" max="5873" width="4.28515625" style="5" customWidth="1"/>
    <col min="5874" max="5874" width="20.28515625" style="5" customWidth="1"/>
    <col min="5875" max="5901" width="2.7109375" style="5" customWidth="1"/>
    <col min="5902" max="5902" width="23.42578125" style="5" customWidth="1"/>
    <col min="5903" max="6128" width="9.85546875" style="5"/>
    <col min="6129" max="6129" width="4.28515625" style="5" customWidth="1"/>
    <col min="6130" max="6130" width="20.28515625" style="5" customWidth="1"/>
    <col min="6131" max="6157" width="2.7109375" style="5" customWidth="1"/>
    <col min="6158" max="6158" width="23.42578125" style="5" customWidth="1"/>
    <col min="6159" max="6384" width="9.85546875" style="5"/>
    <col min="6385" max="6385" width="4.28515625" style="5" customWidth="1"/>
    <col min="6386" max="6386" width="20.28515625" style="5" customWidth="1"/>
    <col min="6387" max="6413" width="2.7109375" style="5" customWidth="1"/>
    <col min="6414" max="6414" width="23.42578125" style="5" customWidth="1"/>
    <col min="6415" max="6640" width="9.85546875" style="5"/>
    <col min="6641" max="6641" width="4.28515625" style="5" customWidth="1"/>
    <col min="6642" max="6642" width="20.28515625" style="5" customWidth="1"/>
    <col min="6643" max="6669" width="2.7109375" style="5" customWidth="1"/>
    <col min="6670" max="6670" width="23.42578125" style="5" customWidth="1"/>
    <col min="6671" max="6896" width="9.85546875" style="5"/>
    <col min="6897" max="6897" width="4.28515625" style="5" customWidth="1"/>
    <col min="6898" max="6898" width="20.28515625" style="5" customWidth="1"/>
    <col min="6899" max="6925" width="2.7109375" style="5" customWidth="1"/>
    <col min="6926" max="6926" width="23.42578125" style="5" customWidth="1"/>
    <col min="6927" max="7152" width="9.85546875" style="5"/>
    <col min="7153" max="7153" width="4.28515625" style="5" customWidth="1"/>
    <col min="7154" max="7154" width="20.28515625" style="5" customWidth="1"/>
    <col min="7155" max="7181" width="2.7109375" style="5" customWidth="1"/>
    <col min="7182" max="7182" width="23.42578125" style="5" customWidth="1"/>
    <col min="7183" max="7408" width="9.85546875" style="5"/>
    <col min="7409" max="7409" width="4.28515625" style="5" customWidth="1"/>
    <col min="7410" max="7410" width="20.28515625" style="5" customWidth="1"/>
    <col min="7411" max="7437" width="2.7109375" style="5" customWidth="1"/>
    <col min="7438" max="7438" width="23.42578125" style="5" customWidth="1"/>
    <col min="7439" max="7664" width="9.85546875" style="5"/>
    <col min="7665" max="7665" width="4.28515625" style="5" customWidth="1"/>
    <col min="7666" max="7666" width="20.28515625" style="5" customWidth="1"/>
    <col min="7667" max="7693" width="2.7109375" style="5" customWidth="1"/>
    <col min="7694" max="7694" width="23.42578125" style="5" customWidth="1"/>
    <col min="7695" max="7920" width="9.85546875" style="5"/>
    <col min="7921" max="7921" width="4.28515625" style="5" customWidth="1"/>
    <col min="7922" max="7922" width="20.28515625" style="5" customWidth="1"/>
    <col min="7923" max="7949" width="2.7109375" style="5" customWidth="1"/>
    <col min="7950" max="7950" width="23.42578125" style="5" customWidth="1"/>
    <col min="7951" max="8176" width="9.85546875" style="5"/>
    <col min="8177" max="8177" width="4.28515625" style="5" customWidth="1"/>
    <col min="8178" max="8178" width="20.28515625" style="5" customWidth="1"/>
    <col min="8179" max="8205" width="2.7109375" style="5" customWidth="1"/>
    <col min="8206" max="8206" width="23.42578125" style="5" customWidth="1"/>
    <col min="8207" max="8432" width="9.85546875" style="5"/>
    <col min="8433" max="8433" width="4.28515625" style="5" customWidth="1"/>
    <col min="8434" max="8434" width="20.28515625" style="5" customWidth="1"/>
    <col min="8435" max="8461" width="2.7109375" style="5" customWidth="1"/>
    <col min="8462" max="8462" width="23.42578125" style="5" customWidth="1"/>
    <col min="8463" max="8688" width="9.85546875" style="5"/>
    <col min="8689" max="8689" width="4.28515625" style="5" customWidth="1"/>
    <col min="8690" max="8690" width="20.28515625" style="5" customWidth="1"/>
    <col min="8691" max="8717" width="2.7109375" style="5" customWidth="1"/>
    <col min="8718" max="8718" width="23.42578125" style="5" customWidth="1"/>
    <col min="8719" max="8944" width="9.85546875" style="5"/>
    <col min="8945" max="8945" width="4.28515625" style="5" customWidth="1"/>
    <col min="8946" max="8946" width="20.28515625" style="5" customWidth="1"/>
    <col min="8947" max="8973" width="2.7109375" style="5" customWidth="1"/>
    <col min="8974" max="8974" width="23.42578125" style="5" customWidth="1"/>
    <col min="8975" max="9200" width="9.85546875" style="5"/>
    <col min="9201" max="9201" width="4.28515625" style="5" customWidth="1"/>
    <col min="9202" max="9202" width="20.28515625" style="5" customWidth="1"/>
    <col min="9203" max="9229" width="2.7109375" style="5" customWidth="1"/>
    <col min="9230" max="9230" width="23.42578125" style="5" customWidth="1"/>
    <col min="9231" max="9456" width="9.85546875" style="5"/>
    <col min="9457" max="9457" width="4.28515625" style="5" customWidth="1"/>
    <col min="9458" max="9458" width="20.28515625" style="5" customWidth="1"/>
    <col min="9459" max="9485" width="2.7109375" style="5" customWidth="1"/>
    <col min="9486" max="9486" width="23.42578125" style="5" customWidth="1"/>
    <col min="9487" max="9712" width="9.85546875" style="5"/>
    <col min="9713" max="9713" width="4.28515625" style="5" customWidth="1"/>
    <col min="9714" max="9714" width="20.28515625" style="5" customWidth="1"/>
    <col min="9715" max="9741" width="2.7109375" style="5" customWidth="1"/>
    <col min="9742" max="9742" width="23.42578125" style="5" customWidth="1"/>
    <col min="9743" max="9968" width="9.85546875" style="5"/>
    <col min="9969" max="9969" width="4.28515625" style="5" customWidth="1"/>
    <col min="9970" max="9970" width="20.28515625" style="5" customWidth="1"/>
    <col min="9971" max="9997" width="2.7109375" style="5" customWidth="1"/>
    <col min="9998" max="9998" width="23.42578125" style="5" customWidth="1"/>
    <col min="9999" max="10224" width="9.85546875" style="5"/>
    <col min="10225" max="10225" width="4.28515625" style="5" customWidth="1"/>
    <col min="10226" max="10226" width="20.28515625" style="5" customWidth="1"/>
    <col min="10227" max="10253" width="2.7109375" style="5" customWidth="1"/>
    <col min="10254" max="10254" width="23.42578125" style="5" customWidth="1"/>
    <col min="10255" max="10480" width="9.85546875" style="5"/>
    <col min="10481" max="10481" width="4.28515625" style="5" customWidth="1"/>
    <col min="10482" max="10482" width="20.28515625" style="5" customWidth="1"/>
    <col min="10483" max="10509" width="2.7109375" style="5" customWidth="1"/>
    <col min="10510" max="10510" width="23.42578125" style="5" customWidth="1"/>
    <col min="10511" max="10736" width="9.85546875" style="5"/>
    <col min="10737" max="10737" width="4.28515625" style="5" customWidth="1"/>
    <col min="10738" max="10738" width="20.28515625" style="5" customWidth="1"/>
    <col min="10739" max="10765" width="2.7109375" style="5" customWidth="1"/>
    <col min="10766" max="10766" width="23.42578125" style="5" customWidth="1"/>
    <col min="10767" max="10992" width="9.85546875" style="5"/>
    <col min="10993" max="10993" width="4.28515625" style="5" customWidth="1"/>
    <col min="10994" max="10994" width="20.28515625" style="5" customWidth="1"/>
    <col min="10995" max="11021" width="2.7109375" style="5" customWidth="1"/>
    <col min="11022" max="11022" width="23.42578125" style="5" customWidth="1"/>
    <col min="11023" max="11248" width="9.85546875" style="5"/>
    <col min="11249" max="11249" width="4.28515625" style="5" customWidth="1"/>
    <col min="11250" max="11250" width="20.28515625" style="5" customWidth="1"/>
    <col min="11251" max="11277" width="2.7109375" style="5" customWidth="1"/>
    <col min="11278" max="11278" width="23.42578125" style="5" customWidth="1"/>
    <col min="11279" max="11504" width="9.85546875" style="5"/>
    <col min="11505" max="11505" width="4.28515625" style="5" customWidth="1"/>
    <col min="11506" max="11506" width="20.28515625" style="5" customWidth="1"/>
    <col min="11507" max="11533" width="2.7109375" style="5" customWidth="1"/>
    <col min="11534" max="11534" width="23.42578125" style="5" customWidth="1"/>
    <col min="11535" max="11760" width="9.85546875" style="5"/>
    <col min="11761" max="11761" width="4.28515625" style="5" customWidth="1"/>
    <col min="11762" max="11762" width="20.28515625" style="5" customWidth="1"/>
    <col min="11763" max="11789" width="2.7109375" style="5" customWidth="1"/>
    <col min="11790" max="11790" width="23.42578125" style="5" customWidth="1"/>
    <col min="11791" max="12016" width="9.85546875" style="5"/>
    <col min="12017" max="12017" width="4.28515625" style="5" customWidth="1"/>
    <col min="12018" max="12018" width="20.28515625" style="5" customWidth="1"/>
    <col min="12019" max="12045" width="2.7109375" style="5" customWidth="1"/>
    <col min="12046" max="12046" width="23.42578125" style="5" customWidth="1"/>
    <col min="12047" max="12272" width="9.85546875" style="5"/>
    <col min="12273" max="12273" width="4.28515625" style="5" customWidth="1"/>
    <col min="12274" max="12274" width="20.28515625" style="5" customWidth="1"/>
    <col min="12275" max="12301" width="2.7109375" style="5" customWidth="1"/>
    <col min="12302" max="12302" width="23.42578125" style="5" customWidth="1"/>
    <col min="12303" max="12528" width="9.85546875" style="5"/>
    <col min="12529" max="12529" width="4.28515625" style="5" customWidth="1"/>
    <col min="12530" max="12530" width="20.28515625" style="5" customWidth="1"/>
    <col min="12531" max="12557" width="2.7109375" style="5" customWidth="1"/>
    <col min="12558" max="12558" width="23.42578125" style="5" customWidth="1"/>
    <col min="12559" max="12784" width="9.85546875" style="5"/>
    <col min="12785" max="12785" width="4.28515625" style="5" customWidth="1"/>
    <col min="12786" max="12786" width="20.28515625" style="5" customWidth="1"/>
    <col min="12787" max="12813" width="2.7109375" style="5" customWidth="1"/>
    <col min="12814" max="12814" width="23.42578125" style="5" customWidth="1"/>
    <col min="12815" max="13040" width="9.85546875" style="5"/>
    <col min="13041" max="13041" width="4.28515625" style="5" customWidth="1"/>
    <col min="13042" max="13042" width="20.28515625" style="5" customWidth="1"/>
    <col min="13043" max="13069" width="2.7109375" style="5" customWidth="1"/>
    <col min="13070" max="13070" width="23.42578125" style="5" customWidth="1"/>
    <col min="13071" max="13296" width="9.85546875" style="5"/>
    <col min="13297" max="13297" width="4.28515625" style="5" customWidth="1"/>
    <col min="13298" max="13298" width="20.28515625" style="5" customWidth="1"/>
    <col min="13299" max="13325" width="2.7109375" style="5" customWidth="1"/>
    <col min="13326" max="13326" width="23.42578125" style="5" customWidth="1"/>
    <col min="13327" max="13552" width="9.85546875" style="5"/>
    <col min="13553" max="13553" width="4.28515625" style="5" customWidth="1"/>
    <col min="13554" max="13554" width="20.28515625" style="5" customWidth="1"/>
    <col min="13555" max="13581" width="2.7109375" style="5" customWidth="1"/>
    <col min="13582" max="13582" width="23.42578125" style="5" customWidth="1"/>
    <col min="13583" max="13808" width="9.85546875" style="5"/>
    <col min="13809" max="13809" width="4.28515625" style="5" customWidth="1"/>
    <col min="13810" max="13810" width="20.28515625" style="5" customWidth="1"/>
    <col min="13811" max="13837" width="2.7109375" style="5" customWidth="1"/>
    <col min="13838" max="13838" width="23.42578125" style="5" customWidth="1"/>
    <col min="13839" max="14064" width="9.85546875" style="5"/>
    <col min="14065" max="14065" width="4.28515625" style="5" customWidth="1"/>
    <col min="14066" max="14066" width="20.28515625" style="5" customWidth="1"/>
    <col min="14067" max="14093" width="2.7109375" style="5" customWidth="1"/>
    <col min="14094" max="14094" width="23.42578125" style="5" customWidth="1"/>
    <col min="14095" max="14320" width="9.85546875" style="5"/>
    <col min="14321" max="14321" width="4.28515625" style="5" customWidth="1"/>
    <col min="14322" max="14322" width="20.28515625" style="5" customWidth="1"/>
    <col min="14323" max="14349" width="2.7109375" style="5" customWidth="1"/>
    <col min="14350" max="14350" width="23.42578125" style="5" customWidth="1"/>
    <col min="14351" max="14576" width="9.85546875" style="5"/>
    <col min="14577" max="14577" width="4.28515625" style="5" customWidth="1"/>
    <col min="14578" max="14578" width="20.28515625" style="5" customWidth="1"/>
    <col min="14579" max="14605" width="2.7109375" style="5" customWidth="1"/>
    <col min="14606" max="14606" width="23.42578125" style="5" customWidth="1"/>
    <col min="14607" max="14832" width="9.85546875" style="5"/>
    <col min="14833" max="14833" width="4.28515625" style="5" customWidth="1"/>
    <col min="14834" max="14834" width="20.28515625" style="5" customWidth="1"/>
    <col min="14835" max="14861" width="2.7109375" style="5" customWidth="1"/>
    <col min="14862" max="14862" width="23.42578125" style="5" customWidth="1"/>
    <col min="14863" max="15088" width="9.85546875" style="5"/>
    <col min="15089" max="15089" width="4.28515625" style="5" customWidth="1"/>
    <col min="15090" max="15090" width="20.28515625" style="5" customWidth="1"/>
    <col min="15091" max="15117" width="2.7109375" style="5" customWidth="1"/>
    <col min="15118" max="15118" width="23.42578125" style="5" customWidth="1"/>
    <col min="15119" max="15344" width="9.85546875" style="5"/>
    <col min="15345" max="15345" width="4.28515625" style="5" customWidth="1"/>
    <col min="15346" max="15346" width="20.28515625" style="5" customWidth="1"/>
    <col min="15347" max="15373" width="2.7109375" style="5" customWidth="1"/>
    <col min="15374" max="15374" width="23.42578125" style="5" customWidth="1"/>
    <col min="15375" max="15600" width="9.85546875" style="5"/>
    <col min="15601" max="15601" width="4.28515625" style="5" customWidth="1"/>
    <col min="15602" max="15602" width="20.28515625" style="5" customWidth="1"/>
    <col min="15603" max="15629" width="2.7109375" style="5" customWidth="1"/>
    <col min="15630" max="15630" width="23.42578125" style="5" customWidth="1"/>
    <col min="15631" max="15856" width="9.85546875" style="5"/>
    <col min="15857" max="15857" width="4.28515625" style="5" customWidth="1"/>
    <col min="15858" max="15858" width="20.28515625" style="5" customWidth="1"/>
    <col min="15859" max="15885" width="2.7109375" style="5" customWidth="1"/>
    <col min="15886" max="15886" width="23.42578125" style="5" customWidth="1"/>
    <col min="15887" max="16112" width="9.85546875" style="5"/>
    <col min="16113" max="16113" width="4.28515625" style="5" customWidth="1"/>
    <col min="16114" max="16114" width="20.28515625" style="5" customWidth="1"/>
    <col min="16115" max="16141" width="2.7109375" style="5" customWidth="1"/>
    <col min="16142" max="16142" width="23.42578125" style="5" customWidth="1"/>
    <col min="16143" max="16384" width="9.85546875" style="5"/>
  </cols>
  <sheetData>
    <row r="1" spans="1:14">
      <c r="A1" s="305" t="s">
        <v>387</v>
      </c>
      <c r="B1" s="305"/>
      <c r="C1" s="305"/>
      <c r="D1" s="305"/>
      <c r="E1" s="305"/>
      <c r="F1" s="305"/>
      <c r="G1" s="305"/>
      <c r="H1" s="305"/>
      <c r="I1" s="305"/>
      <c r="J1" s="305"/>
      <c r="K1" s="305"/>
      <c r="L1" s="305"/>
      <c r="M1" s="305"/>
      <c r="N1" s="305"/>
    </row>
    <row r="2" spans="1:14">
      <c r="A2" s="305"/>
      <c r="B2" s="305"/>
      <c r="C2" s="305"/>
      <c r="D2" s="305"/>
      <c r="E2" s="305"/>
      <c r="F2" s="305"/>
      <c r="G2" s="305"/>
      <c r="H2" s="305"/>
      <c r="I2" s="305"/>
      <c r="J2" s="305"/>
      <c r="K2" s="305"/>
      <c r="L2" s="305"/>
      <c r="M2" s="305"/>
      <c r="N2" s="305"/>
    </row>
    <row r="3" spans="1:14">
      <c r="A3" s="305"/>
      <c r="B3" s="305"/>
      <c r="C3" s="305"/>
      <c r="D3" s="305"/>
      <c r="E3" s="305"/>
      <c r="F3" s="305"/>
      <c r="G3" s="305"/>
      <c r="H3" s="305"/>
      <c r="I3" s="305"/>
      <c r="J3" s="305"/>
      <c r="K3" s="305"/>
      <c r="L3" s="305"/>
      <c r="M3" s="305"/>
      <c r="N3" s="305"/>
    </row>
    <row r="4" spans="1:14">
      <c r="A4" s="305"/>
      <c r="B4" s="305"/>
      <c r="C4" s="305"/>
      <c r="D4" s="305"/>
      <c r="E4" s="305"/>
      <c r="F4" s="305"/>
      <c r="G4" s="305"/>
      <c r="H4" s="305"/>
      <c r="I4" s="305"/>
      <c r="J4" s="305"/>
      <c r="K4" s="305"/>
      <c r="L4" s="305"/>
      <c r="M4" s="305"/>
      <c r="N4" s="305"/>
    </row>
    <row r="5" spans="1:14" s="87" customFormat="1" ht="12">
      <c r="A5" s="120" t="s">
        <v>666</v>
      </c>
      <c r="B5" s="121"/>
      <c r="C5" s="122"/>
      <c r="D5" s="122"/>
      <c r="E5" s="122"/>
      <c r="F5" s="122"/>
      <c r="G5" s="122"/>
      <c r="H5" s="122"/>
      <c r="I5" s="122"/>
      <c r="J5" s="315"/>
      <c r="K5" s="315"/>
      <c r="L5" s="315"/>
      <c r="M5" s="315"/>
      <c r="N5" s="315"/>
    </row>
    <row r="6" spans="1:14" s="4" customFormat="1" ht="22.5">
      <c r="A6" s="16"/>
      <c r="B6" s="14"/>
      <c r="C6" s="15"/>
      <c r="D6" s="15"/>
      <c r="E6" s="15"/>
      <c r="F6" s="15"/>
      <c r="G6" s="15"/>
      <c r="H6" s="15"/>
      <c r="I6" s="15"/>
      <c r="J6" s="15"/>
      <c r="K6" s="15"/>
      <c r="L6" s="15"/>
      <c r="M6" s="122" t="s">
        <v>664</v>
      </c>
      <c r="N6" s="148"/>
    </row>
    <row r="7" spans="1:14" s="87" customFormat="1" ht="12">
      <c r="A7" s="316" t="s">
        <v>388</v>
      </c>
      <c r="B7" s="316"/>
      <c r="C7" s="150" t="s">
        <v>389</v>
      </c>
      <c r="D7" s="150" t="s">
        <v>390</v>
      </c>
      <c r="E7" s="150" t="s">
        <v>391</v>
      </c>
      <c r="F7" s="150" t="s">
        <v>392</v>
      </c>
      <c r="G7" s="150" t="s">
        <v>393</v>
      </c>
      <c r="H7" s="150" t="s">
        <v>394</v>
      </c>
      <c r="I7" s="150" t="s">
        <v>395</v>
      </c>
      <c r="J7" s="150" t="s">
        <v>396</v>
      </c>
      <c r="K7" s="150" t="s">
        <v>397</v>
      </c>
      <c r="L7" s="150" t="s">
        <v>398</v>
      </c>
      <c r="M7" s="150" t="s">
        <v>399</v>
      </c>
      <c r="N7" s="125" t="s">
        <v>400</v>
      </c>
    </row>
    <row r="8" spans="1:14" s="90" customFormat="1" ht="11.25">
      <c r="A8" s="307" t="s">
        <v>401</v>
      </c>
      <c r="B8" s="308"/>
      <c r="C8" s="88"/>
      <c r="D8" s="88"/>
      <c r="E8" s="88"/>
      <c r="F8" s="88"/>
      <c r="G8" s="88"/>
      <c r="H8" s="88"/>
      <c r="I8" s="88"/>
      <c r="J8" s="88"/>
      <c r="K8" s="88"/>
      <c r="L8" s="88"/>
      <c r="M8" s="88"/>
      <c r="N8" s="89"/>
    </row>
    <row r="9" spans="1:14" s="96" customFormat="1" ht="11.25">
      <c r="A9" s="309"/>
      <c r="B9" s="310"/>
      <c r="C9" s="126"/>
      <c r="D9" s="91"/>
      <c r="E9" s="92"/>
      <c r="F9" s="92"/>
      <c r="G9" s="92"/>
      <c r="H9" s="93"/>
      <c r="I9" s="93"/>
      <c r="J9" s="91"/>
      <c r="K9" s="92"/>
      <c r="L9" s="92"/>
      <c r="M9" s="92"/>
      <c r="N9" s="313"/>
    </row>
    <row r="10" spans="1:14" s="96" customFormat="1" ht="11.25">
      <c r="A10" s="311"/>
      <c r="B10" s="312"/>
      <c r="C10" s="97"/>
      <c r="D10" s="97"/>
      <c r="E10" s="98"/>
      <c r="F10" s="98"/>
      <c r="G10" s="98"/>
      <c r="H10" s="98"/>
      <c r="I10" s="98"/>
      <c r="J10" s="98"/>
      <c r="K10" s="98"/>
      <c r="L10" s="98"/>
      <c r="M10" s="98"/>
      <c r="N10" s="314"/>
    </row>
    <row r="11" spans="1:14" s="90" customFormat="1" ht="11.25">
      <c r="A11" s="307" t="s">
        <v>402</v>
      </c>
      <c r="B11" s="308"/>
      <c r="C11" s="88"/>
      <c r="D11" s="88"/>
      <c r="E11" s="88"/>
      <c r="F11" s="88"/>
      <c r="G11" s="88"/>
      <c r="H11" s="88"/>
      <c r="I11" s="88"/>
      <c r="J11" s="88"/>
      <c r="K11" s="88"/>
      <c r="L11" s="88"/>
      <c r="M11" s="88"/>
      <c r="N11" s="89"/>
    </row>
    <row r="12" spans="1:14" s="96" customFormat="1" ht="11.25">
      <c r="A12" s="309"/>
      <c r="B12" s="310"/>
      <c r="C12" s="126"/>
      <c r="D12" s="127"/>
      <c r="E12" s="127"/>
      <c r="F12" s="127"/>
      <c r="G12" s="126"/>
      <c r="H12" s="127"/>
      <c r="I12" s="127"/>
      <c r="J12" s="127"/>
      <c r="K12" s="127"/>
      <c r="L12" s="127"/>
      <c r="M12" s="127"/>
      <c r="N12" s="313"/>
    </row>
    <row r="13" spans="1:14" s="96" customFormat="1" ht="11.25">
      <c r="A13" s="311"/>
      <c r="B13" s="312"/>
      <c r="C13" s="97"/>
      <c r="D13" s="97"/>
      <c r="E13" s="101"/>
      <c r="F13" s="101"/>
      <c r="G13" s="101"/>
      <c r="H13" s="101"/>
      <c r="I13" s="101"/>
      <c r="J13" s="98"/>
      <c r="K13" s="98"/>
      <c r="L13" s="98"/>
      <c r="M13" s="98"/>
      <c r="N13" s="314"/>
    </row>
    <row r="14" spans="1:14" s="96" customFormat="1" ht="11.25">
      <c r="A14" s="307" t="s">
        <v>406</v>
      </c>
      <c r="B14" s="308"/>
      <c r="C14" s="102"/>
      <c r="D14" s="102"/>
      <c r="E14" s="103"/>
      <c r="F14" s="103"/>
      <c r="G14" s="103"/>
      <c r="H14" s="103"/>
      <c r="I14" s="103"/>
      <c r="J14" s="104"/>
      <c r="K14" s="104"/>
      <c r="L14" s="104"/>
      <c r="M14" s="104"/>
      <c r="N14" s="149"/>
    </row>
    <row r="15" spans="1:14" s="96" customFormat="1" ht="11.25">
      <c r="A15" s="309"/>
      <c r="B15" s="310"/>
      <c r="C15" s="126"/>
      <c r="D15" s="127"/>
      <c r="E15" s="127"/>
      <c r="F15" s="127"/>
      <c r="G15" s="126"/>
      <c r="H15" s="127"/>
      <c r="I15" s="127"/>
      <c r="J15" s="127"/>
      <c r="K15" s="127"/>
      <c r="L15" s="127"/>
      <c r="M15" s="127"/>
      <c r="N15" s="313"/>
    </row>
    <row r="16" spans="1:14" s="96" customFormat="1" ht="11.25">
      <c r="A16" s="311"/>
      <c r="B16" s="312"/>
      <c r="C16" s="108"/>
      <c r="D16" s="108"/>
      <c r="E16" s="103"/>
      <c r="F16" s="103"/>
      <c r="G16" s="103"/>
      <c r="H16" s="103"/>
      <c r="I16" s="103"/>
      <c r="J16" s="109"/>
      <c r="K16" s="98"/>
      <c r="L16" s="98"/>
      <c r="M16" s="98"/>
      <c r="N16" s="314"/>
    </row>
    <row r="17" spans="1:14" s="96" customFormat="1" ht="11.25">
      <c r="A17" s="307" t="s">
        <v>403</v>
      </c>
      <c r="B17" s="308"/>
      <c r="C17" s="110"/>
      <c r="D17" s="110"/>
      <c r="E17" s="111"/>
      <c r="F17" s="111"/>
      <c r="G17" s="88"/>
      <c r="H17" s="88"/>
      <c r="I17" s="88"/>
      <c r="J17" s="104"/>
      <c r="K17" s="104"/>
      <c r="L17" s="104"/>
      <c r="M17" s="104"/>
      <c r="N17" s="112"/>
    </row>
    <row r="18" spans="1:14" s="96" customFormat="1" ht="11.25">
      <c r="A18" s="309"/>
      <c r="B18" s="310"/>
      <c r="C18" s="102"/>
      <c r="D18" s="126"/>
      <c r="E18" s="126"/>
      <c r="F18" s="126"/>
      <c r="G18" s="92"/>
      <c r="H18" s="92"/>
      <c r="I18" s="92"/>
      <c r="J18" s="91"/>
      <c r="K18" s="126"/>
      <c r="L18" s="92"/>
      <c r="M18" s="92"/>
      <c r="N18" s="317"/>
    </row>
    <row r="19" spans="1:14" s="90" customFormat="1" ht="11.25">
      <c r="A19" s="311"/>
      <c r="B19" s="312"/>
      <c r="C19" s="113"/>
      <c r="D19" s="113"/>
      <c r="E19" s="101"/>
      <c r="F19" s="101"/>
      <c r="G19" s="98"/>
      <c r="H19" s="98"/>
      <c r="I19" s="98"/>
      <c r="J19" s="114"/>
      <c r="K19" s="114"/>
      <c r="L19" s="114"/>
      <c r="M19" s="114"/>
      <c r="N19" s="318"/>
    </row>
    <row r="20" spans="1:14" s="90" customFormat="1" ht="11.25">
      <c r="A20" s="307" t="s">
        <v>404</v>
      </c>
      <c r="B20" s="308"/>
      <c r="C20" s="108"/>
      <c r="D20" s="108"/>
      <c r="E20" s="88"/>
      <c r="F20" s="88"/>
      <c r="G20" s="88"/>
      <c r="H20" s="88"/>
      <c r="I20" s="88"/>
      <c r="J20" s="115"/>
      <c r="K20" s="116"/>
      <c r="L20" s="116"/>
      <c r="M20" s="116"/>
      <c r="N20" s="117"/>
    </row>
    <row r="21" spans="1:14" s="96" customFormat="1" ht="11.25">
      <c r="A21" s="309"/>
      <c r="B21" s="310"/>
      <c r="C21" s="102"/>
      <c r="D21" s="126"/>
      <c r="E21" s="92"/>
      <c r="F21" s="92"/>
      <c r="G21" s="92"/>
      <c r="H21" s="92"/>
      <c r="I21" s="92"/>
      <c r="J21" s="126"/>
      <c r="K21" s="126"/>
      <c r="L21" s="92"/>
      <c r="M21" s="92"/>
      <c r="N21" s="319"/>
    </row>
    <row r="22" spans="1:14" s="90" customFormat="1" ht="11.25">
      <c r="A22" s="309"/>
      <c r="B22" s="310"/>
      <c r="C22" s="108"/>
      <c r="D22" s="108"/>
      <c r="E22" s="98"/>
      <c r="F22" s="98"/>
      <c r="G22" s="98"/>
      <c r="H22" s="98"/>
      <c r="I22" s="98"/>
      <c r="J22" s="115"/>
      <c r="K22" s="115"/>
      <c r="L22" s="115"/>
      <c r="M22" s="115"/>
      <c r="N22" s="320"/>
    </row>
    <row r="23" spans="1:14" s="90" customFormat="1" ht="11.25">
      <c r="A23" s="307" t="s">
        <v>407</v>
      </c>
      <c r="B23" s="308"/>
      <c r="C23" s="110"/>
      <c r="D23" s="110"/>
      <c r="E23" s="88"/>
      <c r="F23" s="88"/>
      <c r="G23" s="88"/>
      <c r="H23" s="88"/>
      <c r="I23" s="88"/>
      <c r="J23" s="116"/>
      <c r="K23" s="116"/>
      <c r="L23" s="116"/>
      <c r="M23" s="116"/>
      <c r="N23" s="151"/>
    </row>
    <row r="24" spans="1:14" s="96" customFormat="1" ht="11.25">
      <c r="A24" s="309"/>
      <c r="B24" s="310"/>
      <c r="C24" s="102"/>
      <c r="D24" s="126"/>
      <c r="E24" s="92"/>
      <c r="F24" s="92"/>
      <c r="G24" s="92"/>
      <c r="H24" s="92"/>
      <c r="I24" s="92"/>
      <c r="J24" s="91"/>
      <c r="K24" s="126"/>
      <c r="L24" s="92"/>
      <c r="M24" s="92"/>
      <c r="N24" s="313"/>
    </row>
    <row r="25" spans="1:14" s="96" customFormat="1" ht="11.25">
      <c r="A25" s="311"/>
      <c r="B25" s="312"/>
      <c r="C25" s="97"/>
      <c r="D25" s="97"/>
      <c r="E25" s="98"/>
      <c r="F25" s="98"/>
      <c r="G25" s="98"/>
      <c r="H25" s="98"/>
      <c r="I25" s="98"/>
      <c r="J25" s="98"/>
      <c r="K25" s="98"/>
      <c r="L25" s="98"/>
      <c r="M25" s="98"/>
      <c r="N25" s="314"/>
    </row>
    <row r="26" spans="1:14" s="90" customFormat="1" ht="11.25">
      <c r="A26" s="321" t="s">
        <v>405</v>
      </c>
      <c r="B26" s="322"/>
      <c r="C26" s="110"/>
      <c r="D26" s="110"/>
      <c r="E26" s="58"/>
      <c r="F26" s="58"/>
      <c r="G26" s="116"/>
      <c r="H26" s="58"/>
      <c r="I26" s="58"/>
      <c r="J26" s="116"/>
      <c r="K26" s="116"/>
      <c r="L26" s="116"/>
      <c r="M26" s="116"/>
      <c r="N26" s="119"/>
    </row>
    <row r="27" spans="1:14" s="96" customFormat="1" ht="11.25">
      <c r="A27" s="323"/>
      <c r="B27" s="324"/>
      <c r="C27" s="152"/>
      <c r="D27" s="129"/>
      <c r="E27" s="327"/>
      <c r="F27" s="327"/>
      <c r="G27" s="130"/>
      <c r="H27" s="130"/>
      <c r="I27" s="130"/>
      <c r="J27" s="131"/>
      <c r="K27" s="132"/>
      <c r="L27" s="132"/>
      <c r="M27" s="132"/>
      <c r="N27" s="313"/>
    </row>
    <row r="28" spans="1:14" s="96" customFormat="1" ht="11.25">
      <c r="A28" s="325"/>
      <c r="B28" s="326"/>
      <c r="C28" s="100"/>
      <c r="D28" s="99"/>
      <c r="E28" s="99"/>
      <c r="F28" s="99"/>
      <c r="G28" s="99"/>
      <c r="H28" s="99"/>
      <c r="I28" s="99"/>
      <c r="J28" s="99"/>
      <c r="K28" s="99"/>
      <c r="L28" s="99"/>
      <c r="M28" s="99"/>
      <c r="N28" s="314"/>
    </row>
  </sheetData>
  <mergeCells count="18">
    <mergeCell ref="A11:B13"/>
    <mergeCell ref="N12:N13"/>
    <mergeCell ref="A1:N4"/>
    <mergeCell ref="J5:N5"/>
    <mergeCell ref="A7:B7"/>
    <mergeCell ref="A8:B10"/>
    <mergeCell ref="N9:N10"/>
    <mergeCell ref="A14:B16"/>
    <mergeCell ref="N15:N16"/>
    <mergeCell ref="A17:B19"/>
    <mergeCell ref="N18:N19"/>
    <mergeCell ref="A20:B22"/>
    <mergeCell ref="N21:N22"/>
    <mergeCell ref="A23:B25"/>
    <mergeCell ref="N24:N25"/>
    <mergeCell ref="A26:B28"/>
    <mergeCell ref="E27:F27"/>
    <mergeCell ref="N27:N28"/>
  </mergeCells>
  <phoneticPr fontId="13" type="noConversion"/>
  <pageMargins left="0.7" right="0.7" top="0.75" bottom="0.75" header="0.3" footer="0.3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22"/>
  <sheetViews>
    <sheetView view="pageBreakPreview" topLeftCell="A7" zoomScale="115" zoomScaleSheetLayoutView="115" workbookViewId="0">
      <selection activeCell="A5" sqref="A5"/>
    </sheetView>
  </sheetViews>
  <sheetFormatPr defaultRowHeight="30" customHeight="1"/>
  <cols>
    <col min="1" max="1" width="3.5703125" style="24" customWidth="1"/>
    <col min="2" max="2" width="4.7109375" style="24" customWidth="1"/>
    <col min="3" max="3" width="9.7109375" style="24" customWidth="1"/>
    <col min="4" max="4" width="8.42578125" style="24" customWidth="1"/>
    <col min="5" max="5" width="9.7109375" style="24" customWidth="1"/>
    <col min="6" max="6" width="8.42578125" style="24" customWidth="1"/>
    <col min="7" max="7" width="9.7109375" style="24" customWidth="1"/>
    <col min="8" max="8" width="8.42578125" style="24" customWidth="1"/>
    <col min="9" max="9" width="9.7109375" style="24" customWidth="1"/>
    <col min="10" max="10" width="8.42578125" style="24" customWidth="1"/>
    <col min="11" max="11" width="10.5703125" style="24" customWidth="1"/>
    <col min="12" max="12" width="8.140625" style="24" customWidth="1"/>
    <col min="13" max="13" width="17.140625" style="24" customWidth="1"/>
    <col min="14" max="14" width="9.7109375" style="24" customWidth="1"/>
    <col min="15" max="15" width="4.5703125" style="24" customWidth="1"/>
    <col min="16" max="16" width="16.42578125" style="133" bestFit="1" customWidth="1"/>
    <col min="17" max="258" width="9.140625" style="24"/>
    <col min="259" max="259" width="4.42578125" style="24" customWidth="1"/>
    <col min="260" max="260" width="7.42578125" style="24" customWidth="1"/>
    <col min="261" max="261" width="15.7109375" style="24" customWidth="1"/>
    <col min="262" max="262" width="10" style="24" customWidth="1"/>
    <col min="263" max="263" width="15.140625" style="24" customWidth="1"/>
    <col min="264" max="264" width="10" style="24" customWidth="1"/>
    <col min="265" max="265" width="15.140625" style="24" customWidth="1"/>
    <col min="266" max="266" width="10" style="24" customWidth="1"/>
    <col min="267" max="267" width="15.28515625" style="24" customWidth="1"/>
    <col min="268" max="268" width="8.140625" style="24" customWidth="1"/>
    <col min="269" max="269" width="18.140625" style="24" customWidth="1"/>
    <col min="270" max="270" width="10.5703125" style="24" customWidth="1"/>
    <col min="271" max="271" width="6" style="24" customWidth="1"/>
    <col min="272" max="514" width="9.140625" style="24"/>
    <col min="515" max="515" width="4.42578125" style="24" customWidth="1"/>
    <col min="516" max="516" width="7.42578125" style="24" customWidth="1"/>
    <col min="517" max="517" width="15.7109375" style="24" customWidth="1"/>
    <col min="518" max="518" width="10" style="24" customWidth="1"/>
    <col min="519" max="519" width="15.140625" style="24" customWidth="1"/>
    <col min="520" max="520" width="10" style="24" customWidth="1"/>
    <col min="521" max="521" width="15.140625" style="24" customWidth="1"/>
    <col min="522" max="522" width="10" style="24" customWidth="1"/>
    <col min="523" max="523" width="15.28515625" style="24" customWidth="1"/>
    <col min="524" max="524" width="8.140625" style="24" customWidth="1"/>
    <col min="525" max="525" width="18.140625" style="24" customWidth="1"/>
    <col min="526" max="526" width="10.5703125" style="24" customWidth="1"/>
    <col min="527" max="527" width="6" style="24" customWidth="1"/>
    <col min="528" max="770" width="9.140625" style="24"/>
    <col min="771" max="771" width="4.42578125" style="24" customWidth="1"/>
    <col min="772" max="772" width="7.42578125" style="24" customWidth="1"/>
    <col min="773" max="773" width="15.7109375" style="24" customWidth="1"/>
    <col min="774" max="774" width="10" style="24" customWidth="1"/>
    <col min="775" max="775" width="15.140625" style="24" customWidth="1"/>
    <col min="776" max="776" width="10" style="24" customWidth="1"/>
    <col min="777" max="777" width="15.140625" style="24" customWidth="1"/>
    <col min="778" max="778" width="10" style="24" customWidth="1"/>
    <col min="779" max="779" width="15.28515625" style="24" customWidth="1"/>
    <col min="780" max="780" width="8.140625" style="24" customWidth="1"/>
    <col min="781" max="781" width="18.140625" style="24" customWidth="1"/>
    <col min="782" max="782" width="10.5703125" style="24" customWidth="1"/>
    <col min="783" max="783" width="6" style="24" customWidth="1"/>
    <col min="784" max="1026" width="9.140625" style="24"/>
    <col min="1027" max="1027" width="4.42578125" style="24" customWidth="1"/>
    <col min="1028" max="1028" width="7.42578125" style="24" customWidth="1"/>
    <col min="1029" max="1029" width="15.7109375" style="24" customWidth="1"/>
    <col min="1030" max="1030" width="10" style="24" customWidth="1"/>
    <col min="1031" max="1031" width="15.140625" style="24" customWidth="1"/>
    <col min="1032" max="1032" width="10" style="24" customWidth="1"/>
    <col min="1033" max="1033" width="15.140625" style="24" customWidth="1"/>
    <col min="1034" max="1034" width="10" style="24" customWidth="1"/>
    <col min="1035" max="1035" width="15.28515625" style="24" customWidth="1"/>
    <col min="1036" max="1036" width="8.140625" style="24" customWidth="1"/>
    <col min="1037" max="1037" width="18.140625" style="24" customWidth="1"/>
    <col min="1038" max="1038" width="10.5703125" style="24" customWidth="1"/>
    <col min="1039" max="1039" width="6" style="24" customWidth="1"/>
    <col min="1040" max="1282" width="9.140625" style="24"/>
    <col min="1283" max="1283" width="4.42578125" style="24" customWidth="1"/>
    <col min="1284" max="1284" width="7.42578125" style="24" customWidth="1"/>
    <col min="1285" max="1285" width="15.7109375" style="24" customWidth="1"/>
    <col min="1286" max="1286" width="10" style="24" customWidth="1"/>
    <col min="1287" max="1287" width="15.140625" style="24" customWidth="1"/>
    <col min="1288" max="1288" width="10" style="24" customWidth="1"/>
    <col min="1289" max="1289" width="15.140625" style="24" customWidth="1"/>
    <col min="1290" max="1290" width="10" style="24" customWidth="1"/>
    <col min="1291" max="1291" width="15.28515625" style="24" customWidth="1"/>
    <col min="1292" max="1292" width="8.140625" style="24" customWidth="1"/>
    <col min="1293" max="1293" width="18.140625" style="24" customWidth="1"/>
    <col min="1294" max="1294" width="10.5703125" style="24" customWidth="1"/>
    <col min="1295" max="1295" width="6" style="24" customWidth="1"/>
    <col min="1296" max="1538" width="9.140625" style="24"/>
    <col min="1539" max="1539" width="4.42578125" style="24" customWidth="1"/>
    <col min="1540" max="1540" width="7.42578125" style="24" customWidth="1"/>
    <col min="1541" max="1541" width="15.7109375" style="24" customWidth="1"/>
    <col min="1542" max="1542" width="10" style="24" customWidth="1"/>
    <col min="1543" max="1543" width="15.140625" style="24" customWidth="1"/>
    <col min="1544" max="1544" width="10" style="24" customWidth="1"/>
    <col min="1545" max="1545" width="15.140625" style="24" customWidth="1"/>
    <col min="1546" max="1546" width="10" style="24" customWidth="1"/>
    <col min="1547" max="1547" width="15.28515625" style="24" customWidth="1"/>
    <col min="1548" max="1548" width="8.140625" style="24" customWidth="1"/>
    <col min="1549" max="1549" width="18.140625" style="24" customWidth="1"/>
    <col min="1550" max="1550" width="10.5703125" style="24" customWidth="1"/>
    <col min="1551" max="1551" width="6" style="24" customWidth="1"/>
    <col min="1552" max="1794" width="9.140625" style="24"/>
    <col min="1795" max="1795" width="4.42578125" style="24" customWidth="1"/>
    <col min="1796" max="1796" width="7.42578125" style="24" customWidth="1"/>
    <col min="1797" max="1797" width="15.7109375" style="24" customWidth="1"/>
    <col min="1798" max="1798" width="10" style="24" customWidth="1"/>
    <col min="1799" max="1799" width="15.140625" style="24" customWidth="1"/>
    <col min="1800" max="1800" width="10" style="24" customWidth="1"/>
    <col min="1801" max="1801" width="15.140625" style="24" customWidth="1"/>
    <col min="1802" max="1802" width="10" style="24" customWidth="1"/>
    <col min="1803" max="1803" width="15.28515625" style="24" customWidth="1"/>
    <col min="1804" max="1804" width="8.140625" style="24" customWidth="1"/>
    <col min="1805" max="1805" width="18.140625" style="24" customWidth="1"/>
    <col min="1806" max="1806" width="10.5703125" style="24" customWidth="1"/>
    <col min="1807" max="1807" width="6" style="24" customWidth="1"/>
    <col min="1808" max="2050" width="9.140625" style="24"/>
    <col min="2051" max="2051" width="4.42578125" style="24" customWidth="1"/>
    <col min="2052" max="2052" width="7.42578125" style="24" customWidth="1"/>
    <col min="2053" max="2053" width="15.7109375" style="24" customWidth="1"/>
    <col min="2054" max="2054" width="10" style="24" customWidth="1"/>
    <col min="2055" max="2055" width="15.140625" style="24" customWidth="1"/>
    <col min="2056" max="2056" width="10" style="24" customWidth="1"/>
    <col min="2057" max="2057" width="15.140625" style="24" customWidth="1"/>
    <col min="2058" max="2058" width="10" style="24" customWidth="1"/>
    <col min="2059" max="2059" width="15.28515625" style="24" customWidth="1"/>
    <col min="2060" max="2060" width="8.140625" style="24" customWidth="1"/>
    <col min="2061" max="2061" width="18.140625" style="24" customWidth="1"/>
    <col min="2062" max="2062" width="10.5703125" style="24" customWidth="1"/>
    <col min="2063" max="2063" width="6" style="24" customWidth="1"/>
    <col min="2064" max="2306" width="9.140625" style="24"/>
    <col min="2307" max="2307" width="4.42578125" style="24" customWidth="1"/>
    <col min="2308" max="2308" width="7.42578125" style="24" customWidth="1"/>
    <col min="2309" max="2309" width="15.7109375" style="24" customWidth="1"/>
    <col min="2310" max="2310" width="10" style="24" customWidth="1"/>
    <col min="2311" max="2311" width="15.140625" style="24" customWidth="1"/>
    <col min="2312" max="2312" width="10" style="24" customWidth="1"/>
    <col min="2313" max="2313" width="15.140625" style="24" customWidth="1"/>
    <col min="2314" max="2314" width="10" style="24" customWidth="1"/>
    <col min="2315" max="2315" width="15.28515625" style="24" customWidth="1"/>
    <col min="2316" max="2316" width="8.140625" style="24" customWidth="1"/>
    <col min="2317" max="2317" width="18.140625" style="24" customWidth="1"/>
    <col min="2318" max="2318" width="10.5703125" style="24" customWidth="1"/>
    <col min="2319" max="2319" width="6" style="24" customWidth="1"/>
    <col min="2320" max="2562" width="9.140625" style="24"/>
    <col min="2563" max="2563" width="4.42578125" style="24" customWidth="1"/>
    <col min="2564" max="2564" width="7.42578125" style="24" customWidth="1"/>
    <col min="2565" max="2565" width="15.7109375" style="24" customWidth="1"/>
    <col min="2566" max="2566" width="10" style="24" customWidth="1"/>
    <col min="2567" max="2567" width="15.140625" style="24" customWidth="1"/>
    <col min="2568" max="2568" width="10" style="24" customWidth="1"/>
    <col min="2569" max="2569" width="15.140625" style="24" customWidth="1"/>
    <col min="2570" max="2570" width="10" style="24" customWidth="1"/>
    <col min="2571" max="2571" width="15.28515625" style="24" customWidth="1"/>
    <col min="2572" max="2572" width="8.140625" style="24" customWidth="1"/>
    <col min="2573" max="2573" width="18.140625" style="24" customWidth="1"/>
    <col min="2574" max="2574" width="10.5703125" style="24" customWidth="1"/>
    <col min="2575" max="2575" width="6" style="24" customWidth="1"/>
    <col min="2576" max="2818" width="9.140625" style="24"/>
    <col min="2819" max="2819" width="4.42578125" style="24" customWidth="1"/>
    <col min="2820" max="2820" width="7.42578125" style="24" customWidth="1"/>
    <col min="2821" max="2821" width="15.7109375" style="24" customWidth="1"/>
    <col min="2822" max="2822" width="10" style="24" customWidth="1"/>
    <col min="2823" max="2823" width="15.140625" style="24" customWidth="1"/>
    <col min="2824" max="2824" width="10" style="24" customWidth="1"/>
    <col min="2825" max="2825" width="15.140625" style="24" customWidth="1"/>
    <col min="2826" max="2826" width="10" style="24" customWidth="1"/>
    <col min="2827" max="2827" width="15.28515625" style="24" customWidth="1"/>
    <col min="2828" max="2828" width="8.140625" style="24" customWidth="1"/>
    <col min="2829" max="2829" width="18.140625" style="24" customWidth="1"/>
    <col min="2830" max="2830" width="10.5703125" style="24" customWidth="1"/>
    <col min="2831" max="2831" width="6" style="24" customWidth="1"/>
    <col min="2832" max="3074" width="9.140625" style="24"/>
    <col min="3075" max="3075" width="4.42578125" style="24" customWidth="1"/>
    <col min="3076" max="3076" width="7.42578125" style="24" customWidth="1"/>
    <col min="3077" max="3077" width="15.7109375" style="24" customWidth="1"/>
    <col min="3078" max="3078" width="10" style="24" customWidth="1"/>
    <col min="3079" max="3079" width="15.140625" style="24" customWidth="1"/>
    <col min="3080" max="3080" width="10" style="24" customWidth="1"/>
    <col min="3081" max="3081" width="15.140625" style="24" customWidth="1"/>
    <col min="3082" max="3082" width="10" style="24" customWidth="1"/>
    <col min="3083" max="3083" width="15.28515625" style="24" customWidth="1"/>
    <col min="3084" max="3084" width="8.140625" style="24" customWidth="1"/>
    <col min="3085" max="3085" width="18.140625" style="24" customWidth="1"/>
    <col min="3086" max="3086" width="10.5703125" style="24" customWidth="1"/>
    <col min="3087" max="3087" width="6" style="24" customWidth="1"/>
    <col min="3088" max="3330" width="9.140625" style="24"/>
    <col min="3331" max="3331" width="4.42578125" style="24" customWidth="1"/>
    <col min="3332" max="3332" width="7.42578125" style="24" customWidth="1"/>
    <col min="3333" max="3333" width="15.7109375" style="24" customWidth="1"/>
    <col min="3334" max="3334" width="10" style="24" customWidth="1"/>
    <col min="3335" max="3335" width="15.140625" style="24" customWidth="1"/>
    <col min="3336" max="3336" width="10" style="24" customWidth="1"/>
    <col min="3337" max="3337" width="15.140625" style="24" customWidth="1"/>
    <col min="3338" max="3338" width="10" style="24" customWidth="1"/>
    <col min="3339" max="3339" width="15.28515625" style="24" customWidth="1"/>
    <col min="3340" max="3340" width="8.140625" style="24" customWidth="1"/>
    <col min="3341" max="3341" width="18.140625" style="24" customWidth="1"/>
    <col min="3342" max="3342" width="10.5703125" style="24" customWidth="1"/>
    <col min="3343" max="3343" width="6" style="24" customWidth="1"/>
    <col min="3344" max="3586" width="9.140625" style="24"/>
    <col min="3587" max="3587" width="4.42578125" style="24" customWidth="1"/>
    <col min="3588" max="3588" width="7.42578125" style="24" customWidth="1"/>
    <col min="3589" max="3589" width="15.7109375" style="24" customWidth="1"/>
    <col min="3590" max="3590" width="10" style="24" customWidth="1"/>
    <col min="3591" max="3591" width="15.140625" style="24" customWidth="1"/>
    <col min="3592" max="3592" width="10" style="24" customWidth="1"/>
    <col min="3593" max="3593" width="15.140625" style="24" customWidth="1"/>
    <col min="3594" max="3594" width="10" style="24" customWidth="1"/>
    <col min="3595" max="3595" width="15.28515625" style="24" customWidth="1"/>
    <col min="3596" max="3596" width="8.140625" style="24" customWidth="1"/>
    <col min="3597" max="3597" width="18.140625" style="24" customWidth="1"/>
    <col min="3598" max="3598" width="10.5703125" style="24" customWidth="1"/>
    <col min="3599" max="3599" width="6" style="24" customWidth="1"/>
    <col min="3600" max="3842" width="9.140625" style="24"/>
    <col min="3843" max="3843" width="4.42578125" style="24" customWidth="1"/>
    <col min="3844" max="3844" width="7.42578125" style="24" customWidth="1"/>
    <col min="3845" max="3845" width="15.7109375" style="24" customWidth="1"/>
    <col min="3846" max="3846" width="10" style="24" customWidth="1"/>
    <col min="3847" max="3847" width="15.140625" style="24" customWidth="1"/>
    <col min="3848" max="3848" width="10" style="24" customWidth="1"/>
    <col min="3849" max="3849" width="15.140625" style="24" customWidth="1"/>
    <col min="3850" max="3850" width="10" style="24" customWidth="1"/>
    <col min="3851" max="3851" width="15.28515625" style="24" customWidth="1"/>
    <col min="3852" max="3852" width="8.140625" style="24" customWidth="1"/>
    <col min="3853" max="3853" width="18.140625" style="24" customWidth="1"/>
    <col min="3854" max="3854" width="10.5703125" style="24" customWidth="1"/>
    <col min="3855" max="3855" width="6" style="24" customWidth="1"/>
    <col min="3856" max="4098" width="9.140625" style="24"/>
    <col min="4099" max="4099" width="4.42578125" style="24" customWidth="1"/>
    <col min="4100" max="4100" width="7.42578125" style="24" customWidth="1"/>
    <col min="4101" max="4101" width="15.7109375" style="24" customWidth="1"/>
    <col min="4102" max="4102" width="10" style="24" customWidth="1"/>
    <col min="4103" max="4103" width="15.140625" style="24" customWidth="1"/>
    <col min="4104" max="4104" width="10" style="24" customWidth="1"/>
    <col min="4105" max="4105" width="15.140625" style="24" customWidth="1"/>
    <col min="4106" max="4106" width="10" style="24" customWidth="1"/>
    <col min="4107" max="4107" width="15.28515625" style="24" customWidth="1"/>
    <col min="4108" max="4108" width="8.140625" style="24" customWidth="1"/>
    <col min="4109" max="4109" width="18.140625" style="24" customWidth="1"/>
    <col min="4110" max="4110" width="10.5703125" style="24" customWidth="1"/>
    <col min="4111" max="4111" width="6" style="24" customWidth="1"/>
    <col min="4112" max="4354" width="9.140625" style="24"/>
    <col min="4355" max="4355" width="4.42578125" style="24" customWidth="1"/>
    <col min="4356" max="4356" width="7.42578125" style="24" customWidth="1"/>
    <col min="4357" max="4357" width="15.7109375" style="24" customWidth="1"/>
    <col min="4358" max="4358" width="10" style="24" customWidth="1"/>
    <col min="4359" max="4359" width="15.140625" style="24" customWidth="1"/>
    <col min="4360" max="4360" width="10" style="24" customWidth="1"/>
    <col min="4361" max="4361" width="15.140625" style="24" customWidth="1"/>
    <col min="4362" max="4362" width="10" style="24" customWidth="1"/>
    <col min="4363" max="4363" width="15.28515625" style="24" customWidth="1"/>
    <col min="4364" max="4364" width="8.140625" style="24" customWidth="1"/>
    <col min="4365" max="4365" width="18.140625" style="24" customWidth="1"/>
    <col min="4366" max="4366" width="10.5703125" style="24" customWidth="1"/>
    <col min="4367" max="4367" width="6" style="24" customWidth="1"/>
    <col min="4368" max="4610" width="9.140625" style="24"/>
    <col min="4611" max="4611" width="4.42578125" style="24" customWidth="1"/>
    <col min="4612" max="4612" width="7.42578125" style="24" customWidth="1"/>
    <col min="4613" max="4613" width="15.7109375" style="24" customWidth="1"/>
    <col min="4614" max="4614" width="10" style="24" customWidth="1"/>
    <col min="4615" max="4615" width="15.140625" style="24" customWidth="1"/>
    <col min="4616" max="4616" width="10" style="24" customWidth="1"/>
    <col min="4617" max="4617" width="15.140625" style="24" customWidth="1"/>
    <col min="4618" max="4618" width="10" style="24" customWidth="1"/>
    <col min="4619" max="4619" width="15.28515625" style="24" customWidth="1"/>
    <col min="4620" max="4620" width="8.140625" style="24" customWidth="1"/>
    <col min="4621" max="4621" width="18.140625" style="24" customWidth="1"/>
    <col min="4622" max="4622" width="10.5703125" style="24" customWidth="1"/>
    <col min="4623" max="4623" width="6" style="24" customWidth="1"/>
    <col min="4624" max="4866" width="9.140625" style="24"/>
    <col min="4867" max="4867" width="4.42578125" style="24" customWidth="1"/>
    <col min="4868" max="4868" width="7.42578125" style="24" customWidth="1"/>
    <col min="4869" max="4869" width="15.7109375" style="24" customWidth="1"/>
    <col min="4870" max="4870" width="10" style="24" customWidth="1"/>
    <col min="4871" max="4871" width="15.140625" style="24" customWidth="1"/>
    <col min="4872" max="4872" width="10" style="24" customWidth="1"/>
    <col min="4873" max="4873" width="15.140625" style="24" customWidth="1"/>
    <col min="4874" max="4874" width="10" style="24" customWidth="1"/>
    <col min="4875" max="4875" width="15.28515625" style="24" customWidth="1"/>
    <col min="4876" max="4876" width="8.140625" style="24" customWidth="1"/>
    <col min="4877" max="4877" width="18.140625" style="24" customWidth="1"/>
    <col min="4878" max="4878" width="10.5703125" style="24" customWidth="1"/>
    <col min="4879" max="4879" width="6" style="24" customWidth="1"/>
    <col min="4880" max="5122" width="9.140625" style="24"/>
    <col min="5123" max="5123" width="4.42578125" style="24" customWidth="1"/>
    <col min="5124" max="5124" width="7.42578125" style="24" customWidth="1"/>
    <col min="5125" max="5125" width="15.7109375" style="24" customWidth="1"/>
    <col min="5126" max="5126" width="10" style="24" customWidth="1"/>
    <col min="5127" max="5127" width="15.140625" style="24" customWidth="1"/>
    <col min="5128" max="5128" width="10" style="24" customWidth="1"/>
    <col min="5129" max="5129" width="15.140625" style="24" customWidth="1"/>
    <col min="5130" max="5130" width="10" style="24" customWidth="1"/>
    <col min="5131" max="5131" width="15.28515625" style="24" customWidth="1"/>
    <col min="5132" max="5132" width="8.140625" style="24" customWidth="1"/>
    <col min="5133" max="5133" width="18.140625" style="24" customWidth="1"/>
    <col min="5134" max="5134" width="10.5703125" style="24" customWidth="1"/>
    <col min="5135" max="5135" width="6" style="24" customWidth="1"/>
    <col min="5136" max="5378" width="9.140625" style="24"/>
    <col min="5379" max="5379" width="4.42578125" style="24" customWidth="1"/>
    <col min="5380" max="5380" width="7.42578125" style="24" customWidth="1"/>
    <col min="5381" max="5381" width="15.7109375" style="24" customWidth="1"/>
    <col min="5382" max="5382" width="10" style="24" customWidth="1"/>
    <col min="5383" max="5383" width="15.140625" style="24" customWidth="1"/>
    <col min="5384" max="5384" width="10" style="24" customWidth="1"/>
    <col min="5385" max="5385" width="15.140625" style="24" customWidth="1"/>
    <col min="5386" max="5386" width="10" style="24" customWidth="1"/>
    <col min="5387" max="5387" width="15.28515625" style="24" customWidth="1"/>
    <col min="5388" max="5388" width="8.140625" style="24" customWidth="1"/>
    <col min="5389" max="5389" width="18.140625" style="24" customWidth="1"/>
    <col min="5390" max="5390" width="10.5703125" style="24" customWidth="1"/>
    <col min="5391" max="5391" width="6" style="24" customWidth="1"/>
    <col min="5392" max="5634" width="9.140625" style="24"/>
    <col min="5635" max="5635" width="4.42578125" style="24" customWidth="1"/>
    <col min="5636" max="5636" width="7.42578125" style="24" customWidth="1"/>
    <col min="5637" max="5637" width="15.7109375" style="24" customWidth="1"/>
    <col min="5638" max="5638" width="10" style="24" customWidth="1"/>
    <col min="5639" max="5639" width="15.140625" style="24" customWidth="1"/>
    <col min="5640" max="5640" width="10" style="24" customWidth="1"/>
    <col min="5641" max="5641" width="15.140625" style="24" customWidth="1"/>
    <col min="5642" max="5642" width="10" style="24" customWidth="1"/>
    <col min="5643" max="5643" width="15.28515625" style="24" customWidth="1"/>
    <col min="5644" max="5644" width="8.140625" style="24" customWidth="1"/>
    <col min="5645" max="5645" width="18.140625" style="24" customWidth="1"/>
    <col min="5646" max="5646" width="10.5703125" style="24" customWidth="1"/>
    <col min="5647" max="5647" width="6" style="24" customWidth="1"/>
    <col min="5648" max="5890" width="9.140625" style="24"/>
    <col min="5891" max="5891" width="4.42578125" style="24" customWidth="1"/>
    <col min="5892" max="5892" width="7.42578125" style="24" customWidth="1"/>
    <col min="5893" max="5893" width="15.7109375" style="24" customWidth="1"/>
    <col min="5894" max="5894" width="10" style="24" customWidth="1"/>
    <col min="5895" max="5895" width="15.140625" style="24" customWidth="1"/>
    <col min="5896" max="5896" width="10" style="24" customWidth="1"/>
    <col min="5897" max="5897" width="15.140625" style="24" customWidth="1"/>
    <col min="5898" max="5898" width="10" style="24" customWidth="1"/>
    <col min="5899" max="5899" width="15.28515625" style="24" customWidth="1"/>
    <col min="5900" max="5900" width="8.140625" style="24" customWidth="1"/>
    <col min="5901" max="5901" width="18.140625" style="24" customWidth="1"/>
    <col min="5902" max="5902" width="10.5703125" style="24" customWidth="1"/>
    <col min="5903" max="5903" width="6" style="24" customWidth="1"/>
    <col min="5904" max="6146" width="9.140625" style="24"/>
    <col min="6147" max="6147" width="4.42578125" style="24" customWidth="1"/>
    <col min="6148" max="6148" width="7.42578125" style="24" customWidth="1"/>
    <col min="6149" max="6149" width="15.7109375" style="24" customWidth="1"/>
    <col min="6150" max="6150" width="10" style="24" customWidth="1"/>
    <col min="6151" max="6151" width="15.140625" style="24" customWidth="1"/>
    <col min="6152" max="6152" width="10" style="24" customWidth="1"/>
    <col min="6153" max="6153" width="15.140625" style="24" customWidth="1"/>
    <col min="6154" max="6154" width="10" style="24" customWidth="1"/>
    <col min="6155" max="6155" width="15.28515625" style="24" customWidth="1"/>
    <col min="6156" max="6156" width="8.140625" style="24" customWidth="1"/>
    <col min="6157" max="6157" width="18.140625" style="24" customWidth="1"/>
    <col min="6158" max="6158" width="10.5703125" style="24" customWidth="1"/>
    <col min="6159" max="6159" width="6" style="24" customWidth="1"/>
    <col min="6160" max="6402" width="9.140625" style="24"/>
    <col min="6403" max="6403" width="4.42578125" style="24" customWidth="1"/>
    <col min="6404" max="6404" width="7.42578125" style="24" customWidth="1"/>
    <col min="6405" max="6405" width="15.7109375" style="24" customWidth="1"/>
    <col min="6406" max="6406" width="10" style="24" customWidth="1"/>
    <col min="6407" max="6407" width="15.140625" style="24" customWidth="1"/>
    <col min="6408" max="6408" width="10" style="24" customWidth="1"/>
    <col min="6409" max="6409" width="15.140625" style="24" customWidth="1"/>
    <col min="6410" max="6410" width="10" style="24" customWidth="1"/>
    <col min="6411" max="6411" width="15.28515625" style="24" customWidth="1"/>
    <col min="6412" max="6412" width="8.140625" style="24" customWidth="1"/>
    <col min="6413" max="6413" width="18.140625" style="24" customWidth="1"/>
    <col min="6414" max="6414" width="10.5703125" style="24" customWidth="1"/>
    <col min="6415" max="6415" width="6" style="24" customWidth="1"/>
    <col min="6416" max="6658" width="9.140625" style="24"/>
    <col min="6659" max="6659" width="4.42578125" style="24" customWidth="1"/>
    <col min="6660" max="6660" width="7.42578125" style="24" customWidth="1"/>
    <col min="6661" max="6661" width="15.7109375" style="24" customWidth="1"/>
    <col min="6662" max="6662" width="10" style="24" customWidth="1"/>
    <col min="6663" max="6663" width="15.140625" style="24" customWidth="1"/>
    <col min="6664" max="6664" width="10" style="24" customWidth="1"/>
    <col min="6665" max="6665" width="15.140625" style="24" customWidth="1"/>
    <col min="6666" max="6666" width="10" style="24" customWidth="1"/>
    <col min="6667" max="6667" width="15.28515625" style="24" customWidth="1"/>
    <col min="6668" max="6668" width="8.140625" style="24" customWidth="1"/>
    <col min="6669" max="6669" width="18.140625" style="24" customWidth="1"/>
    <col min="6670" max="6670" width="10.5703125" style="24" customWidth="1"/>
    <col min="6671" max="6671" width="6" style="24" customWidth="1"/>
    <col min="6672" max="6914" width="9.140625" style="24"/>
    <col min="6915" max="6915" width="4.42578125" style="24" customWidth="1"/>
    <col min="6916" max="6916" width="7.42578125" style="24" customWidth="1"/>
    <col min="6917" max="6917" width="15.7109375" style="24" customWidth="1"/>
    <col min="6918" max="6918" width="10" style="24" customWidth="1"/>
    <col min="6919" max="6919" width="15.140625" style="24" customWidth="1"/>
    <col min="6920" max="6920" width="10" style="24" customWidth="1"/>
    <col min="6921" max="6921" width="15.140625" style="24" customWidth="1"/>
    <col min="6922" max="6922" width="10" style="24" customWidth="1"/>
    <col min="6923" max="6923" width="15.28515625" style="24" customWidth="1"/>
    <col min="6924" max="6924" width="8.140625" style="24" customWidth="1"/>
    <col min="6925" max="6925" width="18.140625" style="24" customWidth="1"/>
    <col min="6926" max="6926" width="10.5703125" style="24" customWidth="1"/>
    <col min="6927" max="6927" width="6" style="24" customWidth="1"/>
    <col min="6928" max="7170" width="9.140625" style="24"/>
    <col min="7171" max="7171" width="4.42578125" style="24" customWidth="1"/>
    <col min="7172" max="7172" width="7.42578125" style="24" customWidth="1"/>
    <col min="7173" max="7173" width="15.7109375" style="24" customWidth="1"/>
    <col min="7174" max="7174" width="10" style="24" customWidth="1"/>
    <col min="7175" max="7175" width="15.140625" style="24" customWidth="1"/>
    <col min="7176" max="7176" width="10" style="24" customWidth="1"/>
    <col min="7177" max="7177" width="15.140625" style="24" customWidth="1"/>
    <col min="7178" max="7178" width="10" style="24" customWidth="1"/>
    <col min="7179" max="7179" width="15.28515625" style="24" customWidth="1"/>
    <col min="7180" max="7180" width="8.140625" style="24" customWidth="1"/>
    <col min="7181" max="7181" width="18.140625" style="24" customWidth="1"/>
    <col min="7182" max="7182" width="10.5703125" style="24" customWidth="1"/>
    <col min="7183" max="7183" width="6" style="24" customWidth="1"/>
    <col min="7184" max="7426" width="9.140625" style="24"/>
    <col min="7427" max="7427" width="4.42578125" style="24" customWidth="1"/>
    <col min="7428" max="7428" width="7.42578125" style="24" customWidth="1"/>
    <col min="7429" max="7429" width="15.7109375" style="24" customWidth="1"/>
    <col min="7430" max="7430" width="10" style="24" customWidth="1"/>
    <col min="7431" max="7431" width="15.140625" style="24" customWidth="1"/>
    <col min="7432" max="7432" width="10" style="24" customWidth="1"/>
    <col min="7433" max="7433" width="15.140625" style="24" customWidth="1"/>
    <col min="7434" max="7434" width="10" style="24" customWidth="1"/>
    <col min="7435" max="7435" width="15.28515625" style="24" customWidth="1"/>
    <col min="7436" max="7436" width="8.140625" style="24" customWidth="1"/>
    <col min="7437" max="7437" width="18.140625" style="24" customWidth="1"/>
    <col min="7438" max="7438" width="10.5703125" style="24" customWidth="1"/>
    <col min="7439" max="7439" width="6" style="24" customWidth="1"/>
    <col min="7440" max="7682" width="9.140625" style="24"/>
    <col min="7683" max="7683" width="4.42578125" style="24" customWidth="1"/>
    <col min="7684" max="7684" width="7.42578125" style="24" customWidth="1"/>
    <col min="7685" max="7685" width="15.7109375" style="24" customWidth="1"/>
    <col min="7686" max="7686" width="10" style="24" customWidth="1"/>
    <col min="7687" max="7687" width="15.140625" style="24" customWidth="1"/>
    <col min="7688" max="7688" width="10" style="24" customWidth="1"/>
    <col min="7689" max="7689" width="15.140625" style="24" customWidth="1"/>
    <col min="7690" max="7690" width="10" style="24" customWidth="1"/>
    <col min="7691" max="7691" width="15.28515625" style="24" customWidth="1"/>
    <col min="7692" max="7692" width="8.140625" style="24" customWidth="1"/>
    <col min="7693" max="7693" width="18.140625" style="24" customWidth="1"/>
    <col min="7694" max="7694" width="10.5703125" style="24" customWidth="1"/>
    <col min="7695" max="7695" width="6" style="24" customWidth="1"/>
    <col min="7696" max="7938" width="9.140625" style="24"/>
    <col min="7939" max="7939" width="4.42578125" style="24" customWidth="1"/>
    <col min="7940" max="7940" width="7.42578125" style="24" customWidth="1"/>
    <col min="7941" max="7941" width="15.7109375" style="24" customWidth="1"/>
    <col min="7942" max="7942" width="10" style="24" customWidth="1"/>
    <col min="7943" max="7943" width="15.140625" style="24" customWidth="1"/>
    <col min="7944" max="7944" width="10" style="24" customWidth="1"/>
    <col min="7945" max="7945" width="15.140625" style="24" customWidth="1"/>
    <col min="7946" max="7946" width="10" style="24" customWidth="1"/>
    <col min="7947" max="7947" width="15.28515625" style="24" customWidth="1"/>
    <col min="7948" max="7948" width="8.140625" style="24" customWidth="1"/>
    <col min="7949" max="7949" width="18.140625" style="24" customWidth="1"/>
    <col min="7950" max="7950" width="10.5703125" style="24" customWidth="1"/>
    <col min="7951" max="7951" width="6" style="24" customWidth="1"/>
    <col min="7952" max="8194" width="9.140625" style="24"/>
    <col min="8195" max="8195" width="4.42578125" style="24" customWidth="1"/>
    <col min="8196" max="8196" width="7.42578125" style="24" customWidth="1"/>
    <col min="8197" max="8197" width="15.7109375" style="24" customWidth="1"/>
    <col min="8198" max="8198" width="10" style="24" customWidth="1"/>
    <col min="8199" max="8199" width="15.140625" style="24" customWidth="1"/>
    <col min="8200" max="8200" width="10" style="24" customWidth="1"/>
    <col min="8201" max="8201" width="15.140625" style="24" customWidth="1"/>
    <col min="8202" max="8202" width="10" style="24" customWidth="1"/>
    <col min="8203" max="8203" width="15.28515625" style="24" customWidth="1"/>
    <col min="8204" max="8204" width="8.140625" style="24" customWidth="1"/>
    <col min="8205" max="8205" width="18.140625" style="24" customWidth="1"/>
    <col min="8206" max="8206" width="10.5703125" style="24" customWidth="1"/>
    <col min="8207" max="8207" width="6" style="24" customWidth="1"/>
    <col min="8208" max="8450" width="9.140625" style="24"/>
    <col min="8451" max="8451" width="4.42578125" style="24" customWidth="1"/>
    <col min="8452" max="8452" width="7.42578125" style="24" customWidth="1"/>
    <col min="8453" max="8453" width="15.7109375" style="24" customWidth="1"/>
    <col min="8454" max="8454" width="10" style="24" customWidth="1"/>
    <col min="8455" max="8455" width="15.140625" style="24" customWidth="1"/>
    <col min="8456" max="8456" width="10" style="24" customWidth="1"/>
    <col min="8457" max="8457" width="15.140625" style="24" customWidth="1"/>
    <col min="8458" max="8458" width="10" style="24" customWidth="1"/>
    <col min="8459" max="8459" width="15.28515625" style="24" customWidth="1"/>
    <col min="8460" max="8460" width="8.140625" style="24" customWidth="1"/>
    <col min="8461" max="8461" width="18.140625" style="24" customWidth="1"/>
    <col min="8462" max="8462" width="10.5703125" style="24" customWidth="1"/>
    <col min="8463" max="8463" width="6" style="24" customWidth="1"/>
    <col min="8464" max="8706" width="9.140625" style="24"/>
    <col min="8707" max="8707" width="4.42578125" style="24" customWidth="1"/>
    <col min="8708" max="8708" width="7.42578125" style="24" customWidth="1"/>
    <col min="8709" max="8709" width="15.7109375" style="24" customWidth="1"/>
    <col min="8710" max="8710" width="10" style="24" customWidth="1"/>
    <col min="8711" max="8711" width="15.140625" style="24" customWidth="1"/>
    <col min="8712" max="8712" width="10" style="24" customWidth="1"/>
    <col min="8713" max="8713" width="15.140625" style="24" customWidth="1"/>
    <col min="8714" max="8714" width="10" style="24" customWidth="1"/>
    <col min="8715" max="8715" width="15.28515625" style="24" customWidth="1"/>
    <col min="8716" max="8716" width="8.140625" style="24" customWidth="1"/>
    <col min="8717" max="8717" width="18.140625" style="24" customWidth="1"/>
    <col min="8718" max="8718" width="10.5703125" style="24" customWidth="1"/>
    <col min="8719" max="8719" width="6" style="24" customWidth="1"/>
    <col min="8720" max="8962" width="9.140625" style="24"/>
    <col min="8963" max="8963" width="4.42578125" style="24" customWidth="1"/>
    <col min="8964" max="8964" width="7.42578125" style="24" customWidth="1"/>
    <col min="8965" max="8965" width="15.7109375" style="24" customWidth="1"/>
    <col min="8966" max="8966" width="10" style="24" customWidth="1"/>
    <col min="8967" max="8967" width="15.140625" style="24" customWidth="1"/>
    <col min="8968" max="8968" width="10" style="24" customWidth="1"/>
    <col min="8969" max="8969" width="15.140625" style="24" customWidth="1"/>
    <col min="8970" max="8970" width="10" style="24" customWidth="1"/>
    <col min="8971" max="8971" width="15.28515625" style="24" customWidth="1"/>
    <col min="8972" max="8972" width="8.140625" style="24" customWidth="1"/>
    <col min="8973" max="8973" width="18.140625" style="24" customWidth="1"/>
    <col min="8974" max="8974" width="10.5703125" style="24" customWidth="1"/>
    <col min="8975" max="8975" width="6" style="24" customWidth="1"/>
    <col min="8976" max="9218" width="9.140625" style="24"/>
    <col min="9219" max="9219" width="4.42578125" style="24" customWidth="1"/>
    <col min="9220" max="9220" width="7.42578125" style="24" customWidth="1"/>
    <col min="9221" max="9221" width="15.7109375" style="24" customWidth="1"/>
    <col min="9222" max="9222" width="10" style="24" customWidth="1"/>
    <col min="9223" max="9223" width="15.140625" style="24" customWidth="1"/>
    <col min="9224" max="9224" width="10" style="24" customWidth="1"/>
    <col min="9225" max="9225" width="15.140625" style="24" customWidth="1"/>
    <col min="9226" max="9226" width="10" style="24" customWidth="1"/>
    <col min="9227" max="9227" width="15.28515625" style="24" customWidth="1"/>
    <col min="9228" max="9228" width="8.140625" style="24" customWidth="1"/>
    <col min="9229" max="9229" width="18.140625" style="24" customWidth="1"/>
    <col min="9230" max="9230" width="10.5703125" style="24" customWidth="1"/>
    <col min="9231" max="9231" width="6" style="24" customWidth="1"/>
    <col min="9232" max="9474" width="9.140625" style="24"/>
    <col min="9475" max="9475" width="4.42578125" style="24" customWidth="1"/>
    <col min="9476" max="9476" width="7.42578125" style="24" customWidth="1"/>
    <col min="9477" max="9477" width="15.7109375" style="24" customWidth="1"/>
    <col min="9478" max="9478" width="10" style="24" customWidth="1"/>
    <col min="9479" max="9479" width="15.140625" style="24" customWidth="1"/>
    <col min="9480" max="9480" width="10" style="24" customWidth="1"/>
    <col min="9481" max="9481" width="15.140625" style="24" customWidth="1"/>
    <col min="9482" max="9482" width="10" style="24" customWidth="1"/>
    <col min="9483" max="9483" width="15.28515625" style="24" customWidth="1"/>
    <col min="9484" max="9484" width="8.140625" style="24" customWidth="1"/>
    <col min="9485" max="9485" width="18.140625" style="24" customWidth="1"/>
    <col min="9486" max="9486" width="10.5703125" style="24" customWidth="1"/>
    <col min="9487" max="9487" width="6" style="24" customWidth="1"/>
    <col min="9488" max="9730" width="9.140625" style="24"/>
    <col min="9731" max="9731" width="4.42578125" style="24" customWidth="1"/>
    <col min="9732" max="9732" width="7.42578125" style="24" customWidth="1"/>
    <col min="9733" max="9733" width="15.7109375" style="24" customWidth="1"/>
    <col min="9734" max="9734" width="10" style="24" customWidth="1"/>
    <col min="9735" max="9735" width="15.140625" style="24" customWidth="1"/>
    <col min="9736" max="9736" width="10" style="24" customWidth="1"/>
    <col min="9737" max="9737" width="15.140625" style="24" customWidth="1"/>
    <col min="9738" max="9738" width="10" style="24" customWidth="1"/>
    <col min="9739" max="9739" width="15.28515625" style="24" customWidth="1"/>
    <col min="9740" max="9740" width="8.140625" style="24" customWidth="1"/>
    <col min="9741" max="9741" width="18.140625" style="24" customWidth="1"/>
    <col min="9742" max="9742" width="10.5703125" style="24" customWidth="1"/>
    <col min="9743" max="9743" width="6" style="24" customWidth="1"/>
    <col min="9744" max="9986" width="9.140625" style="24"/>
    <col min="9987" max="9987" width="4.42578125" style="24" customWidth="1"/>
    <col min="9988" max="9988" width="7.42578125" style="24" customWidth="1"/>
    <col min="9989" max="9989" width="15.7109375" style="24" customWidth="1"/>
    <col min="9990" max="9990" width="10" style="24" customWidth="1"/>
    <col min="9991" max="9991" width="15.140625" style="24" customWidth="1"/>
    <col min="9992" max="9992" width="10" style="24" customWidth="1"/>
    <col min="9993" max="9993" width="15.140625" style="24" customWidth="1"/>
    <col min="9994" max="9994" width="10" style="24" customWidth="1"/>
    <col min="9995" max="9995" width="15.28515625" style="24" customWidth="1"/>
    <col min="9996" max="9996" width="8.140625" style="24" customWidth="1"/>
    <col min="9997" max="9997" width="18.140625" style="24" customWidth="1"/>
    <col min="9998" max="9998" width="10.5703125" style="24" customWidth="1"/>
    <col min="9999" max="9999" width="6" style="24" customWidth="1"/>
    <col min="10000" max="10242" width="9.140625" style="24"/>
    <col min="10243" max="10243" width="4.42578125" style="24" customWidth="1"/>
    <col min="10244" max="10244" width="7.42578125" style="24" customWidth="1"/>
    <col min="10245" max="10245" width="15.7109375" style="24" customWidth="1"/>
    <col min="10246" max="10246" width="10" style="24" customWidth="1"/>
    <col min="10247" max="10247" width="15.140625" style="24" customWidth="1"/>
    <col min="10248" max="10248" width="10" style="24" customWidth="1"/>
    <col min="10249" max="10249" width="15.140625" style="24" customWidth="1"/>
    <col min="10250" max="10250" width="10" style="24" customWidth="1"/>
    <col min="10251" max="10251" width="15.28515625" style="24" customWidth="1"/>
    <col min="10252" max="10252" width="8.140625" style="24" customWidth="1"/>
    <col min="10253" max="10253" width="18.140625" style="24" customWidth="1"/>
    <col min="10254" max="10254" width="10.5703125" style="24" customWidth="1"/>
    <col min="10255" max="10255" width="6" style="24" customWidth="1"/>
    <col min="10256" max="10498" width="9.140625" style="24"/>
    <col min="10499" max="10499" width="4.42578125" style="24" customWidth="1"/>
    <col min="10500" max="10500" width="7.42578125" style="24" customWidth="1"/>
    <col min="10501" max="10501" width="15.7109375" style="24" customWidth="1"/>
    <col min="10502" max="10502" width="10" style="24" customWidth="1"/>
    <col min="10503" max="10503" width="15.140625" style="24" customWidth="1"/>
    <col min="10504" max="10504" width="10" style="24" customWidth="1"/>
    <col min="10505" max="10505" width="15.140625" style="24" customWidth="1"/>
    <col min="10506" max="10506" width="10" style="24" customWidth="1"/>
    <col min="10507" max="10507" width="15.28515625" style="24" customWidth="1"/>
    <col min="10508" max="10508" width="8.140625" style="24" customWidth="1"/>
    <col min="10509" max="10509" width="18.140625" style="24" customWidth="1"/>
    <col min="10510" max="10510" width="10.5703125" style="24" customWidth="1"/>
    <col min="10511" max="10511" width="6" style="24" customWidth="1"/>
    <col min="10512" max="10754" width="9.140625" style="24"/>
    <col min="10755" max="10755" width="4.42578125" style="24" customWidth="1"/>
    <col min="10756" max="10756" width="7.42578125" style="24" customWidth="1"/>
    <col min="10757" max="10757" width="15.7109375" style="24" customWidth="1"/>
    <col min="10758" max="10758" width="10" style="24" customWidth="1"/>
    <col min="10759" max="10759" width="15.140625" style="24" customWidth="1"/>
    <col min="10760" max="10760" width="10" style="24" customWidth="1"/>
    <col min="10761" max="10761" width="15.140625" style="24" customWidth="1"/>
    <col min="10762" max="10762" width="10" style="24" customWidth="1"/>
    <col min="10763" max="10763" width="15.28515625" style="24" customWidth="1"/>
    <col min="10764" max="10764" width="8.140625" style="24" customWidth="1"/>
    <col min="10765" max="10765" width="18.140625" style="24" customWidth="1"/>
    <col min="10766" max="10766" width="10.5703125" style="24" customWidth="1"/>
    <col min="10767" max="10767" width="6" style="24" customWidth="1"/>
    <col min="10768" max="11010" width="9.140625" style="24"/>
    <col min="11011" max="11011" width="4.42578125" style="24" customWidth="1"/>
    <col min="11012" max="11012" width="7.42578125" style="24" customWidth="1"/>
    <col min="11013" max="11013" width="15.7109375" style="24" customWidth="1"/>
    <col min="11014" max="11014" width="10" style="24" customWidth="1"/>
    <col min="11015" max="11015" width="15.140625" style="24" customWidth="1"/>
    <col min="11016" max="11016" width="10" style="24" customWidth="1"/>
    <col min="11017" max="11017" width="15.140625" style="24" customWidth="1"/>
    <col min="11018" max="11018" width="10" style="24" customWidth="1"/>
    <col min="11019" max="11019" width="15.28515625" style="24" customWidth="1"/>
    <col min="11020" max="11020" width="8.140625" style="24" customWidth="1"/>
    <col min="11021" max="11021" width="18.140625" style="24" customWidth="1"/>
    <col min="11022" max="11022" width="10.5703125" style="24" customWidth="1"/>
    <col min="11023" max="11023" width="6" style="24" customWidth="1"/>
    <col min="11024" max="11266" width="9.140625" style="24"/>
    <col min="11267" max="11267" width="4.42578125" style="24" customWidth="1"/>
    <col min="11268" max="11268" width="7.42578125" style="24" customWidth="1"/>
    <col min="11269" max="11269" width="15.7109375" style="24" customWidth="1"/>
    <col min="11270" max="11270" width="10" style="24" customWidth="1"/>
    <col min="11271" max="11271" width="15.140625" style="24" customWidth="1"/>
    <col min="11272" max="11272" width="10" style="24" customWidth="1"/>
    <col min="11273" max="11273" width="15.140625" style="24" customWidth="1"/>
    <col min="11274" max="11274" width="10" style="24" customWidth="1"/>
    <col min="11275" max="11275" width="15.28515625" style="24" customWidth="1"/>
    <col min="11276" max="11276" width="8.140625" style="24" customWidth="1"/>
    <col min="11277" max="11277" width="18.140625" style="24" customWidth="1"/>
    <col min="11278" max="11278" width="10.5703125" style="24" customWidth="1"/>
    <col min="11279" max="11279" width="6" style="24" customWidth="1"/>
    <col min="11280" max="11522" width="9.140625" style="24"/>
    <col min="11523" max="11523" width="4.42578125" style="24" customWidth="1"/>
    <col min="11524" max="11524" width="7.42578125" style="24" customWidth="1"/>
    <col min="11525" max="11525" width="15.7109375" style="24" customWidth="1"/>
    <col min="11526" max="11526" width="10" style="24" customWidth="1"/>
    <col min="11527" max="11527" width="15.140625" style="24" customWidth="1"/>
    <col min="11528" max="11528" width="10" style="24" customWidth="1"/>
    <col min="11529" max="11529" width="15.140625" style="24" customWidth="1"/>
    <col min="11530" max="11530" width="10" style="24" customWidth="1"/>
    <col min="11531" max="11531" width="15.28515625" style="24" customWidth="1"/>
    <col min="11532" max="11532" width="8.140625" style="24" customWidth="1"/>
    <col min="11533" max="11533" width="18.140625" style="24" customWidth="1"/>
    <col min="11534" max="11534" width="10.5703125" style="24" customWidth="1"/>
    <col min="11535" max="11535" width="6" style="24" customWidth="1"/>
    <col min="11536" max="11778" width="9.140625" style="24"/>
    <col min="11779" max="11779" width="4.42578125" style="24" customWidth="1"/>
    <col min="11780" max="11780" width="7.42578125" style="24" customWidth="1"/>
    <col min="11781" max="11781" width="15.7109375" style="24" customWidth="1"/>
    <col min="11782" max="11782" width="10" style="24" customWidth="1"/>
    <col min="11783" max="11783" width="15.140625" style="24" customWidth="1"/>
    <col min="11784" max="11784" width="10" style="24" customWidth="1"/>
    <col min="11785" max="11785" width="15.140625" style="24" customWidth="1"/>
    <col min="11786" max="11786" width="10" style="24" customWidth="1"/>
    <col min="11787" max="11787" width="15.28515625" style="24" customWidth="1"/>
    <col min="11788" max="11788" width="8.140625" style="24" customWidth="1"/>
    <col min="11789" max="11789" width="18.140625" style="24" customWidth="1"/>
    <col min="11790" max="11790" width="10.5703125" style="24" customWidth="1"/>
    <col min="11791" max="11791" width="6" style="24" customWidth="1"/>
    <col min="11792" max="12034" width="9.140625" style="24"/>
    <col min="12035" max="12035" width="4.42578125" style="24" customWidth="1"/>
    <col min="12036" max="12036" width="7.42578125" style="24" customWidth="1"/>
    <col min="12037" max="12037" width="15.7109375" style="24" customWidth="1"/>
    <col min="12038" max="12038" width="10" style="24" customWidth="1"/>
    <col min="12039" max="12039" width="15.140625" style="24" customWidth="1"/>
    <col min="12040" max="12040" width="10" style="24" customWidth="1"/>
    <col min="12041" max="12041" width="15.140625" style="24" customWidth="1"/>
    <col min="12042" max="12042" width="10" style="24" customWidth="1"/>
    <col min="12043" max="12043" width="15.28515625" style="24" customWidth="1"/>
    <col min="12044" max="12044" width="8.140625" style="24" customWidth="1"/>
    <col min="12045" max="12045" width="18.140625" style="24" customWidth="1"/>
    <col min="12046" max="12046" width="10.5703125" style="24" customWidth="1"/>
    <col min="12047" max="12047" width="6" style="24" customWidth="1"/>
    <col min="12048" max="12290" width="9.140625" style="24"/>
    <col min="12291" max="12291" width="4.42578125" style="24" customWidth="1"/>
    <col min="12292" max="12292" width="7.42578125" style="24" customWidth="1"/>
    <col min="12293" max="12293" width="15.7109375" style="24" customWidth="1"/>
    <col min="12294" max="12294" width="10" style="24" customWidth="1"/>
    <col min="12295" max="12295" width="15.140625" style="24" customWidth="1"/>
    <col min="12296" max="12296" width="10" style="24" customWidth="1"/>
    <col min="12297" max="12297" width="15.140625" style="24" customWidth="1"/>
    <col min="12298" max="12298" width="10" style="24" customWidth="1"/>
    <col min="12299" max="12299" width="15.28515625" style="24" customWidth="1"/>
    <col min="12300" max="12300" width="8.140625" style="24" customWidth="1"/>
    <col min="12301" max="12301" width="18.140625" style="24" customWidth="1"/>
    <col min="12302" max="12302" width="10.5703125" style="24" customWidth="1"/>
    <col min="12303" max="12303" width="6" style="24" customWidth="1"/>
    <col min="12304" max="12546" width="9.140625" style="24"/>
    <col min="12547" max="12547" width="4.42578125" style="24" customWidth="1"/>
    <col min="12548" max="12548" width="7.42578125" style="24" customWidth="1"/>
    <col min="12549" max="12549" width="15.7109375" style="24" customWidth="1"/>
    <col min="12550" max="12550" width="10" style="24" customWidth="1"/>
    <col min="12551" max="12551" width="15.140625" style="24" customWidth="1"/>
    <col min="12552" max="12552" width="10" style="24" customWidth="1"/>
    <col min="12553" max="12553" width="15.140625" style="24" customWidth="1"/>
    <col min="12554" max="12554" width="10" style="24" customWidth="1"/>
    <col min="12555" max="12555" width="15.28515625" style="24" customWidth="1"/>
    <col min="12556" max="12556" width="8.140625" style="24" customWidth="1"/>
    <col min="12557" max="12557" width="18.140625" style="24" customWidth="1"/>
    <col min="12558" max="12558" width="10.5703125" style="24" customWidth="1"/>
    <col min="12559" max="12559" width="6" style="24" customWidth="1"/>
    <col min="12560" max="12802" width="9.140625" style="24"/>
    <col min="12803" max="12803" width="4.42578125" style="24" customWidth="1"/>
    <col min="12804" max="12804" width="7.42578125" style="24" customWidth="1"/>
    <col min="12805" max="12805" width="15.7109375" style="24" customWidth="1"/>
    <col min="12806" max="12806" width="10" style="24" customWidth="1"/>
    <col min="12807" max="12807" width="15.140625" style="24" customWidth="1"/>
    <col min="12808" max="12808" width="10" style="24" customWidth="1"/>
    <col min="12809" max="12809" width="15.140625" style="24" customWidth="1"/>
    <col min="12810" max="12810" width="10" style="24" customWidth="1"/>
    <col min="12811" max="12811" width="15.28515625" style="24" customWidth="1"/>
    <col min="12812" max="12812" width="8.140625" style="24" customWidth="1"/>
    <col min="12813" max="12813" width="18.140625" style="24" customWidth="1"/>
    <col min="12814" max="12814" width="10.5703125" style="24" customWidth="1"/>
    <col min="12815" max="12815" width="6" style="24" customWidth="1"/>
    <col min="12816" max="13058" width="9.140625" style="24"/>
    <col min="13059" max="13059" width="4.42578125" style="24" customWidth="1"/>
    <col min="13060" max="13060" width="7.42578125" style="24" customWidth="1"/>
    <col min="13061" max="13061" width="15.7109375" style="24" customWidth="1"/>
    <col min="13062" max="13062" width="10" style="24" customWidth="1"/>
    <col min="13063" max="13063" width="15.140625" style="24" customWidth="1"/>
    <col min="13064" max="13064" width="10" style="24" customWidth="1"/>
    <col min="13065" max="13065" width="15.140625" style="24" customWidth="1"/>
    <col min="13066" max="13066" width="10" style="24" customWidth="1"/>
    <col min="13067" max="13067" width="15.28515625" style="24" customWidth="1"/>
    <col min="13068" max="13068" width="8.140625" style="24" customWidth="1"/>
    <col min="13069" max="13069" width="18.140625" style="24" customWidth="1"/>
    <col min="13070" max="13070" width="10.5703125" style="24" customWidth="1"/>
    <col min="13071" max="13071" width="6" style="24" customWidth="1"/>
    <col min="13072" max="13314" width="9.140625" style="24"/>
    <col min="13315" max="13315" width="4.42578125" style="24" customWidth="1"/>
    <col min="13316" max="13316" width="7.42578125" style="24" customWidth="1"/>
    <col min="13317" max="13317" width="15.7109375" style="24" customWidth="1"/>
    <col min="13318" max="13318" width="10" style="24" customWidth="1"/>
    <col min="13319" max="13319" width="15.140625" style="24" customWidth="1"/>
    <col min="13320" max="13320" width="10" style="24" customWidth="1"/>
    <col min="13321" max="13321" width="15.140625" style="24" customWidth="1"/>
    <col min="13322" max="13322" width="10" style="24" customWidth="1"/>
    <col min="13323" max="13323" width="15.28515625" style="24" customWidth="1"/>
    <col min="13324" max="13324" width="8.140625" style="24" customWidth="1"/>
    <col min="13325" max="13325" width="18.140625" style="24" customWidth="1"/>
    <col min="13326" max="13326" width="10.5703125" style="24" customWidth="1"/>
    <col min="13327" max="13327" width="6" style="24" customWidth="1"/>
    <col min="13328" max="13570" width="9.140625" style="24"/>
    <col min="13571" max="13571" width="4.42578125" style="24" customWidth="1"/>
    <col min="13572" max="13572" width="7.42578125" style="24" customWidth="1"/>
    <col min="13573" max="13573" width="15.7109375" style="24" customWidth="1"/>
    <col min="13574" max="13574" width="10" style="24" customWidth="1"/>
    <col min="13575" max="13575" width="15.140625" style="24" customWidth="1"/>
    <col min="13576" max="13576" width="10" style="24" customWidth="1"/>
    <col min="13577" max="13577" width="15.140625" style="24" customWidth="1"/>
    <col min="13578" max="13578" width="10" style="24" customWidth="1"/>
    <col min="13579" max="13579" width="15.28515625" style="24" customWidth="1"/>
    <col min="13580" max="13580" width="8.140625" style="24" customWidth="1"/>
    <col min="13581" max="13581" width="18.140625" style="24" customWidth="1"/>
    <col min="13582" max="13582" width="10.5703125" style="24" customWidth="1"/>
    <col min="13583" max="13583" width="6" style="24" customWidth="1"/>
    <col min="13584" max="13826" width="9.140625" style="24"/>
    <col min="13827" max="13827" width="4.42578125" style="24" customWidth="1"/>
    <col min="13828" max="13828" width="7.42578125" style="24" customWidth="1"/>
    <col min="13829" max="13829" width="15.7109375" style="24" customWidth="1"/>
    <col min="13830" max="13830" width="10" style="24" customWidth="1"/>
    <col min="13831" max="13831" width="15.140625" style="24" customWidth="1"/>
    <col min="13832" max="13832" width="10" style="24" customWidth="1"/>
    <col min="13833" max="13833" width="15.140625" style="24" customWidth="1"/>
    <col min="13834" max="13834" width="10" style="24" customWidth="1"/>
    <col min="13835" max="13835" width="15.28515625" style="24" customWidth="1"/>
    <col min="13836" max="13836" width="8.140625" style="24" customWidth="1"/>
    <col min="13837" max="13837" width="18.140625" style="24" customWidth="1"/>
    <col min="13838" max="13838" width="10.5703125" style="24" customWidth="1"/>
    <col min="13839" max="13839" width="6" style="24" customWidth="1"/>
    <col min="13840" max="14082" width="9.140625" style="24"/>
    <col min="14083" max="14083" width="4.42578125" style="24" customWidth="1"/>
    <col min="14084" max="14084" width="7.42578125" style="24" customWidth="1"/>
    <col min="14085" max="14085" width="15.7109375" style="24" customWidth="1"/>
    <col min="14086" max="14086" width="10" style="24" customWidth="1"/>
    <col min="14087" max="14087" width="15.140625" style="24" customWidth="1"/>
    <col min="14088" max="14088" width="10" style="24" customWidth="1"/>
    <col min="14089" max="14089" width="15.140625" style="24" customWidth="1"/>
    <col min="14090" max="14090" width="10" style="24" customWidth="1"/>
    <col min="14091" max="14091" width="15.28515625" style="24" customWidth="1"/>
    <col min="14092" max="14092" width="8.140625" style="24" customWidth="1"/>
    <col min="14093" max="14093" width="18.140625" style="24" customWidth="1"/>
    <col min="14094" max="14094" width="10.5703125" style="24" customWidth="1"/>
    <col min="14095" max="14095" width="6" style="24" customWidth="1"/>
    <col min="14096" max="14338" width="9.140625" style="24"/>
    <col min="14339" max="14339" width="4.42578125" style="24" customWidth="1"/>
    <col min="14340" max="14340" width="7.42578125" style="24" customWidth="1"/>
    <col min="14341" max="14341" width="15.7109375" style="24" customWidth="1"/>
    <col min="14342" max="14342" width="10" style="24" customWidth="1"/>
    <col min="14343" max="14343" width="15.140625" style="24" customWidth="1"/>
    <col min="14344" max="14344" width="10" style="24" customWidth="1"/>
    <col min="14345" max="14345" width="15.140625" style="24" customWidth="1"/>
    <col min="14346" max="14346" width="10" style="24" customWidth="1"/>
    <col min="14347" max="14347" width="15.28515625" style="24" customWidth="1"/>
    <col min="14348" max="14348" width="8.140625" style="24" customWidth="1"/>
    <col min="14349" max="14349" width="18.140625" style="24" customWidth="1"/>
    <col min="14350" max="14350" width="10.5703125" style="24" customWidth="1"/>
    <col min="14351" max="14351" width="6" style="24" customWidth="1"/>
    <col min="14352" max="14594" width="9.140625" style="24"/>
    <col min="14595" max="14595" width="4.42578125" style="24" customWidth="1"/>
    <col min="14596" max="14596" width="7.42578125" style="24" customWidth="1"/>
    <col min="14597" max="14597" width="15.7109375" style="24" customWidth="1"/>
    <col min="14598" max="14598" width="10" style="24" customWidth="1"/>
    <col min="14599" max="14599" width="15.140625" style="24" customWidth="1"/>
    <col min="14600" max="14600" width="10" style="24" customWidth="1"/>
    <col min="14601" max="14601" width="15.140625" style="24" customWidth="1"/>
    <col min="14602" max="14602" width="10" style="24" customWidth="1"/>
    <col min="14603" max="14603" width="15.28515625" style="24" customWidth="1"/>
    <col min="14604" max="14604" width="8.140625" style="24" customWidth="1"/>
    <col min="14605" max="14605" width="18.140625" style="24" customWidth="1"/>
    <col min="14606" max="14606" width="10.5703125" style="24" customWidth="1"/>
    <col min="14607" max="14607" width="6" style="24" customWidth="1"/>
    <col min="14608" max="14850" width="9.140625" style="24"/>
    <col min="14851" max="14851" width="4.42578125" style="24" customWidth="1"/>
    <col min="14852" max="14852" width="7.42578125" style="24" customWidth="1"/>
    <col min="14853" max="14853" width="15.7109375" style="24" customWidth="1"/>
    <col min="14854" max="14854" width="10" style="24" customWidth="1"/>
    <col min="14855" max="14855" width="15.140625" style="24" customWidth="1"/>
    <col min="14856" max="14856" width="10" style="24" customWidth="1"/>
    <col min="14857" max="14857" width="15.140625" style="24" customWidth="1"/>
    <col min="14858" max="14858" width="10" style="24" customWidth="1"/>
    <col min="14859" max="14859" width="15.28515625" style="24" customWidth="1"/>
    <col min="14860" max="14860" width="8.140625" style="24" customWidth="1"/>
    <col min="14861" max="14861" width="18.140625" style="24" customWidth="1"/>
    <col min="14862" max="14862" width="10.5703125" style="24" customWidth="1"/>
    <col min="14863" max="14863" width="6" style="24" customWidth="1"/>
    <col min="14864" max="15106" width="9.140625" style="24"/>
    <col min="15107" max="15107" width="4.42578125" style="24" customWidth="1"/>
    <col min="15108" max="15108" width="7.42578125" style="24" customWidth="1"/>
    <col min="15109" max="15109" width="15.7109375" style="24" customWidth="1"/>
    <col min="15110" max="15110" width="10" style="24" customWidth="1"/>
    <col min="15111" max="15111" width="15.140625" style="24" customWidth="1"/>
    <col min="15112" max="15112" width="10" style="24" customWidth="1"/>
    <col min="15113" max="15113" width="15.140625" style="24" customWidth="1"/>
    <col min="15114" max="15114" width="10" style="24" customWidth="1"/>
    <col min="15115" max="15115" width="15.28515625" style="24" customWidth="1"/>
    <col min="15116" max="15116" width="8.140625" style="24" customWidth="1"/>
    <col min="15117" max="15117" width="18.140625" style="24" customWidth="1"/>
    <col min="15118" max="15118" width="10.5703125" style="24" customWidth="1"/>
    <col min="15119" max="15119" width="6" style="24" customWidth="1"/>
    <col min="15120" max="15362" width="9.140625" style="24"/>
    <col min="15363" max="15363" width="4.42578125" style="24" customWidth="1"/>
    <col min="15364" max="15364" width="7.42578125" style="24" customWidth="1"/>
    <col min="15365" max="15365" width="15.7109375" style="24" customWidth="1"/>
    <col min="15366" max="15366" width="10" style="24" customWidth="1"/>
    <col min="15367" max="15367" width="15.140625" style="24" customWidth="1"/>
    <col min="15368" max="15368" width="10" style="24" customWidth="1"/>
    <col min="15369" max="15369" width="15.140625" style="24" customWidth="1"/>
    <col min="15370" max="15370" width="10" style="24" customWidth="1"/>
    <col min="15371" max="15371" width="15.28515625" style="24" customWidth="1"/>
    <col min="15372" max="15372" width="8.140625" style="24" customWidth="1"/>
    <col min="15373" max="15373" width="18.140625" style="24" customWidth="1"/>
    <col min="15374" max="15374" width="10.5703125" style="24" customWidth="1"/>
    <col min="15375" max="15375" width="6" style="24" customWidth="1"/>
    <col min="15376" max="15618" width="9.140625" style="24"/>
    <col min="15619" max="15619" width="4.42578125" style="24" customWidth="1"/>
    <col min="15620" max="15620" width="7.42578125" style="24" customWidth="1"/>
    <col min="15621" max="15621" width="15.7109375" style="24" customWidth="1"/>
    <col min="15622" max="15622" width="10" style="24" customWidth="1"/>
    <col min="15623" max="15623" width="15.140625" style="24" customWidth="1"/>
    <col min="15624" max="15624" width="10" style="24" customWidth="1"/>
    <col min="15625" max="15625" width="15.140625" style="24" customWidth="1"/>
    <col min="15626" max="15626" width="10" style="24" customWidth="1"/>
    <col min="15627" max="15627" width="15.28515625" style="24" customWidth="1"/>
    <col min="15628" max="15628" width="8.140625" style="24" customWidth="1"/>
    <col min="15629" max="15629" width="18.140625" style="24" customWidth="1"/>
    <col min="15630" max="15630" width="10.5703125" style="24" customWidth="1"/>
    <col min="15631" max="15631" width="6" style="24" customWidth="1"/>
    <col min="15632" max="15874" width="9.140625" style="24"/>
    <col min="15875" max="15875" width="4.42578125" style="24" customWidth="1"/>
    <col min="15876" max="15876" width="7.42578125" style="24" customWidth="1"/>
    <col min="15877" max="15877" width="15.7109375" style="24" customWidth="1"/>
    <col min="15878" max="15878" width="10" style="24" customWidth="1"/>
    <col min="15879" max="15879" width="15.140625" style="24" customWidth="1"/>
    <col min="15880" max="15880" width="10" style="24" customWidth="1"/>
    <col min="15881" max="15881" width="15.140625" style="24" customWidth="1"/>
    <col min="15882" max="15882" width="10" style="24" customWidth="1"/>
    <col min="15883" max="15883" width="15.28515625" style="24" customWidth="1"/>
    <col min="15884" max="15884" width="8.140625" style="24" customWidth="1"/>
    <col min="15885" max="15885" width="18.140625" style="24" customWidth="1"/>
    <col min="15886" max="15886" width="10.5703125" style="24" customWidth="1"/>
    <col min="15887" max="15887" width="6" style="24" customWidth="1"/>
    <col min="15888" max="16130" width="9.140625" style="24"/>
    <col min="16131" max="16131" width="4.42578125" style="24" customWidth="1"/>
    <col min="16132" max="16132" width="7.42578125" style="24" customWidth="1"/>
    <col min="16133" max="16133" width="15.7109375" style="24" customWidth="1"/>
    <col min="16134" max="16134" width="10" style="24" customWidth="1"/>
    <col min="16135" max="16135" width="15.140625" style="24" customWidth="1"/>
    <col min="16136" max="16136" width="10" style="24" customWidth="1"/>
    <col min="16137" max="16137" width="15.140625" style="24" customWidth="1"/>
    <col min="16138" max="16138" width="10" style="24" customWidth="1"/>
    <col min="16139" max="16139" width="15.28515625" style="24" customWidth="1"/>
    <col min="16140" max="16140" width="8.140625" style="24" customWidth="1"/>
    <col min="16141" max="16141" width="18.140625" style="24" customWidth="1"/>
    <col min="16142" max="16142" width="10.5703125" style="24" customWidth="1"/>
    <col min="16143" max="16143" width="6" style="24" customWidth="1"/>
    <col min="16144" max="16384" width="9.140625" style="24"/>
  </cols>
  <sheetData>
    <row r="1" spans="1:16" s="17" customFormat="1" ht="23.1" customHeight="1">
      <c r="A1" s="373" t="s">
        <v>128</v>
      </c>
      <c r="B1" s="374"/>
      <c r="C1" s="377"/>
      <c r="D1" s="379" t="s">
        <v>129</v>
      </c>
      <c r="E1" s="381"/>
      <c r="F1" s="373" t="s">
        <v>130</v>
      </c>
      <c r="G1" s="377"/>
      <c r="H1" s="373" t="s">
        <v>131</v>
      </c>
      <c r="I1" s="377"/>
      <c r="J1" s="379" t="s">
        <v>132</v>
      </c>
      <c r="K1" s="377"/>
      <c r="L1" s="42" t="s">
        <v>133</v>
      </c>
      <c r="M1" s="43" t="s">
        <v>413</v>
      </c>
      <c r="N1" s="383" t="s">
        <v>134</v>
      </c>
      <c r="O1" s="384"/>
      <c r="P1" s="133"/>
    </row>
    <row r="2" spans="1:16" s="17" customFormat="1" ht="23.1" customHeight="1">
      <c r="A2" s="375"/>
      <c r="B2" s="376"/>
      <c r="C2" s="378"/>
      <c r="D2" s="380"/>
      <c r="E2" s="382"/>
      <c r="F2" s="375"/>
      <c r="G2" s="378"/>
      <c r="H2" s="375"/>
      <c r="I2" s="378"/>
      <c r="J2" s="380"/>
      <c r="K2" s="378"/>
      <c r="L2" s="44" t="s">
        <v>135</v>
      </c>
      <c r="M2" s="45" t="s">
        <v>413</v>
      </c>
      <c r="N2" s="371" t="s">
        <v>136</v>
      </c>
      <c r="O2" s="372"/>
      <c r="P2" s="133"/>
    </row>
    <row r="3" spans="1:16" s="20" customFormat="1" ht="56.25" customHeight="1">
      <c r="A3" s="18"/>
      <c r="B3" s="369" t="s">
        <v>99</v>
      </c>
      <c r="C3" s="370"/>
      <c r="D3" s="370"/>
      <c r="E3" s="370"/>
      <c r="F3" s="370"/>
      <c r="G3" s="370"/>
      <c r="H3" s="370"/>
      <c r="I3" s="370"/>
      <c r="J3" s="370"/>
      <c r="K3" s="370"/>
      <c r="L3" s="370"/>
      <c r="M3" s="370"/>
      <c r="N3" s="370"/>
      <c r="O3" s="19"/>
      <c r="P3" s="134"/>
    </row>
    <row r="4" spans="1:16" ht="30" customHeight="1">
      <c r="A4" s="21"/>
      <c r="B4" s="153" t="s">
        <v>137</v>
      </c>
      <c r="C4" s="153"/>
      <c r="D4" s="153" t="s">
        <v>667</v>
      </c>
      <c r="E4" s="153"/>
      <c r="F4" s="153"/>
      <c r="G4" s="154"/>
      <c r="H4" s="153"/>
      <c r="I4" s="154"/>
      <c r="J4" s="154"/>
      <c r="K4" s="154"/>
      <c r="L4" s="154"/>
      <c r="M4" s="32"/>
      <c r="N4" s="32"/>
      <c r="O4" s="23"/>
    </row>
    <row r="5" spans="1:16" ht="25.5" customHeight="1">
      <c r="A5" s="21"/>
      <c r="B5" s="352" t="s">
        <v>17</v>
      </c>
      <c r="C5" s="353"/>
      <c r="D5" s="354"/>
      <c r="E5" s="355" t="s">
        <v>24</v>
      </c>
      <c r="F5" s="355"/>
      <c r="G5" s="355"/>
      <c r="H5" s="355"/>
      <c r="I5" s="355"/>
      <c r="J5" s="355"/>
      <c r="K5" s="355"/>
      <c r="L5" s="356"/>
      <c r="M5" s="357" t="s">
        <v>3</v>
      </c>
      <c r="N5" s="358"/>
      <c r="O5" s="23"/>
    </row>
    <row r="6" spans="1:16" ht="25.5" customHeight="1">
      <c r="A6" s="21"/>
      <c r="B6" s="359" t="s">
        <v>138</v>
      </c>
      <c r="C6" s="360"/>
      <c r="D6" s="361"/>
      <c r="E6" s="362" t="e">
        <f t="shared" ref="E6:E11" si="0">K6</f>
        <v>#REF!</v>
      </c>
      <c r="F6" s="363"/>
      <c r="G6" s="363"/>
      <c r="H6" s="363"/>
      <c r="I6" s="363"/>
      <c r="J6" s="364"/>
      <c r="K6" s="365" t="e">
        <f>K10+K11</f>
        <v>#REF!</v>
      </c>
      <c r="L6" s="366"/>
      <c r="M6" s="367"/>
      <c r="N6" s="368"/>
      <c r="O6" s="23"/>
      <c r="P6" s="135"/>
    </row>
    <row r="7" spans="1:16" ht="25.5" customHeight="1">
      <c r="A7" s="21"/>
      <c r="B7" s="349" t="s">
        <v>233</v>
      </c>
      <c r="C7" s="332" t="s">
        <v>103</v>
      </c>
      <c r="D7" s="333"/>
      <c r="E7" s="334" t="e">
        <f t="shared" si="0"/>
        <v>#REF!</v>
      </c>
      <c r="F7" s="335"/>
      <c r="G7" s="335"/>
      <c r="H7" s="335"/>
      <c r="I7" s="335"/>
      <c r="J7" s="336"/>
      <c r="K7" s="337" t="e">
        <f>P7</f>
        <v>#REF!</v>
      </c>
      <c r="L7" s="338"/>
      <c r="M7" s="330"/>
      <c r="N7" s="331"/>
      <c r="O7" s="23"/>
      <c r="P7" s="135" t="e">
        <f>INT('총괄내역서 '!L17+1)</f>
        <v>#REF!</v>
      </c>
    </row>
    <row r="8" spans="1:16" ht="25.5" customHeight="1">
      <c r="A8" s="21"/>
      <c r="B8" s="350"/>
      <c r="C8" s="332" t="s">
        <v>101</v>
      </c>
      <c r="D8" s="333"/>
      <c r="E8" s="334" t="e">
        <f t="shared" si="0"/>
        <v>#REF!</v>
      </c>
      <c r="F8" s="335"/>
      <c r="G8" s="335"/>
      <c r="H8" s="335"/>
      <c r="I8" s="335"/>
      <c r="J8" s="336"/>
      <c r="K8" s="337" t="e">
        <f>P8</f>
        <v>#REF!</v>
      </c>
      <c r="L8" s="338"/>
      <c r="M8" s="330"/>
      <c r="N8" s="331"/>
      <c r="O8" s="23"/>
      <c r="P8" s="135" t="e">
        <f>'총괄내역서 '!L18</f>
        <v>#REF!</v>
      </c>
    </row>
    <row r="9" spans="1:16" ht="25.5" customHeight="1">
      <c r="A9" s="21"/>
      <c r="B9" s="350"/>
      <c r="C9" s="332" t="s">
        <v>102</v>
      </c>
      <c r="D9" s="333"/>
      <c r="E9" s="334">
        <f t="shared" si="0"/>
        <v>5000000</v>
      </c>
      <c r="F9" s="335"/>
      <c r="G9" s="335"/>
      <c r="H9" s="335"/>
      <c r="I9" s="335"/>
      <c r="J9" s="336"/>
      <c r="K9" s="337">
        <f>P9</f>
        <v>5000000</v>
      </c>
      <c r="L9" s="338"/>
      <c r="M9" s="330"/>
      <c r="N9" s="331"/>
      <c r="O9" s="23"/>
      <c r="P9" s="135">
        <v>5000000</v>
      </c>
    </row>
    <row r="10" spans="1:16" ht="25.5" customHeight="1">
      <c r="A10" s="21"/>
      <c r="B10" s="351"/>
      <c r="C10" s="332" t="s">
        <v>139</v>
      </c>
      <c r="D10" s="333"/>
      <c r="E10" s="334" t="e">
        <f t="shared" si="0"/>
        <v>#REF!</v>
      </c>
      <c r="F10" s="335"/>
      <c r="G10" s="335"/>
      <c r="H10" s="335"/>
      <c r="I10" s="335"/>
      <c r="J10" s="336"/>
      <c r="K10" s="337" t="e">
        <f>K7+K8+K9</f>
        <v>#REF!</v>
      </c>
      <c r="L10" s="338"/>
      <c r="M10" s="330"/>
      <c r="N10" s="331"/>
      <c r="O10" s="23"/>
    </row>
    <row r="11" spans="1:16" ht="25.5" customHeight="1">
      <c r="A11" s="21"/>
      <c r="B11" s="339" t="s">
        <v>140</v>
      </c>
      <c r="C11" s="340"/>
      <c r="D11" s="341"/>
      <c r="E11" s="342">
        <f t="shared" si="0"/>
        <v>0</v>
      </c>
      <c r="F11" s="343"/>
      <c r="G11" s="343"/>
      <c r="H11" s="343"/>
      <c r="I11" s="343"/>
      <c r="J11" s="344"/>
      <c r="K11" s="345">
        <f>P11</f>
        <v>0</v>
      </c>
      <c r="L11" s="346"/>
      <c r="M11" s="347"/>
      <c r="N11" s="348"/>
      <c r="O11" s="23"/>
      <c r="P11" s="136">
        <v>0</v>
      </c>
    </row>
    <row r="12" spans="1:16" ht="30" customHeight="1">
      <c r="A12" s="21"/>
      <c r="B12" s="22"/>
      <c r="C12" s="25"/>
      <c r="D12" s="25"/>
      <c r="E12" s="26"/>
      <c r="F12" s="27"/>
      <c r="G12" s="27"/>
      <c r="H12" s="27"/>
      <c r="I12" s="27"/>
      <c r="J12" s="27"/>
      <c r="K12" s="28"/>
      <c r="L12" s="25"/>
      <c r="M12" s="22"/>
      <c r="N12" s="25"/>
      <c r="O12" s="23"/>
    </row>
    <row r="13" spans="1:16" s="17" customFormat="1" ht="15.95" customHeight="1">
      <c r="A13" s="29"/>
      <c r="B13" s="30"/>
      <c r="C13" s="40" t="s">
        <v>100</v>
      </c>
      <c r="D13" s="41"/>
      <c r="E13" s="40"/>
      <c r="F13" s="30"/>
      <c r="G13" s="31"/>
      <c r="H13" s="30"/>
      <c r="I13" s="31"/>
      <c r="J13" s="31"/>
      <c r="K13" s="31"/>
      <c r="L13" s="30"/>
      <c r="M13" s="31"/>
      <c r="N13" s="32"/>
      <c r="O13" s="33"/>
      <c r="P13" s="133"/>
    </row>
    <row r="14" spans="1:16" s="17" customFormat="1" ht="15.95" customHeight="1">
      <c r="A14" s="29"/>
      <c r="B14" s="32"/>
      <c r="C14" s="41" t="s">
        <v>408</v>
      </c>
      <c r="D14" s="41"/>
      <c r="E14" s="41"/>
      <c r="F14" s="34"/>
      <c r="G14" s="34"/>
      <c r="H14" s="34"/>
      <c r="I14" s="34"/>
      <c r="J14" s="34"/>
      <c r="K14" s="34"/>
      <c r="L14" s="34"/>
      <c r="M14" s="32"/>
      <c r="N14" s="32"/>
      <c r="O14" s="33"/>
      <c r="P14" s="137"/>
    </row>
    <row r="15" spans="1:16" s="17" customFormat="1" ht="15.95" customHeight="1">
      <c r="A15" s="29"/>
      <c r="B15" s="32"/>
      <c r="C15" s="41" t="s">
        <v>409</v>
      </c>
      <c r="D15" s="41"/>
      <c r="E15" s="41"/>
      <c r="F15" s="34"/>
      <c r="G15" s="34"/>
      <c r="H15" s="34"/>
      <c r="I15" s="34"/>
      <c r="J15" s="34"/>
      <c r="K15" s="34"/>
      <c r="L15" s="34"/>
      <c r="M15" s="32"/>
      <c r="N15" s="32"/>
      <c r="O15" s="33"/>
      <c r="P15" s="133"/>
    </row>
    <row r="16" spans="1:16" s="17" customFormat="1" ht="15.95" customHeight="1">
      <c r="A16" s="29"/>
      <c r="B16" s="32"/>
      <c r="C16" s="41" t="s">
        <v>410</v>
      </c>
      <c r="D16" s="41"/>
      <c r="E16" s="41"/>
      <c r="F16" s="34"/>
      <c r="G16" s="34"/>
      <c r="H16" s="34"/>
      <c r="I16" s="34"/>
      <c r="J16" s="34"/>
      <c r="K16" s="34"/>
      <c r="L16" s="34"/>
      <c r="M16" s="31"/>
      <c r="N16" s="32"/>
      <c r="O16" s="33"/>
      <c r="P16" s="133"/>
    </row>
    <row r="17" spans="1:16" s="17" customFormat="1" ht="15.95" customHeight="1">
      <c r="A17" s="29"/>
      <c r="B17" s="32"/>
      <c r="C17" s="41" t="s">
        <v>411</v>
      </c>
      <c r="D17" s="41"/>
      <c r="E17" s="41"/>
      <c r="F17" s="34"/>
      <c r="G17" s="34"/>
      <c r="H17" s="34"/>
      <c r="I17" s="34"/>
      <c r="J17" s="34"/>
      <c r="K17" s="34"/>
      <c r="L17" s="34"/>
      <c r="M17" s="32"/>
      <c r="N17" s="32"/>
      <c r="O17" s="33"/>
      <c r="P17" s="137"/>
    </row>
    <row r="18" spans="1:16" s="17" customFormat="1" ht="15.95" customHeight="1">
      <c r="A18" s="29"/>
      <c r="B18" s="32"/>
      <c r="C18" s="41" t="s">
        <v>412</v>
      </c>
      <c r="D18" s="41"/>
      <c r="E18" s="41"/>
      <c r="F18" s="34"/>
      <c r="G18" s="34"/>
      <c r="H18" s="34"/>
      <c r="I18" s="34"/>
      <c r="J18" s="34"/>
      <c r="K18" s="34"/>
      <c r="L18" s="34"/>
      <c r="M18" s="32"/>
      <c r="N18" s="32"/>
      <c r="O18" s="33"/>
      <c r="P18" s="137"/>
    </row>
    <row r="19" spans="1:16" s="17" customFormat="1" ht="15.95" customHeight="1">
      <c r="A19" s="29"/>
      <c r="B19" s="32"/>
      <c r="C19" s="41"/>
      <c r="D19" s="41"/>
      <c r="E19" s="41"/>
      <c r="F19" s="34"/>
      <c r="G19" s="34"/>
      <c r="H19" s="34"/>
      <c r="I19" s="34"/>
      <c r="J19" s="34"/>
      <c r="K19" s="34"/>
      <c r="L19" s="34"/>
      <c r="M19" s="32"/>
      <c r="N19" s="32"/>
      <c r="O19" s="33"/>
      <c r="P19" s="137"/>
    </row>
    <row r="20" spans="1:16" s="17" customFormat="1" ht="15.95" customHeight="1">
      <c r="A20" s="29"/>
      <c r="B20" s="32"/>
      <c r="C20" s="31"/>
      <c r="D20" s="31"/>
      <c r="E20" s="31"/>
      <c r="F20" s="34"/>
      <c r="G20" s="34"/>
      <c r="H20" s="34"/>
      <c r="I20" s="34"/>
      <c r="J20" s="34"/>
      <c r="K20" s="34"/>
      <c r="L20" s="34"/>
      <c r="M20" s="32"/>
      <c r="N20" s="32"/>
      <c r="O20" s="33"/>
      <c r="P20" s="137"/>
    </row>
    <row r="21" spans="1:16" ht="15.95" customHeight="1">
      <c r="A21" s="35"/>
      <c r="B21" s="36"/>
      <c r="C21" s="37"/>
      <c r="D21" s="36"/>
      <c r="E21" s="36"/>
      <c r="F21" s="36"/>
      <c r="G21" s="36"/>
      <c r="H21" s="36"/>
      <c r="I21" s="36"/>
      <c r="J21" s="36"/>
      <c r="K21" s="37"/>
      <c r="L21" s="36"/>
      <c r="M21" s="36"/>
      <c r="N21" s="36"/>
      <c r="O21" s="38"/>
    </row>
    <row r="22" spans="1:16" ht="30" customHeight="1">
      <c r="C22" s="39"/>
      <c r="K22" s="39"/>
    </row>
  </sheetData>
  <mergeCells count="41">
    <mergeCell ref="B3:N3"/>
    <mergeCell ref="N2:O2"/>
    <mergeCell ref="A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N1:O1"/>
    <mergeCell ref="B5:D5"/>
    <mergeCell ref="E5:L5"/>
    <mergeCell ref="M5:N5"/>
    <mergeCell ref="B6:D6"/>
    <mergeCell ref="E6:J6"/>
    <mergeCell ref="K6:L6"/>
    <mergeCell ref="M6:N6"/>
    <mergeCell ref="B11:D11"/>
    <mergeCell ref="E11:J11"/>
    <mergeCell ref="K11:L11"/>
    <mergeCell ref="M11:N11"/>
    <mergeCell ref="B7:B10"/>
    <mergeCell ref="C8:D8"/>
    <mergeCell ref="C7:D7"/>
    <mergeCell ref="E7:J7"/>
    <mergeCell ref="K7:L7"/>
    <mergeCell ref="M7:N7"/>
    <mergeCell ref="C9:D9"/>
    <mergeCell ref="E9:J9"/>
    <mergeCell ref="K9:L9"/>
    <mergeCell ref="M9:N9"/>
    <mergeCell ref="E8:J8"/>
    <mergeCell ref="K8:L8"/>
    <mergeCell ref="M8:N8"/>
    <mergeCell ref="C10:D10"/>
    <mergeCell ref="E10:J10"/>
    <mergeCell ref="K10:L10"/>
    <mergeCell ref="M10:N10"/>
  </mergeCells>
  <phoneticPr fontId="13" type="noConversion"/>
  <pageMargins left="0.78740157480314965" right="0.39370078740157483" top="0.59055118110236227" bottom="0.59055118110236227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25"/>
  <sheetViews>
    <sheetView view="pageBreakPreview" zoomScaleSheetLayoutView="100" workbookViewId="0">
      <selection activeCell="A5" sqref="A5"/>
    </sheetView>
  </sheetViews>
  <sheetFormatPr defaultRowHeight="20.100000000000001" customHeight="1"/>
  <cols>
    <col min="1" max="1" width="20" style="54" customWidth="1"/>
    <col min="2" max="2" width="12.7109375" style="54" customWidth="1"/>
    <col min="3" max="4" width="5.7109375" style="54" customWidth="1"/>
    <col min="5" max="5" width="5.7109375" style="54" bestFit="1" customWidth="1"/>
    <col min="6" max="6" width="14.7109375" style="54" customWidth="1"/>
    <col min="7" max="7" width="5.7109375" style="54" bestFit="1" customWidth="1"/>
    <col min="8" max="8" width="14.7109375" style="54" customWidth="1"/>
    <col min="9" max="9" width="5.7109375" style="54" bestFit="1" customWidth="1"/>
    <col min="10" max="10" width="14.7109375" style="54" customWidth="1"/>
    <col min="11" max="11" width="5.7109375" style="54" bestFit="1" customWidth="1"/>
    <col min="12" max="12" width="14.7109375" style="54" customWidth="1"/>
    <col min="13" max="13" width="7.7109375" style="54" customWidth="1"/>
    <col min="14" max="14" width="29.5703125" style="54" customWidth="1"/>
    <col min="15" max="15" width="10.42578125" style="54" bestFit="1" customWidth="1"/>
    <col min="16" max="232" width="9.140625" style="54"/>
    <col min="233" max="233" width="20" style="54" customWidth="1"/>
    <col min="234" max="234" width="15" style="54" customWidth="1"/>
    <col min="235" max="235" width="8" style="54" customWidth="1"/>
    <col min="236" max="236" width="6.28515625" style="54" customWidth="1"/>
    <col min="237" max="237" width="11.7109375" style="54" customWidth="1"/>
    <col min="238" max="238" width="15.140625" style="54" customWidth="1"/>
    <col min="239" max="239" width="11.7109375" style="54" customWidth="1"/>
    <col min="240" max="240" width="15.140625" style="54" customWidth="1"/>
    <col min="241" max="241" width="11.7109375" style="54" customWidth="1"/>
    <col min="242" max="242" width="15.140625" style="54" customWidth="1"/>
    <col min="243" max="243" width="11.7109375" style="54" customWidth="1"/>
    <col min="244" max="244" width="15.140625" style="54" customWidth="1"/>
    <col min="245" max="247" width="9.140625" style="54" customWidth="1"/>
    <col min="248" max="248" width="21.5703125" style="54" customWidth="1"/>
    <col min="249" max="249" width="8.5703125" style="54" customWidth="1"/>
    <col min="250" max="250" width="5.85546875" style="54" customWidth="1"/>
    <col min="251" max="252" width="9.140625" style="54"/>
    <col min="253" max="253" width="41" style="54" customWidth="1"/>
    <col min="254" max="254" width="11" style="54" bestFit="1" customWidth="1"/>
    <col min="255" max="488" width="9.140625" style="54"/>
    <col min="489" max="489" width="20" style="54" customWidth="1"/>
    <col min="490" max="490" width="15" style="54" customWidth="1"/>
    <col min="491" max="491" width="8" style="54" customWidth="1"/>
    <col min="492" max="492" width="6.28515625" style="54" customWidth="1"/>
    <col min="493" max="493" width="11.7109375" style="54" customWidth="1"/>
    <col min="494" max="494" width="15.140625" style="54" customWidth="1"/>
    <col min="495" max="495" width="11.7109375" style="54" customWidth="1"/>
    <col min="496" max="496" width="15.140625" style="54" customWidth="1"/>
    <col min="497" max="497" width="11.7109375" style="54" customWidth="1"/>
    <col min="498" max="498" width="15.140625" style="54" customWidth="1"/>
    <col min="499" max="499" width="11.7109375" style="54" customWidth="1"/>
    <col min="500" max="500" width="15.140625" style="54" customWidth="1"/>
    <col min="501" max="503" width="9.140625" style="54" customWidth="1"/>
    <col min="504" max="504" width="21.5703125" style="54" customWidth="1"/>
    <col min="505" max="505" width="8.5703125" style="54" customWidth="1"/>
    <col min="506" max="506" width="5.85546875" style="54" customWidth="1"/>
    <col min="507" max="508" width="9.140625" style="54"/>
    <col min="509" max="509" width="41" style="54" customWidth="1"/>
    <col min="510" max="510" width="11" style="54" bestFit="1" customWidth="1"/>
    <col min="511" max="744" width="9.140625" style="54"/>
    <col min="745" max="745" width="20" style="54" customWidth="1"/>
    <col min="746" max="746" width="15" style="54" customWidth="1"/>
    <col min="747" max="747" width="8" style="54" customWidth="1"/>
    <col min="748" max="748" width="6.28515625" style="54" customWidth="1"/>
    <col min="749" max="749" width="11.7109375" style="54" customWidth="1"/>
    <col min="750" max="750" width="15.140625" style="54" customWidth="1"/>
    <col min="751" max="751" width="11.7109375" style="54" customWidth="1"/>
    <col min="752" max="752" width="15.140625" style="54" customWidth="1"/>
    <col min="753" max="753" width="11.7109375" style="54" customWidth="1"/>
    <col min="754" max="754" width="15.140625" style="54" customWidth="1"/>
    <col min="755" max="755" width="11.7109375" style="54" customWidth="1"/>
    <col min="756" max="756" width="15.140625" style="54" customWidth="1"/>
    <col min="757" max="759" width="9.140625" style="54" customWidth="1"/>
    <col min="760" max="760" width="21.5703125" style="54" customWidth="1"/>
    <col min="761" max="761" width="8.5703125" style="54" customWidth="1"/>
    <col min="762" max="762" width="5.85546875" style="54" customWidth="1"/>
    <col min="763" max="764" width="9.140625" style="54"/>
    <col min="765" max="765" width="41" style="54" customWidth="1"/>
    <col min="766" max="766" width="11" style="54" bestFit="1" customWidth="1"/>
    <col min="767" max="1000" width="9.140625" style="54"/>
    <col min="1001" max="1001" width="20" style="54" customWidth="1"/>
    <col min="1002" max="1002" width="15" style="54" customWidth="1"/>
    <col min="1003" max="1003" width="8" style="54" customWidth="1"/>
    <col min="1004" max="1004" width="6.28515625" style="54" customWidth="1"/>
    <col min="1005" max="1005" width="11.7109375" style="54" customWidth="1"/>
    <col min="1006" max="1006" width="15.140625" style="54" customWidth="1"/>
    <col min="1007" max="1007" width="11.7109375" style="54" customWidth="1"/>
    <col min="1008" max="1008" width="15.140625" style="54" customWidth="1"/>
    <col min="1009" max="1009" width="11.7109375" style="54" customWidth="1"/>
    <col min="1010" max="1010" width="15.140625" style="54" customWidth="1"/>
    <col min="1011" max="1011" width="11.7109375" style="54" customWidth="1"/>
    <col min="1012" max="1012" width="15.140625" style="54" customWidth="1"/>
    <col min="1013" max="1015" width="9.140625" style="54" customWidth="1"/>
    <col min="1016" max="1016" width="21.5703125" style="54" customWidth="1"/>
    <col min="1017" max="1017" width="8.5703125" style="54" customWidth="1"/>
    <col min="1018" max="1018" width="5.85546875" style="54" customWidth="1"/>
    <col min="1019" max="1020" width="9.140625" style="54"/>
    <col min="1021" max="1021" width="41" style="54" customWidth="1"/>
    <col min="1022" max="1022" width="11" style="54" bestFit="1" customWidth="1"/>
    <col min="1023" max="1256" width="9.140625" style="54"/>
    <col min="1257" max="1257" width="20" style="54" customWidth="1"/>
    <col min="1258" max="1258" width="15" style="54" customWidth="1"/>
    <col min="1259" max="1259" width="8" style="54" customWidth="1"/>
    <col min="1260" max="1260" width="6.28515625" style="54" customWidth="1"/>
    <col min="1261" max="1261" width="11.7109375" style="54" customWidth="1"/>
    <col min="1262" max="1262" width="15.140625" style="54" customWidth="1"/>
    <col min="1263" max="1263" width="11.7109375" style="54" customWidth="1"/>
    <col min="1264" max="1264" width="15.140625" style="54" customWidth="1"/>
    <col min="1265" max="1265" width="11.7109375" style="54" customWidth="1"/>
    <col min="1266" max="1266" width="15.140625" style="54" customWidth="1"/>
    <col min="1267" max="1267" width="11.7109375" style="54" customWidth="1"/>
    <col min="1268" max="1268" width="15.140625" style="54" customWidth="1"/>
    <col min="1269" max="1271" width="9.140625" style="54" customWidth="1"/>
    <col min="1272" max="1272" width="21.5703125" style="54" customWidth="1"/>
    <col min="1273" max="1273" width="8.5703125" style="54" customWidth="1"/>
    <col min="1274" max="1274" width="5.85546875" style="54" customWidth="1"/>
    <col min="1275" max="1276" width="9.140625" style="54"/>
    <col min="1277" max="1277" width="41" style="54" customWidth="1"/>
    <col min="1278" max="1278" width="11" style="54" bestFit="1" customWidth="1"/>
    <col min="1279" max="1512" width="9.140625" style="54"/>
    <col min="1513" max="1513" width="20" style="54" customWidth="1"/>
    <col min="1514" max="1514" width="15" style="54" customWidth="1"/>
    <col min="1515" max="1515" width="8" style="54" customWidth="1"/>
    <col min="1516" max="1516" width="6.28515625" style="54" customWidth="1"/>
    <col min="1517" max="1517" width="11.7109375" style="54" customWidth="1"/>
    <col min="1518" max="1518" width="15.140625" style="54" customWidth="1"/>
    <col min="1519" max="1519" width="11.7109375" style="54" customWidth="1"/>
    <col min="1520" max="1520" width="15.140625" style="54" customWidth="1"/>
    <col min="1521" max="1521" width="11.7109375" style="54" customWidth="1"/>
    <col min="1522" max="1522" width="15.140625" style="54" customWidth="1"/>
    <col min="1523" max="1523" width="11.7109375" style="54" customWidth="1"/>
    <col min="1524" max="1524" width="15.140625" style="54" customWidth="1"/>
    <col min="1525" max="1527" width="9.140625" style="54" customWidth="1"/>
    <col min="1528" max="1528" width="21.5703125" style="54" customWidth="1"/>
    <col min="1529" max="1529" width="8.5703125" style="54" customWidth="1"/>
    <col min="1530" max="1530" width="5.85546875" style="54" customWidth="1"/>
    <col min="1531" max="1532" width="9.140625" style="54"/>
    <col min="1533" max="1533" width="41" style="54" customWidth="1"/>
    <col min="1534" max="1534" width="11" style="54" bestFit="1" customWidth="1"/>
    <col min="1535" max="1768" width="9.140625" style="54"/>
    <col min="1769" max="1769" width="20" style="54" customWidth="1"/>
    <col min="1770" max="1770" width="15" style="54" customWidth="1"/>
    <col min="1771" max="1771" width="8" style="54" customWidth="1"/>
    <col min="1772" max="1772" width="6.28515625" style="54" customWidth="1"/>
    <col min="1773" max="1773" width="11.7109375" style="54" customWidth="1"/>
    <col min="1774" max="1774" width="15.140625" style="54" customWidth="1"/>
    <col min="1775" max="1775" width="11.7109375" style="54" customWidth="1"/>
    <col min="1776" max="1776" width="15.140625" style="54" customWidth="1"/>
    <col min="1777" max="1777" width="11.7109375" style="54" customWidth="1"/>
    <col min="1778" max="1778" width="15.140625" style="54" customWidth="1"/>
    <col min="1779" max="1779" width="11.7109375" style="54" customWidth="1"/>
    <col min="1780" max="1780" width="15.140625" style="54" customWidth="1"/>
    <col min="1781" max="1783" width="9.140625" style="54" customWidth="1"/>
    <col min="1784" max="1784" width="21.5703125" style="54" customWidth="1"/>
    <col min="1785" max="1785" width="8.5703125" style="54" customWidth="1"/>
    <col min="1786" max="1786" width="5.85546875" style="54" customWidth="1"/>
    <col min="1787" max="1788" width="9.140625" style="54"/>
    <col min="1789" max="1789" width="41" style="54" customWidth="1"/>
    <col min="1790" max="1790" width="11" style="54" bestFit="1" customWidth="1"/>
    <col min="1791" max="2024" width="9.140625" style="54"/>
    <col min="2025" max="2025" width="20" style="54" customWidth="1"/>
    <col min="2026" max="2026" width="15" style="54" customWidth="1"/>
    <col min="2027" max="2027" width="8" style="54" customWidth="1"/>
    <col min="2028" max="2028" width="6.28515625" style="54" customWidth="1"/>
    <col min="2029" max="2029" width="11.7109375" style="54" customWidth="1"/>
    <col min="2030" max="2030" width="15.140625" style="54" customWidth="1"/>
    <col min="2031" max="2031" width="11.7109375" style="54" customWidth="1"/>
    <col min="2032" max="2032" width="15.140625" style="54" customWidth="1"/>
    <col min="2033" max="2033" width="11.7109375" style="54" customWidth="1"/>
    <col min="2034" max="2034" width="15.140625" style="54" customWidth="1"/>
    <col min="2035" max="2035" width="11.7109375" style="54" customWidth="1"/>
    <col min="2036" max="2036" width="15.140625" style="54" customWidth="1"/>
    <col min="2037" max="2039" width="9.140625" style="54" customWidth="1"/>
    <col min="2040" max="2040" width="21.5703125" style="54" customWidth="1"/>
    <col min="2041" max="2041" width="8.5703125" style="54" customWidth="1"/>
    <col min="2042" max="2042" width="5.85546875" style="54" customWidth="1"/>
    <col min="2043" max="2044" width="9.140625" style="54"/>
    <col min="2045" max="2045" width="41" style="54" customWidth="1"/>
    <col min="2046" max="2046" width="11" style="54" bestFit="1" customWidth="1"/>
    <col min="2047" max="2280" width="9.140625" style="54"/>
    <col min="2281" max="2281" width="20" style="54" customWidth="1"/>
    <col min="2282" max="2282" width="15" style="54" customWidth="1"/>
    <col min="2283" max="2283" width="8" style="54" customWidth="1"/>
    <col min="2284" max="2284" width="6.28515625" style="54" customWidth="1"/>
    <col min="2285" max="2285" width="11.7109375" style="54" customWidth="1"/>
    <col min="2286" max="2286" width="15.140625" style="54" customWidth="1"/>
    <col min="2287" max="2287" width="11.7109375" style="54" customWidth="1"/>
    <col min="2288" max="2288" width="15.140625" style="54" customWidth="1"/>
    <col min="2289" max="2289" width="11.7109375" style="54" customWidth="1"/>
    <col min="2290" max="2290" width="15.140625" style="54" customWidth="1"/>
    <col min="2291" max="2291" width="11.7109375" style="54" customWidth="1"/>
    <col min="2292" max="2292" width="15.140625" style="54" customWidth="1"/>
    <col min="2293" max="2295" width="9.140625" style="54" customWidth="1"/>
    <col min="2296" max="2296" width="21.5703125" style="54" customWidth="1"/>
    <col min="2297" max="2297" width="8.5703125" style="54" customWidth="1"/>
    <col min="2298" max="2298" width="5.85546875" style="54" customWidth="1"/>
    <col min="2299" max="2300" width="9.140625" style="54"/>
    <col min="2301" max="2301" width="41" style="54" customWidth="1"/>
    <col min="2302" max="2302" width="11" style="54" bestFit="1" customWidth="1"/>
    <col min="2303" max="2536" width="9.140625" style="54"/>
    <col min="2537" max="2537" width="20" style="54" customWidth="1"/>
    <col min="2538" max="2538" width="15" style="54" customWidth="1"/>
    <col min="2539" max="2539" width="8" style="54" customWidth="1"/>
    <col min="2540" max="2540" width="6.28515625" style="54" customWidth="1"/>
    <col min="2541" max="2541" width="11.7109375" style="54" customWidth="1"/>
    <col min="2542" max="2542" width="15.140625" style="54" customWidth="1"/>
    <col min="2543" max="2543" width="11.7109375" style="54" customWidth="1"/>
    <col min="2544" max="2544" width="15.140625" style="54" customWidth="1"/>
    <col min="2545" max="2545" width="11.7109375" style="54" customWidth="1"/>
    <col min="2546" max="2546" width="15.140625" style="54" customWidth="1"/>
    <col min="2547" max="2547" width="11.7109375" style="54" customWidth="1"/>
    <col min="2548" max="2548" width="15.140625" style="54" customWidth="1"/>
    <col min="2549" max="2551" width="9.140625" style="54" customWidth="1"/>
    <col min="2552" max="2552" width="21.5703125" style="54" customWidth="1"/>
    <col min="2553" max="2553" width="8.5703125" style="54" customWidth="1"/>
    <col min="2554" max="2554" width="5.85546875" style="54" customWidth="1"/>
    <col min="2555" max="2556" width="9.140625" style="54"/>
    <col min="2557" max="2557" width="41" style="54" customWidth="1"/>
    <col min="2558" max="2558" width="11" style="54" bestFit="1" customWidth="1"/>
    <col min="2559" max="2792" width="9.140625" style="54"/>
    <col min="2793" max="2793" width="20" style="54" customWidth="1"/>
    <col min="2794" max="2794" width="15" style="54" customWidth="1"/>
    <col min="2795" max="2795" width="8" style="54" customWidth="1"/>
    <col min="2796" max="2796" width="6.28515625" style="54" customWidth="1"/>
    <col min="2797" max="2797" width="11.7109375" style="54" customWidth="1"/>
    <col min="2798" max="2798" width="15.140625" style="54" customWidth="1"/>
    <col min="2799" max="2799" width="11.7109375" style="54" customWidth="1"/>
    <col min="2800" max="2800" width="15.140625" style="54" customWidth="1"/>
    <col min="2801" max="2801" width="11.7109375" style="54" customWidth="1"/>
    <col min="2802" max="2802" width="15.140625" style="54" customWidth="1"/>
    <col min="2803" max="2803" width="11.7109375" style="54" customWidth="1"/>
    <col min="2804" max="2804" width="15.140625" style="54" customWidth="1"/>
    <col min="2805" max="2807" width="9.140625" style="54" customWidth="1"/>
    <col min="2808" max="2808" width="21.5703125" style="54" customWidth="1"/>
    <col min="2809" max="2809" width="8.5703125" style="54" customWidth="1"/>
    <col min="2810" max="2810" width="5.85546875" style="54" customWidth="1"/>
    <col min="2811" max="2812" width="9.140625" style="54"/>
    <col min="2813" max="2813" width="41" style="54" customWidth="1"/>
    <col min="2814" max="2814" width="11" style="54" bestFit="1" customWidth="1"/>
    <col min="2815" max="3048" width="9.140625" style="54"/>
    <col min="3049" max="3049" width="20" style="54" customWidth="1"/>
    <col min="3050" max="3050" width="15" style="54" customWidth="1"/>
    <col min="3051" max="3051" width="8" style="54" customWidth="1"/>
    <col min="3052" max="3052" width="6.28515625" style="54" customWidth="1"/>
    <col min="3053" max="3053" width="11.7109375" style="54" customWidth="1"/>
    <col min="3054" max="3054" width="15.140625" style="54" customWidth="1"/>
    <col min="3055" max="3055" width="11.7109375" style="54" customWidth="1"/>
    <col min="3056" max="3056" width="15.140625" style="54" customWidth="1"/>
    <col min="3057" max="3057" width="11.7109375" style="54" customWidth="1"/>
    <col min="3058" max="3058" width="15.140625" style="54" customWidth="1"/>
    <col min="3059" max="3059" width="11.7109375" style="54" customWidth="1"/>
    <col min="3060" max="3060" width="15.140625" style="54" customWidth="1"/>
    <col min="3061" max="3063" width="9.140625" style="54" customWidth="1"/>
    <col min="3064" max="3064" width="21.5703125" style="54" customWidth="1"/>
    <col min="3065" max="3065" width="8.5703125" style="54" customWidth="1"/>
    <col min="3066" max="3066" width="5.85546875" style="54" customWidth="1"/>
    <col min="3067" max="3068" width="9.140625" style="54"/>
    <col min="3069" max="3069" width="41" style="54" customWidth="1"/>
    <col min="3070" max="3070" width="11" style="54" bestFit="1" customWidth="1"/>
    <col min="3071" max="3304" width="9.140625" style="54"/>
    <col min="3305" max="3305" width="20" style="54" customWidth="1"/>
    <col min="3306" max="3306" width="15" style="54" customWidth="1"/>
    <col min="3307" max="3307" width="8" style="54" customWidth="1"/>
    <col min="3308" max="3308" width="6.28515625" style="54" customWidth="1"/>
    <col min="3309" max="3309" width="11.7109375" style="54" customWidth="1"/>
    <col min="3310" max="3310" width="15.140625" style="54" customWidth="1"/>
    <col min="3311" max="3311" width="11.7109375" style="54" customWidth="1"/>
    <col min="3312" max="3312" width="15.140625" style="54" customWidth="1"/>
    <col min="3313" max="3313" width="11.7109375" style="54" customWidth="1"/>
    <col min="3314" max="3314" width="15.140625" style="54" customWidth="1"/>
    <col min="3315" max="3315" width="11.7109375" style="54" customWidth="1"/>
    <col min="3316" max="3316" width="15.140625" style="54" customWidth="1"/>
    <col min="3317" max="3319" width="9.140625" style="54" customWidth="1"/>
    <col min="3320" max="3320" width="21.5703125" style="54" customWidth="1"/>
    <col min="3321" max="3321" width="8.5703125" style="54" customWidth="1"/>
    <col min="3322" max="3322" width="5.85546875" style="54" customWidth="1"/>
    <col min="3323" max="3324" width="9.140625" style="54"/>
    <col min="3325" max="3325" width="41" style="54" customWidth="1"/>
    <col min="3326" max="3326" width="11" style="54" bestFit="1" customWidth="1"/>
    <col min="3327" max="3560" width="9.140625" style="54"/>
    <col min="3561" max="3561" width="20" style="54" customWidth="1"/>
    <col min="3562" max="3562" width="15" style="54" customWidth="1"/>
    <col min="3563" max="3563" width="8" style="54" customWidth="1"/>
    <col min="3564" max="3564" width="6.28515625" style="54" customWidth="1"/>
    <col min="3565" max="3565" width="11.7109375" style="54" customWidth="1"/>
    <col min="3566" max="3566" width="15.140625" style="54" customWidth="1"/>
    <col min="3567" max="3567" width="11.7109375" style="54" customWidth="1"/>
    <col min="3568" max="3568" width="15.140625" style="54" customWidth="1"/>
    <col min="3569" max="3569" width="11.7109375" style="54" customWidth="1"/>
    <col min="3570" max="3570" width="15.140625" style="54" customWidth="1"/>
    <col min="3571" max="3571" width="11.7109375" style="54" customWidth="1"/>
    <col min="3572" max="3572" width="15.140625" style="54" customWidth="1"/>
    <col min="3573" max="3575" width="9.140625" style="54" customWidth="1"/>
    <col min="3576" max="3576" width="21.5703125" style="54" customWidth="1"/>
    <col min="3577" max="3577" width="8.5703125" style="54" customWidth="1"/>
    <col min="3578" max="3578" width="5.85546875" style="54" customWidth="1"/>
    <col min="3579" max="3580" width="9.140625" style="54"/>
    <col min="3581" max="3581" width="41" style="54" customWidth="1"/>
    <col min="3582" max="3582" width="11" style="54" bestFit="1" customWidth="1"/>
    <col min="3583" max="3816" width="9.140625" style="54"/>
    <col min="3817" max="3817" width="20" style="54" customWidth="1"/>
    <col min="3818" max="3818" width="15" style="54" customWidth="1"/>
    <col min="3819" max="3819" width="8" style="54" customWidth="1"/>
    <col min="3820" max="3820" width="6.28515625" style="54" customWidth="1"/>
    <col min="3821" max="3821" width="11.7109375" style="54" customWidth="1"/>
    <col min="3822" max="3822" width="15.140625" style="54" customWidth="1"/>
    <col min="3823" max="3823" width="11.7109375" style="54" customWidth="1"/>
    <col min="3824" max="3824" width="15.140625" style="54" customWidth="1"/>
    <col min="3825" max="3825" width="11.7109375" style="54" customWidth="1"/>
    <col min="3826" max="3826" width="15.140625" style="54" customWidth="1"/>
    <col min="3827" max="3827" width="11.7109375" style="54" customWidth="1"/>
    <col min="3828" max="3828" width="15.140625" style="54" customWidth="1"/>
    <col min="3829" max="3831" width="9.140625" style="54" customWidth="1"/>
    <col min="3832" max="3832" width="21.5703125" style="54" customWidth="1"/>
    <col min="3833" max="3833" width="8.5703125" style="54" customWidth="1"/>
    <col min="3834" max="3834" width="5.85546875" style="54" customWidth="1"/>
    <col min="3835" max="3836" width="9.140625" style="54"/>
    <col min="3837" max="3837" width="41" style="54" customWidth="1"/>
    <col min="3838" max="3838" width="11" style="54" bestFit="1" customWidth="1"/>
    <col min="3839" max="4072" width="9.140625" style="54"/>
    <col min="4073" max="4073" width="20" style="54" customWidth="1"/>
    <col min="4074" max="4074" width="15" style="54" customWidth="1"/>
    <col min="4075" max="4075" width="8" style="54" customWidth="1"/>
    <col min="4076" max="4076" width="6.28515625" style="54" customWidth="1"/>
    <col min="4077" max="4077" width="11.7109375" style="54" customWidth="1"/>
    <col min="4078" max="4078" width="15.140625" style="54" customWidth="1"/>
    <col min="4079" max="4079" width="11.7109375" style="54" customWidth="1"/>
    <col min="4080" max="4080" width="15.140625" style="54" customWidth="1"/>
    <col min="4081" max="4081" width="11.7109375" style="54" customWidth="1"/>
    <col min="4082" max="4082" width="15.140625" style="54" customWidth="1"/>
    <col min="4083" max="4083" width="11.7109375" style="54" customWidth="1"/>
    <col min="4084" max="4084" width="15.140625" style="54" customWidth="1"/>
    <col min="4085" max="4087" width="9.140625" style="54" customWidth="1"/>
    <col min="4088" max="4088" width="21.5703125" style="54" customWidth="1"/>
    <col min="4089" max="4089" width="8.5703125" style="54" customWidth="1"/>
    <col min="4090" max="4090" width="5.85546875" style="54" customWidth="1"/>
    <col min="4091" max="4092" width="9.140625" style="54"/>
    <col min="4093" max="4093" width="41" style="54" customWidth="1"/>
    <col min="4094" max="4094" width="11" style="54" bestFit="1" customWidth="1"/>
    <col min="4095" max="4328" width="9.140625" style="54"/>
    <col min="4329" max="4329" width="20" style="54" customWidth="1"/>
    <col min="4330" max="4330" width="15" style="54" customWidth="1"/>
    <col min="4331" max="4331" width="8" style="54" customWidth="1"/>
    <col min="4332" max="4332" width="6.28515625" style="54" customWidth="1"/>
    <col min="4333" max="4333" width="11.7109375" style="54" customWidth="1"/>
    <col min="4334" max="4334" width="15.140625" style="54" customWidth="1"/>
    <col min="4335" max="4335" width="11.7109375" style="54" customWidth="1"/>
    <col min="4336" max="4336" width="15.140625" style="54" customWidth="1"/>
    <col min="4337" max="4337" width="11.7109375" style="54" customWidth="1"/>
    <col min="4338" max="4338" width="15.140625" style="54" customWidth="1"/>
    <col min="4339" max="4339" width="11.7109375" style="54" customWidth="1"/>
    <col min="4340" max="4340" width="15.140625" style="54" customWidth="1"/>
    <col min="4341" max="4343" width="9.140625" style="54" customWidth="1"/>
    <col min="4344" max="4344" width="21.5703125" style="54" customWidth="1"/>
    <col min="4345" max="4345" width="8.5703125" style="54" customWidth="1"/>
    <col min="4346" max="4346" width="5.85546875" style="54" customWidth="1"/>
    <col min="4347" max="4348" width="9.140625" style="54"/>
    <col min="4349" max="4349" width="41" style="54" customWidth="1"/>
    <col min="4350" max="4350" width="11" style="54" bestFit="1" customWidth="1"/>
    <col min="4351" max="4584" width="9.140625" style="54"/>
    <col min="4585" max="4585" width="20" style="54" customWidth="1"/>
    <col min="4586" max="4586" width="15" style="54" customWidth="1"/>
    <col min="4587" max="4587" width="8" style="54" customWidth="1"/>
    <col min="4588" max="4588" width="6.28515625" style="54" customWidth="1"/>
    <col min="4589" max="4589" width="11.7109375" style="54" customWidth="1"/>
    <col min="4590" max="4590" width="15.140625" style="54" customWidth="1"/>
    <col min="4591" max="4591" width="11.7109375" style="54" customWidth="1"/>
    <col min="4592" max="4592" width="15.140625" style="54" customWidth="1"/>
    <col min="4593" max="4593" width="11.7109375" style="54" customWidth="1"/>
    <col min="4594" max="4594" width="15.140625" style="54" customWidth="1"/>
    <col min="4595" max="4595" width="11.7109375" style="54" customWidth="1"/>
    <col min="4596" max="4596" width="15.140625" style="54" customWidth="1"/>
    <col min="4597" max="4599" width="9.140625" style="54" customWidth="1"/>
    <col min="4600" max="4600" width="21.5703125" style="54" customWidth="1"/>
    <col min="4601" max="4601" width="8.5703125" style="54" customWidth="1"/>
    <col min="4602" max="4602" width="5.85546875" style="54" customWidth="1"/>
    <col min="4603" max="4604" width="9.140625" style="54"/>
    <col min="4605" max="4605" width="41" style="54" customWidth="1"/>
    <col min="4606" max="4606" width="11" style="54" bestFit="1" customWidth="1"/>
    <col min="4607" max="4840" width="9.140625" style="54"/>
    <col min="4841" max="4841" width="20" style="54" customWidth="1"/>
    <col min="4842" max="4842" width="15" style="54" customWidth="1"/>
    <col min="4843" max="4843" width="8" style="54" customWidth="1"/>
    <col min="4844" max="4844" width="6.28515625" style="54" customWidth="1"/>
    <col min="4845" max="4845" width="11.7109375" style="54" customWidth="1"/>
    <col min="4846" max="4846" width="15.140625" style="54" customWidth="1"/>
    <col min="4847" max="4847" width="11.7109375" style="54" customWidth="1"/>
    <col min="4848" max="4848" width="15.140625" style="54" customWidth="1"/>
    <col min="4849" max="4849" width="11.7109375" style="54" customWidth="1"/>
    <col min="4850" max="4850" width="15.140625" style="54" customWidth="1"/>
    <col min="4851" max="4851" width="11.7109375" style="54" customWidth="1"/>
    <col min="4852" max="4852" width="15.140625" style="54" customWidth="1"/>
    <col min="4853" max="4855" width="9.140625" style="54" customWidth="1"/>
    <col min="4856" max="4856" width="21.5703125" style="54" customWidth="1"/>
    <col min="4857" max="4857" width="8.5703125" style="54" customWidth="1"/>
    <col min="4858" max="4858" width="5.85546875" style="54" customWidth="1"/>
    <col min="4859" max="4860" width="9.140625" style="54"/>
    <col min="4861" max="4861" width="41" style="54" customWidth="1"/>
    <col min="4862" max="4862" width="11" style="54" bestFit="1" customWidth="1"/>
    <col min="4863" max="5096" width="9.140625" style="54"/>
    <col min="5097" max="5097" width="20" style="54" customWidth="1"/>
    <col min="5098" max="5098" width="15" style="54" customWidth="1"/>
    <col min="5099" max="5099" width="8" style="54" customWidth="1"/>
    <col min="5100" max="5100" width="6.28515625" style="54" customWidth="1"/>
    <col min="5101" max="5101" width="11.7109375" style="54" customWidth="1"/>
    <col min="5102" max="5102" width="15.140625" style="54" customWidth="1"/>
    <col min="5103" max="5103" width="11.7109375" style="54" customWidth="1"/>
    <col min="5104" max="5104" width="15.140625" style="54" customWidth="1"/>
    <col min="5105" max="5105" width="11.7109375" style="54" customWidth="1"/>
    <col min="5106" max="5106" width="15.140625" style="54" customWidth="1"/>
    <col min="5107" max="5107" width="11.7109375" style="54" customWidth="1"/>
    <col min="5108" max="5108" width="15.140625" style="54" customWidth="1"/>
    <col min="5109" max="5111" width="9.140625" style="54" customWidth="1"/>
    <col min="5112" max="5112" width="21.5703125" style="54" customWidth="1"/>
    <col min="5113" max="5113" width="8.5703125" style="54" customWidth="1"/>
    <col min="5114" max="5114" width="5.85546875" style="54" customWidth="1"/>
    <col min="5115" max="5116" width="9.140625" style="54"/>
    <col min="5117" max="5117" width="41" style="54" customWidth="1"/>
    <col min="5118" max="5118" width="11" style="54" bestFit="1" customWidth="1"/>
    <col min="5119" max="5352" width="9.140625" style="54"/>
    <col min="5353" max="5353" width="20" style="54" customWidth="1"/>
    <col min="5354" max="5354" width="15" style="54" customWidth="1"/>
    <col min="5355" max="5355" width="8" style="54" customWidth="1"/>
    <col min="5356" max="5356" width="6.28515625" style="54" customWidth="1"/>
    <col min="5357" max="5357" width="11.7109375" style="54" customWidth="1"/>
    <col min="5358" max="5358" width="15.140625" style="54" customWidth="1"/>
    <col min="5359" max="5359" width="11.7109375" style="54" customWidth="1"/>
    <col min="5360" max="5360" width="15.140625" style="54" customWidth="1"/>
    <col min="5361" max="5361" width="11.7109375" style="54" customWidth="1"/>
    <col min="5362" max="5362" width="15.140625" style="54" customWidth="1"/>
    <col min="5363" max="5363" width="11.7109375" style="54" customWidth="1"/>
    <col min="5364" max="5364" width="15.140625" style="54" customWidth="1"/>
    <col min="5365" max="5367" width="9.140625" style="54" customWidth="1"/>
    <col min="5368" max="5368" width="21.5703125" style="54" customWidth="1"/>
    <col min="5369" max="5369" width="8.5703125" style="54" customWidth="1"/>
    <col min="5370" max="5370" width="5.85546875" style="54" customWidth="1"/>
    <col min="5371" max="5372" width="9.140625" style="54"/>
    <col min="5373" max="5373" width="41" style="54" customWidth="1"/>
    <col min="5374" max="5374" width="11" style="54" bestFit="1" customWidth="1"/>
    <col min="5375" max="5608" width="9.140625" style="54"/>
    <col min="5609" max="5609" width="20" style="54" customWidth="1"/>
    <col min="5610" max="5610" width="15" style="54" customWidth="1"/>
    <col min="5611" max="5611" width="8" style="54" customWidth="1"/>
    <col min="5612" max="5612" width="6.28515625" style="54" customWidth="1"/>
    <col min="5613" max="5613" width="11.7109375" style="54" customWidth="1"/>
    <col min="5614" max="5614" width="15.140625" style="54" customWidth="1"/>
    <col min="5615" max="5615" width="11.7109375" style="54" customWidth="1"/>
    <col min="5616" max="5616" width="15.140625" style="54" customWidth="1"/>
    <col min="5617" max="5617" width="11.7109375" style="54" customWidth="1"/>
    <col min="5618" max="5618" width="15.140625" style="54" customWidth="1"/>
    <col min="5619" max="5619" width="11.7109375" style="54" customWidth="1"/>
    <col min="5620" max="5620" width="15.140625" style="54" customWidth="1"/>
    <col min="5621" max="5623" width="9.140625" style="54" customWidth="1"/>
    <col min="5624" max="5624" width="21.5703125" style="54" customWidth="1"/>
    <col min="5625" max="5625" width="8.5703125" style="54" customWidth="1"/>
    <col min="5626" max="5626" width="5.85546875" style="54" customWidth="1"/>
    <col min="5627" max="5628" width="9.140625" style="54"/>
    <col min="5629" max="5629" width="41" style="54" customWidth="1"/>
    <col min="5630" max="5630" width="11" style="54" bestFit="1" customWidth="1"/>
    <col min="5631" max="5864" width="9.140625" style="54"/>
    <col min="5865" max="5865" width="20" style="54" customWidth="1"/>
    <col min="5866" max="5866" width="15" style="54" customWidth="1"/>
    <col min="5867" max="5867" width="8" style="54" customWidth="1"/>
    <col min="5868" max="5868" width="6.28515625" style="54" customWidth="1"/>
    <col min="5869" max="5869" width="11.7109375" style="54" customWidth="1"/>
    <col min="5870" max="5870" width="15.140625" style="54" customWidth="1"/>
    <col min="5871" max="5871" width="11.7109375" style="54" customWidth="1"/>
    <col min="5872" max="5872" width="15.140625" style="54" customWidth="1"/>
    <col min="5873" max="5873" width="11.7109375" style="54" customWidth="1"/>
    <col min="5874" max="5874" width="15.140625" style="54" customWidth="1"/>
    <col min="5875" max="5875" width="11.7109375" style="54" customWidth="1"/>
    <col min="5876" max="5876" width="15.140625" style="54" customWidth="1"/>
    <col min="5877" max="5879" width="9.140625" style="54" customWidth="1"/>
    <col min="5880" max="5880" width="21.5703125" style="54" customWidth="1"/>
    <col min="5881" max="5881" width="8.5703125" style="54" customWidth="1"/>
    <col min="5882" max="5882" width="5.85546875" style="54" customWidth="1"/>
    <col min="5883" max="5884" width="9.140625" style="54"/>
    <col min="5885" max="5885" width="41" style="54" customWidth="1"/>
    <col min="5886" max="5886" width="11" style="54" bestFit="1" customWidth="1"/>
    <col min="5887" max="6120" width="9.140625" style="54"/>
    <col min="6121" max="6121" width="20" style="54" customWidth="1"/>
    <col min="6122" max="6122" width="15" style="54" customWidth="1"/>
    <col min="6123" max="6123" width="8" style="54" customWidth="1"/>
    <col min="6124" max="6124" width="6.28515625" style="54" customWidth="1"/>
    <col min="6125" max="6125" width="11.7109375" style="54" customWidth="1"/>
    <col min="6126" max="6126" width="15.140625" style="54" customWidth="1"/>
    <col min="6127" max="6127" width="11.7109375" style="54" customWidth="1"/>
    <col min="6128" max="6128" width="15.140625" style="54" customWidth="1"/>
    <col min="6129" max="6129" width="11.7109375" style="54" customWidth="1"/>
    <col min="6130" max="6130" width="15.140625" style="54" customWidth="1"/>
    <col min="6131" max="6131" width="11.7109375" style="54" customWidth="1"/>
    <col min="6132" max="6132" width="15.140625" style="54" customWidth="1"/>
    <col min="6133" max="6135" width="9.140625" style="54" customWidth="1"/>
    <col min="6136" max="6136" width="21.5703125" style="54" customWidth="1"/>
    <col min="6137" max="6137" width="8.5703125" style="54" customWidth="1"/>
    <col min="6138" max="6138" width="5.85546875" style="54" customWidth="1"/>
    <col min="6139" max="6140" width="9.140625" style="54"/>
    <col min="6141" max="6141" width="41" style="54" customWidth="1"/>
    <col min="6142" max="6142" width="11" style="54" bestFit="1" customWidth="1"/>
    <col min="6143" max="6376" width="9.140625" style="54"/>
    <col min="6377" max="6377" width="20" style="54" customWidth="1"/>
    <col min="6378" max="6378" width="15" style="54" customWidth="1"/>
    <col min="6379" max="6379" width="8" style="54" customWidth="1"/>
    <col min="6380" max="6380" width="6.28515625" style="54" customWidth="1"/>
    <col min="6381" max="6381" width="11.7109375" style="54" customWidth="1"/>
    <col min="6382" max="6382" width="15.140625" style="54" customWidth="1"/>
    <col min="6383" max="6383" width="11.7109375" style="54" customWidth="1"/>
    <col min="6384" max="6384" width="15.140625" style="54" customWidth="1"/>
    <col min="6385" max="6385" width="11.7109375" style="54" customWidth="1"/>
    <col min="6386" max="6386" width="15.140625" style="54" customWidth="1"/>
    <col min="6387" max="6387" width="11.7109375" style="54" customWidth="1"/>
    <col min="6388" max="6388" width="15.140625" style="54" customWidth="1"/>
    <col min="6389" max="6391" width="9.140625" style="54" customWidth="1"/>
    <col min="6392" max="6392" width="21.5703125" style="54" customWidth="1"/>
    <col min="6393" max="6393" width="8.5703125" style="54" customWidth="1"/>
    <col min="6394" max="6394" width="5.85546875" style="54" customWidth="1"/>
    <col min="6395" max="6396" width="9.140625" style="54"/>
    <col min="6397" max="6397" width="41" style="54" customWidth="1"/>
    <col min="6398" max="6398" width="11" style="54" bestFit="1" customWidth="1"/>
    <col min="6399" max="6632" width="9.140625" style="54"/>
    <col min="6633" max="6633" width="20" style="54" customWidth="1"/>
    <col min="6634" max="6634" width="15" style="54" customWidth="1"/>
    <col min="6635" max="6635" width="8" style="54" customWidth="1"/>
    <col min="6636" max="6636" width="6.28515625" style="54" customWidth="1"/>
    <col min="6637" max="6637" width="11.7109375" style="54" customWidth="1"/>
    <col min="6638" max="6638" width="15.140625" style="54" customWidth="1"/>
    <col min="6639" max="6639" width="11.7109375" style="54" customWidth="1"/>
    <col min="6640" max="6640" width="15.140625" style="54" customWidth="1"/>
    <col min="6641" max="6641" width="11.7109375" style="54" customWidth="1"/>
    <col min="6642" max="6642" width="15.140625" style="54" customWidth="1"/>
    <col min="6643" max="6643" width="11.7109375" style="54" customWidth="1"/>
    <col min="6644" max="6644" width="15.140625" style="54" customWidth="1"/>
    <col min="6645" max="6647" width="9.140625" style="54" customWidth="1"/>
    <col min="6648" max="6648" width="21.5703125" style="54" customWidth="1"/>
    <col min="6649" max="6649" width="8.5703125" style="54" customWidth="1"/>
    <col min="6650" max="6650" width="5.85546875" style="54" customWidth="1"/>
    <col min="6651" max="6652" width="9.140625" style="54"/>
    <col min="6653" max="6653" width="41" style="54" customWidth="1"/>
    <col min="6654" max="6654" width="11" style="54" bestFit="1" customWidth="1"/>
    <col min="6655" max="6888" width="9.140625" style="54"/>
    <col min="6889" max="6889" width="20" style="54" customWidth="1"/>
    <col min="6890" max="6890" width="15" style="54" customWidth="1"/>
    <col min="6891" max="6891" width="8" style="54" customWidth="1"/>
    <col min="6892" max="6892" width="6.28515625" style="54" customWidth="1"/>
    <col min="6893" max="6893" width="11.7109375" style="54" customWidth="1"/>
    <col min="6894" max="6894" width="15.140625" style="54" customWidth="1"/>
    <col min="6895" max="6895" width="11.7109375" style="54" customWidth="1"/>
    <col min="6896" max="6896" width="15.140625" style="54" customWidth="1"/>
    <col min="6897" max="6897" width="11.7109375" style="54" customWidth="1"/>
    <col min="6898" max="6898" width="15.140625" style="54" customWidth="1"/>
    <col min="6899" max="6899" width="11.7109375" style="54" customWidth="1"/>
    <col min="6900" max="6900" width="15.140625" style="54" customWidth="1"/>
    <col min="6901" max="6903" width="9.140625" style="54" customWidth="1"/>
    <col min="6904" max="6904" width="21.5703125" style="54" customWidth="1"/>
    <col min="6905" max="6905" width="8.5703125" style="54" customWidth="1"/>
    <col min="6906" max="6906" width="5.85546875" style="54" customWidth="1"/>
    <col min="6907" max="6908" width="9.140625" style="54"/>
    <col min="6909" max="6909" width="41" style="54" customWidth="1"/>
    <col min="6910" max="6910" width="11" style="54" bestFit="1" customWidth="1"/>
    <col min="6911" max="7144" width="9.140625" style="54"/>
    <col min="7145" max="7145" width="20" style="54" customWidth="1"/>
    <col min="7146" max="7146" width="15" style="54" customWidth="1"/>
    <col min="7147" max="7147" width="8" style="54" customWidth="1"/>
    <col min="7148" max="7148" width="6.28515625" style="54" customWidth="1"/>
    <col min="7149" max="7149" width="11.7109375" style="54" customWidth="1"/>
    <col min="7150" max="7150" width="15.140625" style="54" customWidth="1"/>
    <col min="7151" max="7151" width="11.7109375" style="54" customWidth="1"/>
    <col min="7152" max="7152" width="15.140625" style="54" customWidth="1"/>
    <col min="7153" max="7153" width="11.7109375" style="54" customWidth="1"/>
    <col min="7154" max="7154" width="15.140625" style="54" customWidth="1"/>
    <col min="7155" max="7155" width="11.7109375" style="54" customWidth="1"/>
    <col min="7156" max="7156" width="15.140625" style="54" customWidth="1"/>
    <col min="7157" max="7159" width="9.140625" style="54" customWidth="1"/>
    <col min="7160" max="7160" width="21.5703125" style="54" customWidth="1"/>
    <col min="7161" max="7161" width="8.5703125" style="54" customWidth="1"/>
    <col min="7162" max="7162" width="5.85546875" style="54" customWidth="1"/>
    <col min="7163" max="7164" width="9.140625" style="54"/>
    <col min="7165" max="7165" width="41" style="54" customWidth="1"/>
    <col min="7166" max="7166" width="11" style="54" bestFit="1" customWidth="1"/>
    <col min="7167" max="7400" width="9.140625" style="54"/>
    <col min="7401" max="7401" width="20" style="54" customWidth="1"/>
    <col min="7402" max="7402" width="15" style="54" customWidth="1"/>
    <col min="7403" max="7403" width="8" style="54" customWidth="1"/>
    <col min="7404" max="7404" width="6.28515625" style="54" customWidth="1"/>
    <col min="7405" max="7405" width="11.7109375" style="54" customWidth="1"/>
    <col min="7406" max="7406" width="15.140625" style="54" customWidth="1"/>
    <col min="7407" max="7407" width="11.7109375" style="54" customWidth="1"/>
    <col min="7408" max="7408" width="15.140625" style="54" customWidth="1"/>
    <col min="7409" max="7409" width="11.7109375" style="54" customWidth="1"/>
    <col min="7410" max="7410" width="15.140625" style="54" customWidth="1"/>
    <col min="7411" max="7411" width="11.7109375" style="54" customWidth="1"/>
    <col min="7412" max="7412" width="15.140625" style="54" customWidth="1"/>
    <col min="7413" max="7415" width="9.140625" style="54" customWidth="1"/>
    <col min="7416" max="7416" width="21.5703125" style="54" customWidth="1"/>
    <col min="7417" max="7417" width="8.5703125" style="54" customWidth="1"/>
    <col min="7418" max="7418" width="5.85546875" style="54" customWidth="1"/>
    <col min="7419" max="7420" width="9.140625" style="54"/>
    <col min="7421" max="7421" width="41" style="54" customWidth="1"/>
    <col min="7422" max="7422" width="11" style="54" bestFit="1" customWidth="1"/>
    <col min="7423" max="7656" width="9.140625" style="54"/>
    <col min="7657" max="7657" width="20" style="54" customWidth="1"/>
    <col min="7658" max="7658" width="15" style="54" customWidth="1"/>
    <col min="7659" max="7659" width="8" style="54" customWidth="1"/>
    <col min="7660" max="7660" width="6.28515625" style="54" customWidth="1"/>
    <col min="7661" max="7661" width="11.7109375" style="54" customWidth="1"/>
    <col min="7662" max="7662" width="15.140625" style="54" customWidth="1"/>
    <col min="7663" max="7663" width="11.7109375" style="54" customWidth="1"/>
    <col min="7664" max="7664" width="15.140625" style="54" customWidth="1"/>
    <col min="7665" max="7665" width="11.7109375" style="54" customWidth="1"/>
    <col min="7666" max="7666" width="15.140625" style="54" customWidth="1"/>
    <col min="7667" max="7667" width="11.7109375" style="54" customWidth="1"/>
    <col min="7668" max="7668" width="15.140625" style="54" customWidth="1"/>
    <col min="7669" max="7671" width="9.140625" style="54" customWidth="1"/>
    <col min="7672" max="7672" width="21.5703125" style="54" customWidth="1"/>
    <col min="7673" max="7673" width="8.5703125" style="54" customWidth="1"/>
    <col min="7674" max="7674" width="5.85546875" style="54" customWidth="1"/>
    <col min="7675" max="7676" width="9.140625" style="54"/>
    <col min="7677" max="7677" width="41" style="54" customWidth="1"/>
    <col min="7678" max="7678" width="11" style="54" bestFit="1" customWidth="1"/>
    <col min="7679" max="7912" width="9.140625" style="54"/>
    <col min="7913" max="7913" width="20" style="54" customWidth="1"/>
    <col min="7914" max="7914" width="15" style="54" customWidth="1"/>
    <col min="7915" max="7915" width="8" style="54" customWidth="1"/>
    <col min="7916" max="7916" width="6.28515625" style="54" customWidth="1"/>
    <col min="7917" max="7917" width="11.7109375" style="54" customWidth="1"/>
    <col min="7918" max="7918" width="15.140625" style="54" customWidth="1"/>
    <col min="7919" max="7919" width="11.7109375" style="54" customWidth="1"/>
    <col min="7920" max="7920" width="15.140625" style="54" customWidth="1"/>
    <col min="7921" max="7921" width="11.7109375" style="54" customWidth="1"/>
    <col min="7922" max="7922" width="15.140625" style="54" customWidth="1"/>
    <col min="7923" max="7923" width="11.7109375" style="54" customWidth="1"/>
    <col min="7924" max="7924" width="15.140625" style="54" customWidth="1"/>
    <col min="7925" max="7927" width="9.140625" style="54" customWidth="1"/>
    <col min="7928" max="7928" width="21.5703125" style="54" customWidth="1"/>
    <col min="7929" max="7929" width="8.5703125" style="54" customWidth="1"/>
    <col min="7930" max="7930" width="5.85546875" style="54" customWidth="1"/>
    <col min="7931" max="7932" width="9.140625" style="54"/>
    <col min="7933" max="7933" width="41" style="54" customWidth="1"/>
    <col min="7934" max="7934" width="11" style="54" bestFit="1" customWidth="1"/>
    <col min="7935" max="8168" width="9.140625" style="54"/>
    <col min="8169" max="8169" width="20" style="54" customWidth="1"/>
    <col min="8170" max="8170" width="15" style="54" customWidth="1"/>
    <col min="8171" max="8171" width="8" style="54" customWidth="1"/>
    <col min="8172" max="8172" width="6.28515625" style="54" customWidth="1"/>
    <col min="8173" max="8173" width="11.7109375" style="54" customWidth="1"/>
    <col min="8174" max="8174" width="15.140625" style="54" customWidth="1"/>
    <col min="8175" max="8175" width="11.7109375" style="54" customWidth="1"/>
    <col min="8176" max="8176" width="15.140625" style="54" customWidth="1"/>
    <col min="8177" max="8177" width="11.7109375" style="54" customWidth="1"/>
    <col min="8178" max="8178" width="15.140625" style="54" customWidth="1"/>
    <col min="8179" max="8179" width="11.7109375" style="54" customWidth="1"/>
    <col min="8180" max="8180" width="15.140625" style="54" customWidth="1"/>
    <col min="8181" max="8183" width="9.140625" style="54" customWidth="1"/>
    <col min="8184" max="8184" width="21.5703125" style="54" customWidth="1"/>
    <col min="8185" max="8185" width="8.5703125" style="54" customWidth="1"/>
    <col min="8186" max="8186" width="5.85546875" style="54" customWidth="1"/>
    <col min="8187" max="8188" width="9.140625" style="54"/>
    <col min="8189" max="8189" width="41" style="54" customWidth="1"/>
    <col min="8190" max="8190" width="11" style="54" bestFit="1" customWidth="1"/>
    <col min="8191" max="8424" width="9.140625" style="54"/>
    <col min="8425" max="8425" width="20" style="54" customWidth="1"/>
    <col min="8426" max="8426" width="15" style="54" customWidth="1"/>
    <col min="8427" max="8427" width="8" style="54" customWidth="1"/>
    <col min="8428" max="8428" width="6.28515625" style="54" customWidth="1"/>
    <col min="8429" max="8429" width="11.7109375" style="54" customWidth="1"/>
    <col min="8430" max="8430" width="15.140625" style="54" customWidth="1"/>
    <col min="8431" max="8431" width="11.7109375" style="54" customWidth="1"/>
    <col min="8432" max="8432" width="15.140625" style="54" customWidth="1"/>
    <col min="8433" max="8433" width="11.7109375" style="54" customWidth="1"/>
    <col min="8434" max="8434" width="15.140625" style="54" customWidth="1"/>
    <col min="8435" max="8435" width="11.7109375" style="54" customWidth="1"/>
    <col min="8436" max="8436" width="15.140625" style="54" customWidth="1"/>
    <col min="8437" max="8439" width="9.140625" style="54" customWidth="1"/>
    <col min="8440" max="8440" width="21.5703125" style="54" customWidth="1"/>
    <col min="8441" max="8441" width="8.5703125" style="54" customWidth="1"/>
    <col min="8442" max="8442" width="5.85546875" style="54" customWidth="1"/>
    <col min="8443" max="8444" width="9.140625" style="54"/>
    <col min="8445" max="8445" width="41" style="54" customWidth="1"/>
    <col min="8446" max="8446" width="11" style="54" bestFit="1" customWidth="1"/>
    <col min="8447" max="8680" width="9.140625" style="54"/>
    <col min="8681" max="8681" width="20" style="54" customWidth="1"/>
    <col min="8682" max="8682" width="15" style="54" customWidth="1"/>
    <col min="8683" max="8683" width="8" style="54" customWidth="1"/>
    <col min="8684" max="8684" width="6.28515625" style="54" customWidth="1"/>
    <col min="8685" max="8685" width="11.7109375" style="54" customWidth="1"/>
    <col min="8686" max="8686" width="15.140625" style="54" customWidth="1"/>
    <col min="8687" max="8687" width="11.7109375" style="54" customWidth="1"/>
    <col min="8688" max="8688" width="15.140625" style="54" customWidth="1"/>
    <col min="8689" max="8689" width="11.7109375" style="54" customWidth="1"/>
    <col min="8690" max="8690" width="15.140625" style="54" customWidth="1"/>
    <col min="8691" max="8691" width="11.7109375" style="54" customWidth="1"/>
    <col min="8692" max="8692" width="15.140625" style="54" customWidth="1"/>
    <col min="8693" max="8695" width="9.140625" style="54" customWidth="1"/>
    <col min="8696" max="8696" width="21.5703125" style="54" customWidth="1"/>
    <col min="8697" max="8697" width="8.5703125" style="54" customWidth="1"/>
    <col min="8698" max="8698" width="5.85546875" style="54" customWidth="1"/>
    <col min="8699" max="8700" width="9.140625" style="54"/>
    <col min="8701" max="8701" width="41" style="54" customWidth="1"/>
    <col min="8702" max="8702" width="11" style="54" bestFit="1" customWidth="1"/>
    <col min="8703" max="8936" width="9.140625" style="54"/>
    <col min="8937" max="8937" width="20" style="54" customWidth="1"/>
    <col min="8938" max="8938" width="15" style="54" customWidth="1"/>
    <col min="8939" max="8939" width="8" style="54" customWidth="1"/>
    <col min="8940" max="8940" width="6.28515625" style="54" customWidth="1"/>
    <col min="8941" max="8941" width="11.7109375" style="54" customWidth="1"/>
    <col min="8942" max="8942" width="15.140625" style="54" customWidth="1"/>
    <col min="8943" max="8943" width="11.7109375" style="54" customWidth="1"/>
    <col min="8944" max="8944" width="15.140625" style="54" customWidth="1"/>
    <col min="8945" max="8945" width="11.7109375" style="54" customWidth="1"/>
    <col min="8946" max="8946" width="15.140625" style="54" customWidth="1"/>
    <col min="8947" max="8947" width="11.7109375" style="54" customWidth="1"/>
    <col min="8948" max="8948" width="15.140625" style="54" customWidth="1"/>
    <col min="8949" max="8951" width="9.140625" style="54" customWidth="1"/>
    <col min="8952" max="8952" width="21.5703125" style="54" customWidth="1"/>
    <col min="8953" max="8953" width="8.5703125" style="54" customWidth="1"/>
    <col min="8954" max="8954" width="5.85546875" style="54" customWidth="1"/>
    <col min="8955" max="8956" width="9.140625" style="54"/>
    <col min="8957" max="8957" width="41" style="54" customWidth="1"/>
    <col min="8958" max="8958" width="11" style="54" bestFit="1" customWidth="1"/>
    <col min="8959" max="9192" width="9.140625" style="54"/>
    <col min="9193" max="9193" width="20" style="54" customWidth="1"/>
    <col min="9194" max="9194" width="15" style="54" customWidth="1"/>
    <col min="9195" max="9195" width="8" style="54" customWidth="1"/>
    <col min="9196" max="9196" width="6.28515625" style="54" customWidth="1"/>
    <col min="9197" max="9197" width="11.7109375" style="54" customWidth="1"/>
    <col min="9198" max="9198" width="15.140625" style="54" customWidth="1"/>
    <col min="9199" max="9199" width="11.7109375" style="54" customWidth="1"/>
    <col min="9200" max="9200" width="15.140625" style="54" customWidth="1"/>
    <col min="9201" max="9201" width="11.7109375" style="54" customWidth="1"/>
    <col min="9202" max="9202" width="15.140625" style="54" customWidth="1"/>
    <col min="9203" max="9203" width="11.7109375" style="54" customWidth="1"/>
    <col min="9204" max="9204" width="15.140625" style="54" customWidth="1"/>
    <col min="9205" max="9207" width="9.140625" style="54" customWidth="1"/>
    <col min="9208" max="9208" width="21.5703125" style="54" customWidth="1"/>
    <col min="9209" max="9209" width="8.5703125" style="54" customWidth="1"/>
    <col min="9210" max="9210" width="5.85546875" style="54" customWidth="1"/>
    <col min="9211" max="9212" width="9.140625" style="54"/>
    <col min="9213" max="9213" width="41" style="54" customWidth="1"/>
    <col min="9214" max="9214" width="11" style="54" bestFit="1" customWidth="1"/>
    <col min="9215" max="9448" width="9.140625" style="54"/>
    <col min="9449" max="9449" width="20" style="54" customWidth="1"/>
    <col min="9450" max="9450" width="15" style="54" customWidth="1"/>
    <col min="9451" max="9451" width="8" style="54" customWidth="1"/>
    <col min="9452" max="9452" width="6.28515625" style="54" customWidth="1"/>
    <col min="9453" max="9453" width="11.7109375" style="54" customWidth="1"/>
    <col min="9454" max="9454" width="15.140625" style="54" customWidth="1"/>
    <col min="9455" max="9455" width="11.7109375" style="54" customWidth="1"/>
    <col min="9456" max="9456" width="15.140625" style="54" customWidth="1"/>
    <col min="9457" max="9457" width="11.7109375" style="54" customWidth="1"/>
    <col min="9458" max="9458" width="15.140625" style="54" customWidth="1"/>
    <col min="9459" max="9459" width="11.7109375" style="54" customWidth="1"/>
    <col min="9460" max="9460" width="15.140625" style="54" customWidth="1"/>
    <col min="9461" max="9463" width="9.140625" style="54" customWidth="1"/>
    <col min="9464" max="9464" width="21.5703125" style="54" customWidth="1"/>
    <col min="9465" max="9465" width="8.5703125" style="54" customWidth="1"/>
    <col min="9466" max="9466" width="5.85546875" style="54" customWidth="1"/>
    <col min="9467" max="9468" width="9.140625" style="54"/>
    <col min="9469" max="9469" width="41" style="54" customWidth="1"/>
    <col min="9470" max="9470" width="11" style="54" bestFit="1" customWidth="1"/>
    <col min="9471" max="9704" width="9.140625" style="54"/>
    <col min="9705" max="9705" width="20" style="54" customWidth="1"/>
    <col min="9706" max="9706" width="15" style="54" customWidth="1"/>
    <col min="9707" max="9707" width="8" style="54" customWidth="1"/>
    <col min="9708" max="9708" width="6.28515625" style="54" customWidth="1"/>
    <col min="9709" max="9709" width="11.7109375" style="54" customWidth="1"/>
    <col min="9710" max="9710" width="15.140625" style="54" customWidth="1"/>
    <col min="9711" max="9711" width="11.7109375" style="54" customWidth="1"/>
    <col min="9712" max="9712" width="15.140625" style="54" customWidth="1"/>
    <col min="9713" max="9713" width="11.7109375" style="54" customWidth="1"/>
    <col min="9714" max="9714" width="15.140625" style="54" customWidth="1"/>
    <col min="9715" max="9715" width="11.7109375" style="54" customWidth="1"/>
    <col min="9716" max="9716" width="15.140625" style="54" customWidth="1"/>
    <col min="9717" max="9719" width="9.140625" style="54" customWidth="1"/>
    <col min="9720" max="9720" width="21.5703125" style="54" customWidth="1"/>
    <col min="9721" max="9721" width="8.5703125" style="54" customWidth="1"/>
    <col min="9722" max="9722" width="5.85546875" style="54" customWidth="1"/>
    <col min="9723" max="9724" width="9.140625" style="54"/>
    <col min="9725" max="9725" width="41" style="54" customWidth="1"/>
    <col min="9726" max="9726" width="11" style="54" bestFit="1" customWidth="1"/>
    <col min="9727" max="9960" width="9.140625" style="54"/>
    <col min="9961" max="9961" width="20" style="54" customWidth="1"/>
    <col min="9962" max="9962" width="15" style="54" customWidth="1"/>
    <col min="9963" max="9963" width="8" style="54" customWidth="1"/>
    <col min="9964" max="9964" width="6.28515625" style="54" customWidth="1"/>
    <col min="9965" max="9965" width="11.7109375" style="54" customWidth="1"/>
    <col min="9966" max="9966" width="15.140625" style="54" customWidth="1"/>
    <col min="9967" max="9967" width="11.7109375" style="54" customWidth="1"/>
    <col min="9968" max="9968" width="15.140625" style="54" customWidth="1"/>
    <col min="9969" max="9969" width="11.7109375" style="54" customWidth="1"/>
    <col min="9970" max="9970" width="15.140625" style="54" customWidth="1"/>
    <col min="9971" max="9971" width="11.7109375" style="54" customWidth="1"/>
    <col min="9972" max="9972" width="15.140625" style="54" customWidth="1"/>
    <col min="9973" max="9975" width="9.140625" style="54" customWidth="1"/>
    <col min="9976" max="9976" width="21.5703125" style="54" customWidth="1"/>
    <col min="9977" max="9977" width="8.5703125" style="54" customWidth="1"/>
    <col min="9978" max="9978" width="5.85546875" style="54" customWidth="1"/>
    <col min="9979" max="9980" width="9.140625" style="54"/>
    <col min="9981" max="9981" width="41" style="54" customWidth="1"/>
    <col min="9982" max="9982" width="11" style="54" bestFit="1" customWidth="1"/>
    <col min="9983" max="10216" width="9.140625" style="54"/>
    <col min="10217" max="10217" width="20" style="54" customWidth="1"/>
    <col min="10218" max="10218" width="15" style="54" customWidth="1"/>
    <col min="10219" max="10219" width="8" style="54" customWidth="1"/>
    <col min="10220" max="10220" width="6.28515625" style="54" customWidth="1"/>
    <col min="10221" max="10221" width="11.7109375" style="54" customWidth="1"/>
    <col min="10222" max="10222" width="15.140625" style="54" customWidth="1"/>
    <col min="10223" max="10223" width="11.7109375" style="54" customWidth="1"/>
    <col min="10224" max="10224" width="15.140625" style="54" customWidth="1"/>
    <col min="10225" max="10225" width="11.7109375" style="54" customWidth="1"/>
    <col min="10226" max="10226" width="15.140625" style="54" customWidth="1"/>
    <col min="10227" max="10227" width="11.7109375" style="54" customWidth="1"/>
    <col min="10228" max="10228" width="15.140625" style="54" customWidth="1"/>
    <col min="10229" max="10231" width="9.140625" style="54" customWidth="1"/>
    <col min="10232" max="10232" width="21.5703125" style="54" customWidth="1"/>
    <col min="10233" max="10233" width="8.5703125" style="54" customWidth="1"/>
    <col min="10234" max="10234" width="5.85546875" style="54" customWidth="1"/>
    <col min="10235" max="10236" width="9.140625" style="54"/>
    <col min="10237" max="10237" width="41" style="54" customWidth="1"/>
    <col min="10238" max="10238" width="11" style="54" bestFit="1" customWidth="1"/>
    <col min="10239" max="10472" width="9.140625" style="54"/>
    <col min="10473" max="10473" width="20" style="54" customWidth="1"/>
    <col min="10474" max="10474" width="15" style="54" customWidth="1"/>
    <col min="10475" max="10475" width="8" style="54" customWidth="1"/>
    <col min="10476" max="10476" width="6.28515625" style="54" customWidth="1"/>
    <col min="10477" max="10477" width="11.7109375" style="54" customWidth="1"/>
    <col min="10478" max="10478" width="15.140625" style="54" customWidth="1"/>
    <col min="10479" max="10479" width="11.7109375" style="54" customWidth="1"/>
    <col min="10480" max="10480" width="15.140625" style="54" customWidth="1"/>
    <col min="10481" max="10481" width="11.7109375" style="54" customWidth="1"/>
    <col min="10482" max="10482" width="15.140625" style="54" customWidth="1"/>
    <col min="10483" max="10483" width="11.7109375" style="54" customWidth="1"/>
    <col min="10484" max="10484" width="15.140625" style="54" customWidth="1"/>
    <col min="10485" max="10487" width="9.140625" style="54" customWidth="1"/>
    <col min="10488" max="10488" width="21.5703125" style="54" customWidth="1"/>
    <col min="10489" max="10489" width="8.5703125" style="54" customWidth="1"/>
    <col min="10490" max="10490" width="5.85546875" style="54" customWidth="1"/>
    <col min="10491" max="10492" width="9.140625" style="54"/>
    <col min="10493" max="10493" width="41" style="54" customWidth="1"/>
    <col min="10494" max="10494" width="11" style="54" bestFit="1" customWidth="1"/>
    <col min="10495" max="10728" width="9.140625" style="54"/>
    <col min="10729" max="10729" width="20" style="54" customWidth="1"/>
    <col min="10730" max="10730" width="15" style="54" customWidth="1"/>
    <col min="10731" max="10731" width="8" style="54" customWidth="1"/>
    <col min="10732" max="10732" width="6.28515625" style="54" customWidth="1"/>
    <col min="10733" max="10733" width="11.7109375" style="54" customWidth="1"/>
    <col min="10734" max="10734" width="15.140625" style="54" customWidth="1"/>
    <col min="10735" max="10735" width="11.7109375" style="54" customWidth="1"/>
    <col min="10736" max="10736" width="15.140625" style="54" customWidth="1"/>
    <col min="10737" max="10737" width="11.7109375" style="54" customWidth="1"/>
    <col min="10738" max="10738" width="15.140625" style="54" customWidth="1"/>
    <col min="10739" max="10739" width="11.7109375" style="54" customWidth="1"/>
    <col min="10740" max="10740" width="15.140625" style="54" customWidth="1"/>
    <col min="10741" max="10743" width="9.140625" style="54" customWidth="1"/>
    <col min="10744" max="10744" width="21.5703125" style="54" customWidth="1"/>
    <col min="10745" max="10745" width="8.5703125" style="54" customWidth="1"/>
    <col min="10746" max="10746" width="5.85546875" style="54" customWidth="1"/>
    <col min="10747" max="10748" width="9.140625" style="54"/>
    <col min="10749" max="10749" width="41" style="54" customWidth="1"/>
    <col min="10750" max="10750" width="11" style="54" bestFit="1" customWidth="1"/>
    <col min="10751" max="10984" width="9.140625" style="54"/>
    <col min="10985" max="10985" width="20" style="54" customWidth="1"/>
    <col min="10986" max="10986" width="15" style="54" customWidth="1"/>
    <col min="10987" max="10987" width="8" style="54" customWidth="1"/>
    <col min="10988" max="10988" width="6.28515625" style="54" customWidth="1"/>
    <col min="10989" max="10989" width="11.7109375" style="54" customWidth="1"/>
    <col min="10990" max="10990" width="15.140625" style="54" customWidth="1"/>
    <col min="10991" max="10991" width="11.7109375" style="54" customWidth="1"/>
    <col min="10992" max="10992" width="15.140625" style="54" customWidth="1"/>
    <col min="10993" max="10993" width="11.7109375" style="54" customWidth="1"/>
    <col min="10994" max="10994" width="15.140625" style="54" customWidth="1"/>
    <col min="10995" max="10995" width="11.7109375" style="54" customWidth="1"/>
    <col min="10996" max="10996" width="15.140625" style="54" customWidth="1"/>
    <col min="10997" max="10999" width="9.140625" style="54" customWidth="1"/>
    <col min="11000" max="11000" width="21.5703125" style="54" customWidth="1"/>
    <col min="11001" max="11001" width="8.5703125" style="54" customWidth="1"/>
    <col min="11002" max="11002" width="5.85546875" style="54" customWidth="1"/>
    <col min="11003" max="11004" width="9.140625" style="54"/>
    <col min="11005" max="11005" width="41" style="54" customWidth="1"/>
    <col min="11006" max="11006" width="11" style="54" bestFit="1" customWidth="1"/>
    <col min="11007" max="11240" width="9.140625" style="54"/>
    <col min="11241" max="11241" width="20" style="54" customWidth="1"/>
    <col min="11242" max="11242" width="15" style="54" customWidth="1"/>
    <col min="11243" max="11243" width="8" style="54" customWidth="1"/>
    <col min="11244" max="11244" width="6.28515625" style="54" customWidth="1"/>
    <col min="11245" max="11245" width="11.7109375" style="54" customWidth="1"/>
    <col min="11246" max="11246" width="15.140625" style="54" customWidth="1"/>
    <col min="11247" max="11247" width="11.7109375" style="54" customWidth="1"/>
    <col min="11248" max="11248" width="15.140625" style="54" customWidth="1"/>
    <col min="11249" max="11249" width="11.7109375" style="54" customWidth="1"/>
    <col min="11250" max="11250" width="15.140625" style="54" customWidth="1"/>
    <col min="11251" max="11251" width="11.7109375" style="54" customWidth="1"/>
    <col min="11252" max="11252" width="15.140625" style="54" customWidth="1"/>
    <col min="11253" max="11255" width="9.140625" style="54" customWidth="1"/>
    <col min="11256" max="11256" width="21.5703125" style="54" customWidth="1"/>
    <col min="11257" max="11257" width="8.5703125" style="54" customWidth="1"/>
    <col min="11258" max="11258" width="5.85546875" style="54" customWidth="1"/>
    <col min="11259" max="11260" width="9.140625" style="54"/>
    <col min="11261" max="11261" width="41" style="54" customWidth="1"/>
    <col min="11262" max="11262" width="11" style="54" bestFit="1" customWidth="1"/>
    <col min="11263" max="11496" width="9.140625" style="54"/>
    <col min="11497" max="11497" width="20" style="54" customWidth="1"/>
    <col min="11498" max="11498" width="15" style="54" customWidth="1"/>
    <col min="11499" max="11499" width="8" style="54" customWidth="1"/>
    <col min="11500" max="11500" width="6.28515625" style="54" customWidth="1"/>
    <col min="11501" max="11501" width="11.7109375" style="54" customWidth="1"/>
    <col min="11502" max="11502" width="15.140625" style="54" customWidth="1"/>
    <col min="11503" max="11503" width="11.7109375" style="54" customWidth="1"/>
    <col min="11504" max="11504" width="15.140625" style="54" customWidth="1"/>
    <col min="11505" max="11505" width="11.7109375" style="54" customWidth="1"/>
    <col min="11506" max="11506" width="15.140625" style="54" customWidth="1"/>
    <col min="11507" max="11507" width="11.7109375" style="54" customWidth="1"/>
    <col min="11508" max="11508" width="15.140625" style="54" customWidth="1"/>
    <col min="11509" max="11511" width="9.140625" style="54" customWidth="1"/>
    <col min="11512" max="11512" width="21.5703125" style="54" customWidth="1"/>
    <col min="11513" max="11513" width="8.5703125" style="54" customWidth="1"/>
    <col min="11514" max="11514" width="5.85546875" style="54" customWidth="1"/>
    <col min="11515" max="11516" width="9.140625" style="54"/>
    <col min="11517" max="11517" width="41" style="54" customWidth="1"/>
    <col min="11518" max="11518" width="11" style="54" bestFit="1" customWidth="1"/>
    <col min="11519" max="11752" width="9.140625" style="54"/>
    <col min="11753" max="11753" width="20" style="54" customWidth="1"/>
    <col min="11754" max="11754" width="15" style="54" customWidth="1"/>
    <col min="11755" max="11755" width="8" style="54" customWidth="1"/>
    <col min="11756" max="11756" width="6.28515625" style="54" customWidth="1"/>
    <col min="11757" max="11757" width="11.7109375" style="54" customWidth="1"/>
    <col min="11758" max="11758" width="15.140625" style="54" customWidth="1"/>
    <col min="11759" max="11759" width="11.7109375" style="54" customWidth="1"/>
    <col min="11760" max="11760" width="15.140625" style="54" customWidth="1"/>
    <col min="11761" max="11761" width="11.7109375" style="54" customWidth="1"/>
    <col min="11762" max="11762" width="15.140625" style="54" customWidth="1"/>
    <col min="11763" max="11763" width="11.7109375" style="54" customWidth="1"/>
    <col min="11764" max="11764" width="15.140625" style="54" customWidth="1"/>
    <col min="11765" max="11767" width="9.140625" style="54" customWidth="1"/>
    <col min="11768" max="11768" width="21.5703125" style="54" customWidth="1"/>
    <col min="11769" max="11769" width="8.5703125" style="54" customWidth="1"/>
    <col min="11770" max="11770" width="5.85546875" style="54" customWidth="1"/>
    <col min="11771" max="11772" width="9.140625" style="54"/>
    <col min="11773" max="11773" width="41" style="54" customWidth="1"/>
    <col min="11774" max="11774" width="11" style="54" bestFit="1" customWidth="1"/>
    <col min="11775" max="12008" width="9.140625" style="54"/>
    <col min="12009" max="12009" width="20" style="54" customWidth="1"/>
    <col min="12010" max="12010" width="15" style="54" customWidth="1"/>
    <col min="12011" max="12011" width="8" style="54" customWidth="1"/>
    <col min="12012" max="12012" width="6.28515625" style="54" customWidth="1"/>
    <col min="12013" max="12013" width="11.7109375" style="54" customWidth="1"/>
    <col min="12014" max="12014" width="15.140625" style="54" customWidth="1"/>
    <col min="12015" max="12015" width="11.7109375" style="54" customWidth="1"/>
    <col min="12016" max="12016" width="15.140625" style="54" customWidth="1"/>
    <col min="12017" max="12017" width="11.7109375" style="54" customWidth="1"/>
    <col min="12018" max="12018" width="15.140625" style="54" customWidth="1"/>
    <col min="12019" max="12019" width="11.7109375" style="54" customWidth="1"/>
    <col min="12020" max="12020" width="15.140625" style="54" customWidth="1"/>
    <col min="12021" max="12023" width="9.140625" style="54" customWidth="1"/>
    <col min="12024" max="12024" width="21.5703125" style="54" customWidth="1"/>
    <col min="12025" max="12025" width="8.5703125" style="54" customWidth="1"/>
    <col min="12026" max="12026" width="5.85546875" style="54" customWidth="1"/>
    <col min="12027" max="12028" width="9.140625" style="54"/>
    <col min="12029" max="12029" width="41" style="54" customWidth="1"/>
    <col min="12030" max="12030" width="11" style="54" bestFit="1" customWidth="1"/>
    <col min="12031" max="12264" width="9.140625" style="54"/>
    <col min="12265" max="12265" width="20" style="54" customWidth="1"/>
    <col min="12266" max="12266" width="15" style="54" customWidth="1"/>
    <col min="12267" max="12267" width="8" style="54" customWidth="1"/>
    <col min="12268" max="12268" width="6.28515625" style="54" customWidth="1"/>
    <col min="12269" max="12269" width="11.7109375" style="54" customWidth="1"/>
    <col min="12270" max="12270" width="15.140625" style="54" customWidth="1"/>
    <col min="12271" max="12271" width="11.7109375" style="54" customWidth="1"/>
    <col min="12272" max="12272" width="15.140625" style="54" customWidth="1"/>
    <col min="12273" max="12273" width="11.7109375" style="54" customWidth="1"/>
    <col min="12274" max="12274" width="15.140625" style="54" customWidth="1"/>
    <col min="12275" max="12275" width="11.7109375" style="54" customWidth="1"/>
    <col min="12276" max="12276" width="15.140625" style="54" customWidth="1"/>
    <col min="12277" max="12279" width="9.140625" style="54" customWidth="1"/>
    <col min="12280" max="12280" width="21.5703125" style="54" customWidth="1"/>
    <col min="12281" max="12281" width="8.5703125" style="54" customWidth="1"/>
    <col min="12282" max="12282" width="5.85546875" style="54" customWidth="1"/>
    <col min="12283" max="12284" width="9.140625" style="54"/>
    <col min="12285" max="12285" width="41" style="54" customWidth="1"/>
    <col min="12286" max="12286" width="11" style="54" bestFit="1" customWidth="1"/>
    <col min="12287" max="12520" width="9.140625" style="54"/>
    <col min="12521" max="12521" width="20" style="54" customWidth="1"/>
    <col min="12522" max="12522" width="15" style="54" customWidth="1"/>
    <col min="12523" max="12523" width="8" style="54" customWidth="1"/>
    <col min="12524" max="12524" width="6.28515625" style="54" customWidth="1"/>
    <col min="12525" max="12525" width="11.7109375" style="54" customWidth="1"/>
    <col min="12526" max="12526" width="15.140625" style="54" customWidth="1"/>
    <col min="12527" max="12527" width="11.7109375" style="54" customWidth="1"/>
    <col min="12528" max="12528" width="15.140625" style="54" customWidth="1"/>
    <col min="12529" max="12529" width="11.7109375" style="54" customWidth="1"/>
    <col min="12530" max="12530" width="15.140625" style="54" customWidth="1"/>
    <col min="12531" max="12531" width="11.7109375" style="54" customWidth="1"/>
    <col min="12532" max="12532" width="15.140625" style="54" customWidth="1"/>
    <col min="12533" max="12535" width="9.140625" style="54" customWidth="1"/>
    <col min="12536" max="12536" width="21.5703125" style="54" customWidth="1"/>
    <col min="12537" max="12537" width="8.5703125" style="54" customWidth="1"/>
    <col min="12538" max="12538" width="5.85546875" style="54" customWidth="1"/>
    <col min="12539" max="12540" width="9.140625" style="54"/>
    <col min="12541" max="12541" width="41" style="54" customWidth="1"/>
    <col min="12542" max="12542" width="11" style="54" bestFit="1" customWidth="1"/>
    <col min="12543" max="12776" width="9.140625" style="54"/>
    <col min="12777" max="12777" width="20" style="54" customWidth="1"/>
    <col min="12778" max="12778" width="15" style="54" customWidth="1"/>
    <col min="12779" max="12779" width="8" style="54" customWidth="1"/>
    <col min="12780" max="12780" width="6.28515625" style="54" customWidth="1"/>
    <col min="12781" max="12781" width="11.7109375" style="54" customWidth="1"/>
    <col min="12782" max="12782" width="15.140625" style="54" customWidth="1"/>
    <col min="12783" max="12783" width="11.7109375" style="54" customWidth="1"/>
    <col min="12784" max="12784" width="15.140625" style="54" customWidth="1"/>
    <col min="12785" max="12785" width="11.7109375" style="54" customWidth="1"/>
    <col min="12786" max="12786" width="15.140625" style="54" customWidth="1"/>
    <col min="12787" max="12787" width="11.7109375" style="54" customWidth="1"/>
    <col min="12788" max="12788" width="15.140625" style="54" customWidth="1"/>
    <col min="12789" max="12791" width="9.140625" style="54" customWidth="1"/>
    <col min="12792" max="12792" width="21.5703125" style="54" customWidth="1"/>
    <col min="12793" max="12793" width="8.5703125" style="54" customWidth="1"/>
    <col min="12794" max="12794" width="5.85546875" style="54" customWidth="1"/>
    <col min="12795" max="12796" width="9.140625" style="54"/>
    <col min="12797" max="12797" width="41" style="54" customWidth="1"/>
    <col min="12798" max="12798" width="11" style="54" bestFit="1" customWidth="1"/>
    <col min="12799" max="13032" width="9.140625" style="54"/>
    <col min="13033" max="13033" width="20" style="54" customWidth="1"/>
    <col min="13034" max="13034" width="15" style="54" customWidth="1"/>
    <col min="13035" max="13035" width="8" style="54" customWidth="1"/>
    <col min="13036" max="13036" width="6.28515625" style="54" customWidth="1"/>
    <col min="13037" max="13037" width="11.7109375" style="54" customWidth="1"/>
    <col min="13038" max="13038" width="15.140625" style="54" customWidth="1"/>
    <col min="13039" max="13039" width="11.7109375" style="54" customWidth="1"/>
    <col min="13040" max="13040" width="15.140625" style="54" customWidth="1"/>
    <col min="13041" max="13041" width="11.7109375" style="54" customWidth="1"/>
    <col min="13042" max="13042" width="15.140625" style="54" customWidth="1"/>
    <col min="13043" max="13043" width="11.7109375" style="54" customWidth="1"/>
    <col min="13044" max="13044" width="15.140625" style="54" customWidth="1"/>
    <col min="13045" max="13047" width="9.140625" style="54" customWidth="1"/>
    <col min="13048" max="13048" width="21.5703125" style="54" customWidth="1"/>
    <col min="13049" max="13049" width="8.5703125" style="54" customWidth="1"/>
    <col min="13050" max="13050" width="5.85546875" style="54" customWidth="1"/>
    <col min="13051" max="13052" width="9.140625" style="54"/>
    <col min="13053" max="13053" width="41" style="54" customWidth="1"/>
    <col min="13054" max="13054" width="11" style="54" bestFit="1" customWidth="1"/>
    <col min="13055" max="13288" width="9.140625" style="54"/>
    <col min="13289" max="13289" width="20" style="54" customWidth="1"/>
    <col min="13290" max="13290" width="15" style="54" customWidth="1"/>
    <col min="13291" max="13291" width="8" style="54" customWidth="1"/>
    <col min="13292" max="13292" width="6.28515625" style="54" customWidth="1"/>
    <col min="13293" max="13293" width="11.7109375" style="54" customWidth="1"/>
    <col min="13294" max="13294" width="15.140625" style="54" customWidth="1"/>
    <col min="13295" max="13295" width="11.7109375" style="54" customWidth="1"/>
    <col min="13296" max="13296" width="15.140625" style="54" customWidth="1"/>
    <col min="13297" max="13297" width="11.7109375" style="54" customWidth="1"/>
    <col min="13298" max="13298" width="15.140625" style="54" customWidth="1"/>
    <col min="13299" max="13299" width="11.7109375" style="54" customWidth="1"/>
    <col min="13300" max="13300" width="15.140625" style="54" customWidth="1"/>
    <col min="13301" max="13303" width="9.140625" style="54" customWidth="1"/>
    <col min="13304" max="13304" width="21.5703125" style="54" customWidth="1"/>
    <col min="13305" max="13305" width="8.5703125" style="54" customWidth="1"/>
    <col min="13306" max="13306" width="5.85546875" style="54" customWidth="1"/>
    <col min="13307" max="13308" width="9.140625" style="54"/>
    <col min="13309" max="13309" width="41" style="54" customWidth="1"/>
    <col min="13310" max="13310" width="11" style="54" bestFit="1" customWidth="1"/>
    <col min="13311" max="13544" width="9.140625" style="54"/>
    <col min="13545" max="13545" width="20" style="54" customWidth="1"/>
    <col min="13546" max="13546" width="15" style="54" customWidth="1"/>
    <col min="13547" max="13547" width="8" style="54" customWidth="1"/>
    <col min="13548" max="13548" width="6.28515625" style="54" customWidth="1"/>
    <col min="13549" max="13549" width="11.7109375" style="54" customWidth="1"/>
    <col min="13550" max="13550" width="15.140625" style="54" customWidth="1"/>
    <col min="13551" max="13551" width="11.7109375" style="54" customWidth="1"/>
    <col min="13552" max="13552" width="15.140625" style="54" customWidth="1"/>
    <col min="13553" max="13553" width="11.7109375" style="54" customWidth="1"/>
    <col min="13554" max="13554" width="15.140625" style="54" customWidth="1"/>
    <col min="13555" max="13555" width="11.7109375" style="54" customWidth="1"/>
    <col min="13556" max="13556" width="15.140625" style="54" customWidth="1"/>
    <col min="13557" max="13559" width="9.140625" style="54" customWidth="1"/>
    <col min="13560" max="13560" width="21.5703125" style="54" customWidth="1"/>
    <col min="13561" max="13561" width="8.5703125" style="54" customWidth="1"/>
    <col min="13562" max="13562" width="5.85546875" style="54" customWidth="1"/>
    <col min="13563" max="13564" width="9.140625" style="54"/>
    <col min="13565" max="13565" width="41" style="54" customWidth="1"/>
    <col min="13566" max="13566" width="11" style="54" bestFit="1" customWidth="1"/>
    <col min="13567" max="13800" width="9.140625" style="54"/>
    <col min="13801" max="13801" width="20" style="54" customWidth="1"/>
    <col min="13802" max="13802" width="15" style="54" customWidth="1"/>
    <col min="13803" max="13803" width="8" style="54" customWidth="1"/>
    <col min="13804" max="13804" width="6.28515625" style="54" customWidth="1"/>
    <col min="13805" max="13805" width="11.7109375" style="54" customWidth="1"/>
    <col min="13806" max="13806" width="15.140625" style="54" customWidth="1"/>
    <col min="13807" max="13807" width="11.7109375" style="54" customWidth="1"/>
    <col min="13808" max="13808" width="15.140625" style="54" customWidth="1"/>
    <col min="13809" max="13809" width="11.7109375" style="54" customWidth="1"/>
    <col min="13810" max="13810" width="15.140625" style="54" customWidth="1"/>
    <col min="13811" max="13811" width="11.7109375" style="54" customWidth="1"/>
    <col min="13812" max="13812" width="15.140625" style="54" customWidth="1"/>
    <col min="13813" max="13815" width="9.140625" style="54" customWidth="1"/>
    <col min="13816" max="13816" width="21.5703125" style="54" customWidth="1"/>
    <col min="13817" max="13817" width="8.5703125" style="54" customWidth="1"/>
    <col min="13818" max="13818" width="5.85546875" style="54" customWidth="1"/>
    <col min="13819" max="13820" width="9.140625" style="54"/>
    <col min="13821" max="13821" width="41" style="54" customWidth="1"/>
    <col min="13822" max="13822" width="11" style="54" bestFit="1" customWidth="1"/>
    <col min="13823" max="14056" width="9.140625" style="54"/>
    <col min="14057" max="14057" width="20" style="54" customWidth="1"/>
    <col min="14058" max="14058" width="15" style="54" customWidth="1"/>
    <col min="14059" max="14059" width="8" style="54" customWidth="1"/>
    <col min="14060" max="14060" width="6.28515625" style="54" customWidth="1"/>
    <col min="14061" max="14061" width="11.7109375" style="54" customWidth="1"/>
    <col min="14062" max="14062" width="15.140625" style="54" customWidth="1"/>
    <col min="14063" max="14063" width="11.7109375" style="54" customWidth="1"/>
    <col min="14064" max="14064" width="15.140625" style="54" customWidth="1"/>
    <col min="14065" max="14065" width="11.7109375" style="54" customWidth="1"/>
    <col min="14066" max="14066" width="15.140625" style="54" customWidth="1"/>
    <col min="14067" max="14067" width="11.7109375" style="54" customWidth="1"/>
    <col min="14068" max="14068" width="15.140625" style="54" customWidth="1"/>
    <col min="14069" max="14071" width="9.140625" style="54" customWidth="1"/>
    <col min="14072" max="14072" width="21.5703125" style="54" customWidth="1"/>
    <col min="14073" max="14073" width="8.5703125" style="54" customWidth="1"/>
    <col min="14074" max="14074" width="5.85546875" style="54" customWidth="1"/>
    <col min="14075" max="14076" width="9.140625" style="54"/>
    <col min="14077" max="14077" width="41" style="54" customWidth="1"/>
    <col min="14078" max="14078" width="11" style="54" bestFit="1" customWidth="1"/>
    <col min="14079" max="14312" width="9.140625" style="54"/>
    <col min="14313" max="14313" width="20" style="54" customWidth="1"/>
    <col min="14314" max="14314" width="15" style="54" customWidth="1"/>
    <col min="14315" max="14315" width="8" style="54" customWidth="1"/>
    <col min="14316" max="14316" width="6.28515625" style="54" customWidth="1"/>
    <col min="14317" max="14317" width="11.7109375" style="54" customWidth="1"/>
    <col min="14318" max="14318" width="15.140625" style="54" customWidth="1"/>
    <col min="14319" max="14319" width="11.7109375" style="54" customWidth="1"/>
    <col min="14320" max="14320" width="15.140625" style="54" customWidth="1"/>
    <col min="14321" max="14321" width="11.7109375" style="54" customWidth="1"/>
    <col min="14322" max="14322" width="15.140625" style="54" customWidth="1"/>
    <col min="14323" max="14323" width="11.7109375" style="54" customWidth="1"/>
    <col min="14324" max="14324" width="15.140625" style="54" customWidth="1"/>
    <col min="14325" max="14327" width="9.140625" style="54" customWidth="1"/>
    <col min="14328" max="14328" width="21.5703125" style="54" customWidth="1"/>
    <col min="14329" max="14329" width="8.5703125" style="54" customWidth="1"/>
    <col min="14330" max="14330" width="5.85546875" style="54" customWidth="1"/>
    <col min="14331" max="14332" width="9.140625" style="54"/>
    <col min="14333" max="14333" width="41" style="54" customWidth="1"/>
    <col min="14334" max="14334" width="11" style="54" bestFit="1" customWidth="1"/>
    <col min="14335" max="14568" width="9.140625" style="54"/>
    <col min="14569" max="14569" width="20" style="54" customWidth="1"/>
    <col min="14570" max="14570" width="15" style="54" customWidth="1"/>
    <col min="14571" max="14571" width="8" style="54" customWidth="1"/>
    <col min="14572" max="14572" width="6.28515625" style="54" customWidth="1"/>
    <col min="14573" max="14573" width="11.7109375" style="54" customWidth="1"/>
    <col min="14574" max="14574" width="15.140625" style="54" customWidth="1"/>
    <col min="14575" max="14575" width="11.7109375" style="54" customWidth="1"/>
    <col min="14576" max="14576" width="15.140625" style="54" customWidth="1"/>
    <col min="14577" max="14577" width="11.7109375" style="54" customWidth="1"/>
    <col min="14578" max="14578" width="15.140625" style="54" customWidth="1"/>
    <col min="14579" max="14579" width="11.7109375" style="54" customWidth="1"/>
    <col min="14580" max="14580" width="15.140625" style="54" customWidth="1"/>
    <col min="14581" max="14583" width="9.140625" style="54" customWidth="1"/>
    <col min="14584" max="14584" width="21.5703125" style="54" customWidth="1"/>
    <col min="14585" max="14585" width="8.5703125" style="54" customWidth="1"/>
    <col min="14586" max="14586" width="5.85546875" style="54" customWidth="1"/>
    <col min="14587" max="14588" width="9.140625" style="54"/>
    <col min="14589" max="14589" width="41" style="54" customWidth="1"/>
    <col min="14590" max="14590" width="11" style="54" bestFit="1" customWidth="1"/>
    <col min="14591" max="14824" width="9.140625" style="54"/>
    <col min="14825" max="14825" width="20" style="54" customWidth="1"/>
    <col min="14826" max="14826" width="15" style="54" customWidth="1"/>
    <col min="14827" max="14827" width="8" style="54" customWidth="1"/>
    <col min="14828" max="14828" width="6.28515625" style="54" customWidth="1"/>
    <col min="14829" max="14829" width="11.7109375" style="54" customWidth="1"/>
    <col min="14830" max="14830" width="15.140625" style="54" customWidth="1"/>
    <col min="14831" max="14831" width="11.7109375" style="54" customWidth="1"/>
    <col min="14832" max="14832" width="15.140625" style="54" customWidth="1"/>
    <col min="14833" max="14833" width="11.7109375" style="54" customWidth="1"/>
    <col min="14834" max="14834" width="15.140625" style="54" customWidth="1"/>
    <col min="14835" max="14835" width="11.7109375" style="54" customWidth="1"/>
    <col min="14836" max="14836" width="15.140625" style="54" customWidth="1"/>
    <col min="14837" max="14839" width="9.140625" style="54" customWidth="1"/>
    <col min="14840" max="14840" width="21.5703125" style="54" customWidth="1"/>
    <col min="14841" max="14841" width="8.5703125" style="54" customWidth="1"/>
    <col min="14842" max="14842" width="5.85546875" style="54" customWidth="1"/>
    <col min="14843" max="14844" width="9.140625" style="54"/>
    <col min="14845" max="14845" width="41" style="54" customWidth="1"/>
    <col min="14846" max="14846" width="11" style="54" bestFit="1" customWidth="1"/>
    <col min="14847" max="15080" width="9.140625" style="54"/>
    <col min="15081" max="15081" width="20" style="54" customWidth="1"/>
    <col min="15082" max="15082" width="15" style="54" customWidth="1"/>
    <col min="15083" max="15083" width="8" style="54" customWidth="1"/>
    <col min="15084" max="15084" width="6.28515625" style="54" customWidth="1"/>
    <col min="15085" max="15085" width="11.7109375" style="54" customWidth="1"/>
    <col min="15086" max="15086" width="15.140625" style="54" customWidth="1"/>
    <col min="15087" max="15087" width="11.7109375" style="54" customWidth="1"/>
    <col min="15088" max="15088" width="15.140625" style="54" customWidth="1"/>
    <col min="15089" max="15089" width="11.7109375" style="54" customWidth="1"/>
    <col min="15090" max="15090" width="15.140625" style="54" customWidth="1"/>
    <col min="15091" max="15091" width="11.7109375" style="54" customWidth="1"/>
    <col min="15092" max="15092" width="15.140625" style="54" customWidth="1"/>
    <col min="15093" max="15095" width="9.140625" style="54" customWidth="1"/>
    <col min="15096" max="15096" width="21.5703125" style="54" customWidth="1"/>
    <col min="15097" max="15097" width="8.5703125" style="54" customWidth="1"/>
    <col min="15098" max="15098" width="5.85546875" style="54" customWidth="1"/>
    <col min="15099" max="15100" width="9.140625" style="54"/>
    <col min="15101" max="15101" width="41" style="54" customWidth="1"/>
    <col min="15102" max="15102" width="11" style="54" bestFit="1" customWidth="1"/>
    <col min="15103" max="15336" width="9.140625" style="54"/>
    <col min="15337" max="15337" width="20" style="54" customWidth="1"/>
    <col min="15338" max="15338" width="15" style="54" customWidth="1"/>
    <col min="15339" max="15339" width="8" style="54" customWidth="1"/>
    <col min="15340" max="15340" width="6.28515625" style="54" customWidth="1"/>
    <col min="15341" max="15341" width="11.7109375" style="54" customWidth="1"/>
    <col min="15342" max="15342" width="15.140625" style="54" customWidth="1"/>
    <col min="15343" max="15343" width="11.7109375" style="54" customWidth="1"/>
    <col min="15344" max="15344" width="15.140625" style="54" customWidth="1"/>
    <col min="15345" max="15345" width="11.7109375" style="54" customWidth="1"/>
    <col min="15346" max="15346" width="15.140625" style="54" customWidth="1"/>
    <col min="15347" max="15347" width="11.7109375" style="54" customWidth="1"/>
    <col min="15348" max="15348" width="15.140625" style="54" customWidth="1"/>
    <col min="15349" max="15351" width="9.140625" style="54" customWidth="1"/>
    <col min="15352" max="15352" width="21.5703125" style="54" customWidth="1"/>
    <col min="15353" max="15353" width="8.5703125" style="54" customWidth="1"/>
    <col min="15354" max="15354" width="5.85546875" style="54" customWidth="1"/>
    <col min="15355" max="15356" width="9.140625" style="54"/>
    <col min="15357" max="15357" width="41" style="54" customWidth="1"/>
    <col min="15358" max="15358" width="11" style="54" bestFit="1" customWidth="1"/>
    <col min="15359" max="15592" width="9.140625" style="54"/>
    <col min="15593" max="15593" width="20" style="54" customWidth="1"/>
    <col min="15594" max="15594" width="15" style="54" customWidth="1"/>
    <col min="15595" max="15595" width="8" style="54" customWidth="1"/>
    <col min="15596" max="15596" width="6.28515625" style="54" customWidth="1"/>
    <col min="15597" max="15597" width="11.7109375" style="54" customWidth="1"/>
    <col min="15598" max="15598" width="15.140625" style="54" customWidth="1"/>
    <col min="15599" max="15599" width="11.7109375" style="54" customWidth="1"/>
    <col min="15600" max="15600" width="15.140625" style="54" customWidth="1"/>
    <col min="15601" max="15601" width="11.7109375" style="54" customWidth="1"/>
    <col min="15602" max="15602" width="15.140625" style="54" customWidth="1"/>
    <col min="15603" max="15603" width="11.7109375" style="54" customWidth="1"/>
    <col min="15604" max="15604" width="15.140625" style="54" customWidth="1"/>
    <col min="15605" max="15607" width="9.140625" style="54" customWidth="1"/>
    <col min="15608" max="15608" width="21.5703125" style="54" customWidth="1"/>
    <col min="15609" max="15609" width="8.5703125" style="54" customWidth="1"/>
    <col min="15610" max="15610" width="5.85546875" style="54" customWidth="1"/>
    <col min="15611" max="15612" width="9.140625" style="54"/>
    <col min="15613" max="15613" width="41" style="54" customWidth="1"/>
    <col min="15614" max="15614" width="11" style="54" bestFit="1" customWidth="1"/>
    <col min="15615" max="15848" width="9.140625" style="54"/>
    <col min="15849" max="15849" width="20" style="54" customWidth="1"/>
    <col min="15850" max="15850" width="15" style="54" customWidth="1"/>
    <col min="15851" max="15851" width="8" style="54" customWidth="1"/>
    <col min="15852" max="15852" width="6.28515625" style="54" customWidth="1"/>
    <col min="15853" max="15853" width="11.7109375" style="54" customWidth="1"/>
    <col min="15854" max="15854" width="15.140625" style="54" customWidth="1"/>
    <col min="15855" max="15855" width="11.7109375" style="54" customWidth="1"/>
    <col min="15856" max="15856" width="15.140625" style="54" customWidth="1"/>
    <col min="15857" max="15857" width="11.7109375" style="54" customWidth="1"/>
    <col min="15858" max="15858" width="15.140625" style="54" customWidth="1"/>
    <col min="15859" max="15859" width="11.7109375" style="54" customWidth="1"/>
    <col min="15860" max="15860" width="15.140625" style="54" customWidth="1"/>
    <col min="15861" max="15863" width="9.140625" style="54" customWidth="1"/>
    <col min="15864" max="15864" width="21.5703125" style="54" customWidth="1"/>
    <col min="15865" max="15865" width="8.5703125" style="54" customWidth="1"/>
    <col min="15866" max="15866" width="5.85546875" style="54" customWidth="1"/>
    <col min="15867" max="15868" width="9.140625" style="54"/>
    <col min="15869" max="15869" width="41" style="54" customWidth="1"/>
    <col min="15870" max="15870" width="11" style="54" bestFit="1" customWidth="1"/>
    <col min="15871" max="16104" width="9.140625" style="54"/>
    <col min="16105" max="16105" width="20" style="54" customWidth="1"/>
    <col min="16106" max="16106" width="15" style="54" customWidth="1"/>
    <col min="16107" max="16107" width="8" style="54" customWidth="1"/>
    <col min="16108" max="16108" width="6.28515625" style="54" customWidth="1"/>
    <col min="16109" max="16109" width="11.7109375" style="54" customWidth="1"/>
    <col min="16110" max="16110" width="15.140625" style="54" customWidth="1"/>
    <col min="16111" max="16111" width="11.7109375" style="54" customWidth="1"/>
    <col min="16112" max="16112" width="15.140625" style="54" customWidth="1"/>
    <col min="16113" max="16113" width="11.7109375" style="54" customWidth="1"/>
    <col min="16114" max="16114" width="15.140625" style="54" customWidth="1"/>
    <col min="16115" max="16115" width="11.7109375" style="54" customWidth="1"/>
    <col min="16116" max="16116" width="15.140625" style="54" customWidth="1"/>
    <col min="16117" max="16119" width="9.140625" style="54" customWidth="1"/>
    <col min="16120" max="16120" width="21.5703125" style="54" customWidth="1"/>
    <col min="16121" max="16121" width="8.5703125" style="54" customWidth="1"/>
    <col min="16122" max="16122" width="5.85546875" style="54" customWidth="1"/>
    <col min="16123" max="16124" width="9.140625" style="54"/>
    <col min="16125" max="16125" width="41" style="54" customWidth="1"/>
    <col min="16126" max="16126" width="11" style="54" bestFit="1" customWidth="1"/>
    <col min="16127" max="16384" width="9.140625" style="54"/>
  </cols>
  <sheetData>
    <row r="1" spans="1:14" s="46" customFormat="1" ht="24" customHeight="1">
      <c r="A1" s="390" t="s">
        <v>167</v>
      </c>
      <c r="B1" s="387" t="s">
        <v>168</v>
      </c>
      <c r="C1" s="387" t="s">
        <v>169</v>
      </c>
      <c r="D1" s="387" t="s">
        <v>1</v>
      </c>
      <c r="E1" s="387" t="s">
        <v>170</v>
      </c>
      <c r="F1" s="387" t="s">
        <v>89</v>
      </c>
      <c r="G1" s="387" t="s">
        <v>171</v>
      </c>
      <c r="H1" s="387" t="s">
        <v>89</v>
      </c>
      <c r="I1" s="387" t="s">
        <v>172</v>
      </c>
      <c r="J1" s="387" t="s">
        <v>89</v>
      </c>
      <c r="K1" s="387" t="s">
        <v>173</v>
      </c>
      <c r="L1" s="387" t="s">
        <v>89</v>
      </c>
      <c r="M1" s="388" t="s">
        <v>90</v>
      </c>
    </row>
    <row r="2" spans="1:14" s="46" customFormat="1" ht="24" customHeight="1">
      <c r="A2" s="391" t="s">
        <v>89</v>
      </c>
      <c r="B2" s="392" t="s">
        <v>89</v>
      </c>
      <c r="C2" s="392" t="s">
        <v>89</v>
      </c>
      <c r="D2" s="392" t="s">
        <v>89</v>
      </c>
      <c r="E2" s="197" t="s">
        <v>95</v>
      </c>
      <c r="F2" s="197" t="s">
        <v>96</v>
      </c>
      <c r="G2" s="197" t="s">
        <v>95</v>
      </c>
      <c r="H2" s="197" t="s">
        <v>96</v>
      </c>
      <c r="I2" s="197" t="s">
        <v>95</v>
      </c>
      <c r="J2" s="197" t="s">
        <v>96</v>
      </c>
      <c r="K2" s="197" t="s">
        <v>95</v>
      </c>
      <c r="L2" s="197" t="s">
        <v>96</v>
      </c>
      <c r="M2" s="389"/>
      <c r="N2" s="47" t="s">
        <v>414</v>
      </c>
    </row>
    <row r="3" spans="1:14" s="46" customFormat="1" ht="24" customHeight="1">
      <c r="A3" s="203" t="s">
        <v>666</v>
      </c>
      <c r="B3" s="204"/>
      <c r="C3" s="204"/>
      <c r="D3" s="204"/>
      <c r="E3" s="204"/>
      <c r="F3" s="205"/>
      <c r="G3" s="206"/>
      <c r="H3" s="205"/>
      <c r="I3" s="206"/>
      <c r="J3" s="205"/>
      <c r="K3" s="206"/>
      <c r="L3" s="205"/>
      <c r="M3" s="207"/>
    </row>
    <row r="4" spans="1:14" s="49" customFormat="1" ht="24" customHeight="1">
      <c r="A4" s="385" t="s">
        <v>141</v>
      </c>
      <c r="B4" s="386"/>
      <c r="C4" s="208"/>
      <c r="D4" s="208"/>
      <c r="E4" s="209"/>
      <c r="F4" s="210" t="e">
        <f>내역서!F4</f>
        <v>#REF!</v>
      </c>
      <c r="G4" s="210"/>
      <c r="H4" s="210" t="e">
        <f>내역서!H4</f>
        <v>#REF!</v>
      </c>
      <c r="I4" s="210"/>
      <c r="J4" s="210" t="e">
        <f>내역서!J4</f>
        <v>#REF!</v>
      </c>
      <c r="K4" s="210"/>
      <c r="L4" s="210" t="e">
        <f>내역서!L4</f>
        <v>#REF!</v>
      </c>
      <c r="M4" s="211"/>
      <c r="N4" s="48"/>
    </row>
    <row r="5" spans="1:14" s="46" customFormat="1" ht="24" customHeight="1">
      <c r="A5" s="212" t="s">
        <v>142</v>
      </c>
      <c r="B5" s="213" t="s">
        <v>415</v>
      </c>
      <c r="C5" s="214"/>
      <c r="D5" s="214"/>
      <c r="E5" s="215"/>
      <c r="F5" s="216"/>
      <c r="G5" s="216"/>
      <c r="H5" s="216"/>
      <c r="I5" s="216"/>
      <c r="J5" s="216"/>
      <c r="K5" s="216"/>
      <c r="L5" s="216" t="e">
        <f>TRUNC(H4*10.6%)</f>
        <v>#REF!</v>
      </c>
      <c r="M5" s="217"/>
    </row>
    <row r="6" spans="1:14" s="46" customFormat="1" ht="24" customHeight="1">
      <c r="A6" s="212" t="s">
        <v>143</v>
      </c>
      <c r="B6" s="213" t="s">
        <v>655</v>
      </c>
      <c r="C6" s="214"/>
      <c r="D6" s="214"/>
      <c r="E6" s="215"/>
      <c r="F6" s="216"/>
      <c r="G6" s="216"/>
      <c r="H6" s="216"/>
      <c r="I6" s="216"/>
      <c r="J6" s="216"/>
      <c r="K6" s="216"/>
      <c r="L6" s="216" t="e">
        <f>TRUNC((H4+L5)*4.05%)</f>
        <v>#REF!</v>
      </c>
      <c r="M6" s="217"/>
      <c r="N6" s="50">
        <v>4.05</v>
      </c>
    </row>
    <row r="7" spans="1:14" s="46" customFormat="1" ht="24" customHeight="1">
      <c r="A7" s="212" t="s">
        <v>144</v>
      </c>
      <c r="B7" s="213" t="s">
        <v>145</v>
      </c>
      <c r="C7" s="214"/>
      <c r="D7" s="214"/>
      <c r="E7" s="215"/>
      <c r="F7" s="216"/>
      <c r="G7" s="216"/>
      <c r="H7" s="216"/>
      <c r="I7" s="216"/>
      <c r="J7" s="216"/>
      <c r="K7" s="216"/>
      <c r="L7" s="216" t="e">
        <f>TRUNC((H4+L5)*0.87%)</f>
        <v>#REF!</v>
      </c>
      <c r="M7" s="217"/>
      <c r="N7" s="50"/>
    </row>
    <row r="8" spans="1:14" s="52" customFormat="1" ht="24" customHeight="1">
      <c r="A8" s="218" t="s">
        <v>146</v>
      </c>
      <c r="B8" s="219" t="s">
        <v>147</v>
      </c>
      <c r="C8" s="220"/>
      <c r="D8" s="220"/>
      <c r="E8" s="221"/>
      <c r="F8" s="222"/>
      <c r="G8" s="222"/>
      <c r="H8" s="222"/>
      <c r="I8" s="222"/>
      <c r="J8" s="222"/>
      <c r="K8" s="222"/>
      <c r="L8" s="222" t="e">
        <f>H4*1.7%</f>
        <v>#REF!</v>
      </c>
      <c r="M8" s="223"/>
      <c r="N8" s="51"/>
    </row>
    <row r="9" spans="1:14" s="52" customFormat="1" ht="24" customHeight="1">
      <c r="A9" s="218" t="s">
        <v>148</v>
      </c>
      <c r="B9" s="219" t="s">
        <v>656</v>
      </c>
      <c r="C9" s="220"/>
      <c r="D9" s="220"/>
      <c r="E9" s="221"/>
      <c r="F9" s="222"/>
      <c r="G9" s="222"/>
      <c r="H9" s="222"/>
      <c r="I9" s="222"/>
      <c r="J9" s="222"/>
      <c r="K9" s="222"/>
      <c r="L9" s="222" t="e">
        <f>TRUNC(L8*7.38%)</f>
        <v>#REF!</v>
      </c>
      <c r="M9" s="223"/>
      <c r="N9" s="51">
        <v>7.38</v>
      </c>
    </row>
    <row r="10" spans="1:14" s="52" customFormat="1" ht="24" customHeight="1">
      <c r="A10" s="218" t="s">
        <v>149</v>
      </c>
      <c r="B10" s="219" t="s">
        <v>150</v>
      </c>
      <c r="C10" s="220"/>
      <c r="D10" s="220"/>
      <c r="E10" s="221"/>
      <c r="F10" s="222"/>
      <c r="G10" s="222"/>
      <c r="H10" s="222"/>
      <c r="I10" s="222"/>
      <c r="J10" s="222"/>
      <c r="K10" s="222"/>
      <c r="L10" s="222" t="e">
        <f>TRUNC(H4*2.49%,0)</f>
        <v>#REF!</v>
      </c>
      <c r="M10" s="223"/>
      <c r="N10" s="51"/>
    </row>
    <row r="11" spans="1:14" s="52" customFormat="1" ht="24" customHeight="1">
      <c r="A11" s="218" t="s">
        <v>234</v>
      </c>
      <c r="B11" s="219" t="s">
        <v>238</v>
      </c>
      <c r="C11" s="220"/>
      <c r="D11" s="220"/>
      <c r="E11" s="221"/>
      <c r="F11" s="222"/>
      <c r="G11" s="222"/>
      <c r="H11" s="222"/>
      <c r="I11" s="222"/>
      <c r="J11" s="222"/>
      <c r="K11" s="222"/>
      <c r="L11" s="222" t="e">
        <f>TRUNC((F4+H4+J4)*0.13%,0)</f>
        <v>#REF!</v>
      </c>
      <c r="M11" s="223"/>
      <c r="N11" s="138"/>
    </row>
    <row r="12" spans="1:14" s="46" customFormat="1" ht="24" customHeight="1">
      <c r="A12" s="212" t="s">
        <v>151</v>
      </c>
      <c r="B12" s="213" t="s">
        <v>152</v>
      </c>
      <c r="C12" s="214"/>
      <c r="D12" s="214"/>
      <c r="E12" s="215"/>
      <c r="F12" s="216"/>
      <c r="G12" s="216"/>
      <c r="H12" s="216"/>
      <c r="I12" s="216"/>
      <c r="J12" s="216"/>
      <c r="K12" s="216"/>
      <c r="L12" s="216" t="e">
        <f>TRUNC((F4+H4)*1.85%)</f>
        <v>#REF!</v>
      </c>
      <c r="M12" s="217"/>
    </row>
    <row r="13" spans="1:14" s="46" customFormat="1" ht="24" customHeight="1">
      <c r="A13" s="212" t="s">
        <v>153</v>
      </c>
      <c r="B13" s="213" t="s">
        <v>416</v>
      </c>
      <c r="C13" s="214"/>
      <c r="D13" s="214"/>
      <c r="E13" s="215"/>
      <c r="F13" s="216"/>
      <c r="G13" s="216"/>
      <c r="H13" s="216"/>
      <c r="I13" s="216"/>
      <c r="J13" s="216"/>
      <c r="K13" s="216"/>
      <c r="L13" s="216" t="e">
        <f>TRUNC((F4+H4+L5)*5.7%)</f>
        <v>#REF!</v>
      </c>
      <c r="M13" s="217"/>
    </row>
    <row r="14" spans="1:14" s="49" customFormat="1" ht="24" customHeight="1">
      <c r="A14" s="224" t="s">
        <v>154</v>
      </c>
      <c r="B14" s="225"/>
      <c r="C14" s="208"/>
      <c r="D14" s="208"/>
      <c r="E14" s="209"/>
      <c r="F14" s="210"/>
      <c r="G14" s="210"/>
      <c r="H14" s="210"/>
      <c r="I14" s="210"/>
      <c r="J14" s="210"/>
      <c r="K14" s="210"/>
      <c r="L14" s="210" t="e">
        <f>SUM(L4+L5+L6+L7+L8+L9+L10+L11+L12+L13)</f>
        <v>#REF!</v>
      </c>
      <c r="M14" s="211"/>
    </row>
    <row r="15" spans="1:14" s="46" customFormat="1" ht="24" customHeight="1">
      <c r="A15" s="212" t="s">
        <v>155</v>
      </c>
      <c r="B15" s="213" t="s">
        <v>156</v>
      </c>
      <c r="C15" s="214"/>
      <c r="D15" s="214"/>
      <c r="E15" s="215"/>
      <c r="F15" s="216"/>
      <c r="G15" s="216"/>
      <c r="H15" s="216"/>
      <c r="I15" s="216"/>
      <c r="J15" s="216"/>
      <c r="K15" s="216"/>
      <c r="L15" s="216" t="e">
        <f>TRUNC((L4+L5)*0.06)</f>
        <v>#REF!</v>
      </c>
      <c r="M15" s="217"/>
    </row>
    <row r="16" spans="1:14" s="46" customFormat="1" ht="24" customHeight="1">
      <c r="A16" s="212" t="s">
        <v>157</v>
      </c>
      <c r="B16" s="213" t="s">
        <v>158</v>
      </c>
      <c r="C16" s="214"/>
      <c r="D16" s="214"/>
      <c r="E16" s="215"/>
      <c r="F16" s="216"/>
      <c r="G16" s="216"/>
      <c r="H16" s="216"/>
      <c r="I16" s="216"/>
      <c r="J16" s="216"/>
      <c r="K16" s="216"/>
      <c r="L16" s="216" t="e">
        <f>TRUNC(((H4+L5+J4+L13+L15)*15%-22249/1.1-27481/1.1))</f>
        <v>#REF!</v>
      </c>
      <c r="M16" s="217"/>
    </row>
    <row r="17" spans="1:14" s="49" customFormat="1" ht="24" customHeight="1">
      <c r="A17" s="224" t="s">
        <v>159</v>
      </c>
      <c r="B17" s="225" t="s">
        <v>160</v>
      </c>
      <c r="C17" s="208"/>
      <c r="D17" s="208"/>
      <c r="E17" s="209"/>
      <c r="F17" s="210"/>
      <c r="G17" s="210"/>
      <c r="H17" s="210"/>
      <c r="I17" s="210"/>
      <c r="J17" s="210"/>
      <c r="K17" s="210"/>
      <c r="L17" s="210" t="e">
        <f>SUM(L14+L15+L16)</f>
        <v>#REF!</v>
      </c>
      <c r="M17" s="211"/>
    </row>
    <row r="18" spans="1:14" s="49" customFormat="1" ht="24" customHeight="1">
      <c r="A18" s="224" t="s">
        <v>161</v>
      </c>
      <c r="B18" s="225" t="s">
        <v>89</v>
      </c>
      <c r="C18" s="208"/>
      <c r="D18" s="208"/>
      <c r="E18" s="209"/>
      <c r="F18" s="210"/>
      <c r="G18" s="210"/>
      <c r="H18" s="210"/>
      <c r="I18" s="210"/>
      <c r="J18" s="210"/>
      <c r="K18" s="210"/>
      <c r="L18" s="210" t="e">
        <f>내역서!L141</f>
        <v>#REF!</v>
      </c>
      <c r="M18" s="211"/>
      <c r="N18" s="53"/>
    </row>
    <row r="19" spans="1:14" s="46" customFormat="1" ht="24" customHeight="1">
      <c r="A19" s="212" t="s">
        <v>162</v>
      </c>
      <c r="B19" s="213" t="s">
        <v>163</v>
      </c>
      <c r="C19" s="214"/>
      <c r="D19" s="214"/>
      <c r="E19" s="215"/>
      <c r="F19" s="216"/>
      <c r="G19" s="216"/>
      <c r="H19" s="216"/>
      <c r="I19" s="216"/>
      <c r="J19" s="216"/>
      <c r="K19" s="216"/>
      <c r="L19" s="216" t="e">
        <f>((L17+L18)*0.1)</f>
        <v>#REF!</v>
      </c>
      <c r="M19" s="217"/>
    </row>
    <row r="20" spans="1:14" s="49" customFormat="1" ht="24" customHeight="1">
      <c r="A20" s="224" t="s">
        <v>164</v>
      </c>
      <c r="B20" s="225" t="s">
        <v>165</v>
      </c>
      <c r="C20" s="208"/>
      <c r="D20" s="208"/>
      <c r="E20" s="226"/>
      <c r="F20" s="210"/>
      <c r="G20" s="227"/>
      <c r="H20" s="210"/>
      <c r="I20" s="227"/>
      <c r="J20" s="210"/>
      <c r="K20" s="210"/>
      <c r="L20" s="210" t="e">
        <f>SUM(L17+L18+L19)</f>
        <v>#REF!</v>
      </c>
      <c r="M20" s="211"/>
    </row>
    <row r="21" spans="1:14" s="49" customFormat="1" ht="24" customHeight="1">
      <c r="A21" s="228" t="s">
        <v>166</v>
      </c>
      <c r="B21" s="229"/>
      <c r="C21" s="229"/>
      <c r="D21" s="229"/>
      <c r="E21" s="229"/>
      <c r="F21" s="230"/>
      <c r="G21" s="230"/>
      <c r="H21" s="230"/>
      <c r="I21" s="230"/>
      <c r="J21" s="230"/>
      <c r="K21" s="230"/>
      <c r="L21" s="231" t="e">
        <f>L20</f>
        <v>#REF!</v>
      </c>
      <c r="M21" s="232"/>
      <c r="N21" s="233">
        <v>55000000</v>
      </c>
    </row>
    <row r="22" spans="1:14" ht="20.100000000000001" customHeight="1">
      <c r="L22" s="55"/>
      <c r="N22" s="56" t="e">
        <f>N21-L21</f>
        <v>#REF!</v>
      </c>
    </row>
    <row r="23" spans="1:14" ht="20.100000000000001" customHeight="1">
      <c r="L23" s="56"/>
    </row>
    <row r="24" spans="1:14" ht="20.100000000000001" customHeight="1">
      <c r="L24" s="56"/>
    </row>
    <row r="25" spans="1:14" ht="20.100000000000001" customHeight="1">
      <c r="L25" s="57"/>
    </row>
  </sheetData>
  <mergeCells count="10">
    <mergeCell ref="A4:B4"/>
    <mergeCell ref="I1:J1"/>
    <mergeCell ref="K1:L1"/>
    <mergeCell ref="M1:M2"/>
    <mergeCell ref="A1:A2"/>
    <mergeCell ref="B1:B2"/>
    <mergeCell ref="C1:C2"/>
    <mergeCell ref="D1:D2"/>
    <mergeCell ref="E1:F1"/>
    <mergeCell ref="G1:H1"/>
  </mergeCells>
  <phoneticPr fontId="13" type="noConversion"/>
  <printOptions horizontalCentered="1"/>
  <pageMargins left="0.39370078740157483" right="0.39370078740157483" top="0.6692913385826772" bottom="0.39370078740157483" header="0.31496062992125984" footer="0.31496062992125984"/>
  <pageSetup paperSize="9" scale="95" orientation="landscape" r:id="rId1"/>
  <headerFooter>
    <oddHeader>&amp;C&amp;"굴림체,굵게"&amp;16총 괄 내 역 서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144"/>
  <sheetViews>
    <sheetView view="pageBreakPreview" zoomScale="110" zoomScaleNormal="112" zoomScaleSheetLayoutView="110" workbookViewId="0">
      <pane ySplit="2" topLeftCell="A33" activePane="bottomLeft" state="frozen"/>
      <selection activeCell="A5" sqref="A5"/>
      <selection pane="bottomLeft" activeCell="A5" sqref="A5"/>
    </sheetView>
  </sheetViews>
  <sheetFormatPr defaultColWidth="9.140625" defaultRowHeight="21.95" customHeight="1"/>
  <cols>
    <col min="1" max="1" width="14.5703125" style="73" customWidth="1"/>
    <col min="2" max="2" width="14.5703125" style="76" customWidth="1"/>
    <col min="3" max="4" width="6.5703125" style="76" customWidth="1"/>
    <col min="5" max="5" width="9.5703125" style="77" customWidth="1"/>
    <col min="6" max="6" width="12.7109375" style="77" customWidth="1"/>
    <col min="7" max="7" width="9.5703125" style="77" customWidth="1"/>
    <col min="8" max="8" width="12.7109375" style="77" customWidth="1"/>
    <col min="9" max="9" width="9.5703125" style="77" customWidth="1"/>
    <col min="10" max="10" width="12.7109375" style="77" customWidth="1"/>
    <col min="11" max="11" width="9.5703125" style="77" customWidth="1"/>
    <col min="12" max="12" width="12.7109375" style="77" customWidth="1"/>
    <col min="13" max="13" width="6.7109375" style="76" customWidth="1"/>
    <col min="14" max="14" width="22.7109375" style="73" customWidth="1"/>
    <col min="15" max="16384" width="9.140625" style="73"/>
  </cols>
  <sheetData>
    <row r="1" spans="1:14" s="59" customFormat="1" ht="21.95" customHeight="1">
      <c r="A1" s="397" t="s">
        <v>18</v>
      </c>
      <c r="B1" s="397" t="s">
        <v>0</v>
      </c>
      <c r="C1" s="395" t="s">
        <v>2</v>
      </c>
      <c r="D1" s="397" t="s">
        <v>1</v>
      </c>
      <c r="E1" s="395" t="s">
        <v>19</v>
      </c>
      <c r="F1" s="395"/>
      <c r="G1" s="395" t="s">
        <v>20</v>
      </c>
      <c r="H1" s="395"/>
      <c r="I1" s="395" t="s">
        <v>21</v>
      </c>
      <c r="J1" s="395"/>
      <c r="K1" s="395" t="s">
        <v>22</v>
      </c>
      <c r="L1" s="395"/>
      <c r="M1" s="397" t="s">
        <v>3</v>
      </c>
    </row>
    <row r="2" spans="1:14" s="60" customFormat="1" ht="21.95" customHeight="1">
      <c r="A2" s="397"/>
      <c r="B2" s="397"/>
      <c r="C2" s="395"/>
      <c r="D2" s="397"/>
      <c r="E2" s="155" t="s">
        <v>23</v>
      </c>
      <c r="F2" s="155" t="s">
        <v>24</v>
      </c>
      <c r="G2" s="155" t="s">
        <v>23</v>
      </c>
      <c r="H2" s="155" t="s">
        <v>24</v>
      </c>
      <c r="I2" s="155" t="s">
        <v>23</v>
      </c>
      <c r="J2" s="155" t="s">
        <v>24</v>
      </c>
      <c r="K2" s="155" t="s">
        <v>23</v>
      </c>
      <c r="L2" s="155" t="s">
        <v>24</v>
      </c>
      <c r="M2" s="397"/>
    </row>
    <row r="3" spans="1:14" s="61" customFormat="1" ht="18" customHeight="1">
      <c r="A3" s="396" t="str">
        <f>'총괄내역서 '!A3</f>
        <v>공사명 : 어린이공원 시설물 유지관리공사</v>
      </c>
      <c r="B3" s="396"/>
      <c r="C3" s="396"/>
      <c r="D3" s="396"/>
      <c r="E3" s="396"/>
      <c r="F3" s="396"/>
      <c r="G3" s="396"/>
      <c r="H3" s="396"/>
      <c r="I3" s="396"/>
      <c r="J3" s="396"/>
      <c r="K3" s="396"/>
      <c r="L3" s="396"/>
      <c r="M3" s="396"/>
    </row>
    <row r="4" spans="1:14" s="61" customFormat="1" ht="18" customHeight="1">
      <c r="A4" s="400" t="s">
        <v>25</v>
      </c>
      <c r="B4" s="400"/>
      <c r="C4" s="62"/>
      <c r="D4" s="62"/>
      <c r="E4" s="63"/>
      <c r="F4" s="64" t="e">
        <f>SUM(F5:F18)</f>
        <v>#REF!</v>
      </c>
      <c r="G4" s="64"/>
      <c r="H4" s="64" t="e">
        <f>SUM(H5:H18)</f>
        <v>#REF!</v>
      </c>
      <c r="I4" s="64"/>
      <c r="J4" s="64" t="e">
        <f>SUM(J5:J18)</f>
        <v>#REF!</v>
      </c>
      <c r="K4" s="64"/>
      <c r="L4" s="64" t="e">
        <f>SUM(F4+H4+J4)</f>
        <v>#REF!</v>
      </c>
      <c r="M4" s="62"/>
      <c r="N4" s="65"/>
    </row>
    <row r="5" spans="1:14" s="61" customFormat="1" ht="18" customHeight="1">
      <c r="A5" s="398" t="s">
        <v>278</v>
      </c>
      <c r="B5" s="401"/>
      <c r="C5" s="66">
        <v>1</v>
      </c>
      <c r="D5" s="66" t="s">
        <v>47</v>
      </c>
      <c r="E5" s="67"/>
      <c r="F5" s="68" t="e">
        <f>F26</f>
        <v>#REF!</v>
      </c>
      <c r="G5" s="68"/>
      <c r="H5" s="68" t="e">
        <f>H26</f>
        <v>#REF!</v>
      </c>
      <c r="I5" s="68"/>
      <c r="J5" s="68" t="e">
        <f>J26</f>
        <v>#REF!</v>
      </c>
      <c r="K5" s="68"/>
      <c r="L5" s="68" t="e">
        <f>SUM(F5+H5+J5)</f>
        <v>#REF!</v>
      </c>
      <c r="M5" s="66"/>
      <c r="N5" s="65"/>
    </row>
    <row r="6" spans="1:14" s="61" customFormat="1" ht="18" customHeight="1">
      <c r="A6" s="398" t="s">
        <v>277</v>
      </c>
      <c r="B6" s="399"/>
      <c r="C6" s="66">
        <v>1</v>
      </c>
      <c r="D6" s="66" t="s">
        <v>47</v>
      </c>
      <c r="E6" s="67"/>
      <c r="F6" s="68" t="e">
        <f>F39</f>
        <v>#REF!</v>
      </c>
      <c r="G6" s="68"/>
      <c r="H6" s="68" t="e">
        <f t="shared" ref="H6:J6" si="0">H39</f>
        <v>#REF!</v>
      </c>
      <c r="I6" s="68"/>
      <c r="J6" s="68" t="e">
        <f t="shared" si="0"/>
        <v>#REF!</v>
      </c>
      <c r="K6" s="68"/>
      <c r="L6" s="68" t="e">
        <f t="shared" ref="L6:L17" si="1">SUM(F6+H6+J6)</f>
        <v>#REF!</v>
      </c>
      <c r="M6" s="66"/>
      <c r="N6" s="65"/>
    </row>
    <row r="7" spans="1:14" s="61" customFormat="1" ht="18" customHeight="1">
      <c r="A7" s="398" t="s">
        <v>276</v>
      </c>
      <c r="B7" s="399"/>
      <c r="C7" s="66">
        <v>1</v>
      </c>
      <c r="D7" s="66" t="s">
        <v>47</v>
      </c>
      <c r="E7" s="67"/>
      <c r="F7" s="68" t="e">
        <f>F48</f>
        <v>#REF!</v>
      </c>
      <c r="G7" s="68"/>
      <c r="H7" s="68" t="e">
        <f t="shared" ref="H7:J7" si="2">H48</f>
        <v>#REF!</v>
      </c>
      <c r="I7" s="68"/>
      <c r="J7" s="68" t="e">
        <f t="shared" si="2"/>
        <v>#REF!</v>
      </c>
      <c r="K7" s="68"/>
      <c r="L7" s="68" t="e">
        <f t="shared" si="1"/>
        <v>#REF!</v>
      </c>
      <c r="M7" s="66"/>
      <c r="N7" s="65"/>
    </row>
    <row r="8" spans="1:14" s="61" customFormat="1" ht="18" customHeight="1">
      <c r="A8" s="398" t="s">
        <v>275</v>
      </c>
      <c r="B8" s="399"/>
      <c r="C8" s="66">
        <v>1</v>
      </c>
      <c r="D8" s="66" t="s">
        <v>47</v>
      </c>
      <c r="E8" s="67"/>
      <c r="F8" s="68" t="e">
        <f>F53</f>
        <v>#REF!</v>
      </c>
      <c r="G8" s="68"/>
      <c r="H8" s="68" t="e">
        <f t="shared" ref="H8:J8" si="3">H53</f>
        <v>#REF!</v>
      </c>
      <c r="I8" s="68"/>
      <c r="J8" s="68" t="e">
        <f t="shared" si="3"/>
        <v>#REF!</v>
      </c>
      <c r="K8" s="68"/>
      <c r="L8" s="68" t="e">
        <f t="shared" si="1"/>
        <v>#REF!</v>
      </c>
      <c r="M8" s="66"/>
      <c r="N8" s="65"/>
    </row>
    <row r="9" spans="1:14" s="61" customFormat="1" ht="18" customHeight="1">
      <c r="A9" s="398" t="s">
        <v>274</v>
      </c>
      <c r="B9" s="399"/>
      <c r="C9" s="66">
        <v>1</v>
      </c>
      <c r="D9" s="66" t="s">
        <v>47</v>
      </c>
      <c r="E9" s="67"/>
      <c r="F9" s="68" t="e">
        <f>F64</f>
        <v>#REF!</v>
      </c>
      <c r="G9" s="68"/>
      <c r="H9" s="68" t="e">
        <f t="shared" ref="H9:J9" si="4">H64</f>
        <v>#REF!</v>
      </c>
      <c r="I9" s="68"/>
      <c r="J9" s="68" t="e">
        <f t="shared" si="4"/>
        <v>#REF!</v>
      </c>
      <c r="K9" s="68"/>
      <c r="L9" s="68" t="e">
        <f t="shared" si="1"/>
        <v>#REF!</v>
      </c>
      <c r="M9" s="66"/>
      <c r="N9" s="65"/>
    </row>
    <row r="10" spans="1:14" s="61" customFormat="1" ht="18" customHeight="1">
      <c r="A10" s="398" t="s">
        <v>273</v>
      </c>
      <c r="B10" s="399"/>
      <c r="C10" s="140">
        <v>1</v>
      </c>
      <c r="D10" s="140" t="s">
        <v>47</v>
      </c>
      <c r="E10" s="67"/>
      <c r="F10" s="68" t="e">
        <f>F73</f>
        <v>#REF!</v>
      </c>
      <c r="G10" s="68"/>
      <c r="H10" s="68" t="e">
        <f>H73</f>
        <v>#REF!</v>
      </c>
      <c r="I10" s="68"/>
      <c r="J10" s="68" t="e">
        <f>J73</f>
        <v>#REF!</v>
      </c>
      <c r="K10" s="68"/>
      <c r="L10" s="68" t="e">
        <f t="shared" si="1"/>
        <v>#REF!</v>
      </c>
      <c r="M10" s="140"/>
      <c r="N10" s="65"/>
    </row>
    <row r="11" spans="1:14" s="61" customFormat="1" ht="18" customHeight="1">
      <c r="A11" s="398" t="s">
        <v>272</v>
      </c>
      <c r="B11" s="399"/>
      <c r="C11" s="140">
        <v>1</v>
      </c>
      <c r="D11" s="140" t="s">
        <v>47</v>
      </c>
      <c r="E11" s="67"/>
      <c r="F11" s="68" t="e">
        <f>F79</f>
        <v>#REF!</v>
      </c>
      <c r="G11" s="68"/>
      <c r="H11" s="68" t="e">
        <f t="shared" ref="H11:J11" si="5">H79</f>
        <v>#REF!</v>
      </c>
      <c r="I11" s="68"/>
      <c r="J11" s="68" t="e">
        <f t="shared" si="5"/>
        <v>#REF!</v>
      </c>
      <c r="K11" s="68"/>
      <c r="L11" s="68" t="e">
        <f t="shared" si="1"/>
        <v>#REF!</v>
      </c>
      <c r="M11" s="140"/>
      <c r="N11" s="65"/>
    </row>
    <row r="12" spans="1:14" s="61" customFormat="1" ht="18" customHeight="1">
      <c r="A12" s="398" t="s">
        <v>271</v>
      </c>
      <c r="B12" s="399"/>
      <c r="C12" s="140">
        <v>1</v>
      </c>
      <c r="D12" s="140" t="s">
        <v>47</v>
      </c>
      <c r="E12" s="67"/>
      <c r="F12" s="68" t="e">
        <f>F87</f>
        <v>#REF!</v>
      </c>
      <c r="G12" s="68"/>
      <c r="H12" s="68" t="e">
        <f t="shared" ref="H12:J12" si="6">H87</f>
        <v>#REF!</v>
      </c>
      <c r="I12" s="68"/>
      <c r="J12" s="68" t="e">
        <f t="shared" si="6"/>
        <v>#REF!</v>
      </c>
      <c r="K12" s="68"/>
      <c r="L12" s="68" t="e">
        <f t="shared" si="1"/>
        <v>#REF!</v>
      </c>
      <c r="M12" s="140"/>
      <c r="N12" s="65"/>
    </row>
    <row r="13" spans="1:14" s="61" customFormat="1" ht="18" customHeight="1">
      <c r="A13" s="398" t="s">
        <v>270</v>
      </c>
      <c r="B13" s="399"/>
      <c r="C13" s="140">
        <v>1</v>
      </c>
      <c r="D13" s="140" t="s">
        <v>47</v>
      </c>
      <c r="E13" s="67"/>
      <c r="F13" s="68" t="e">
        <f>F105</f>
        <v>#REF!</v>
      </c>
      <c r="G13" s="68"/>
      <c r="H13" s="68" t="e">
        <f t="shared" ref="H13:J13" si="7">H105</f>
        <v>#REF!</v>
      </c>
      <c r="I13" s="68"/>
      <c r="J13" s="68" t="e">
        <f t="shared" si="7"/>
        <v>#REF!</v>
      </c>
      <c r="K13" s="68"/>
      <c r="L13" s="68" t="e">
        <f t="shared" si="1"/>
        <v>#REF!</v>
      </c>
      <c r="M13" s="140"/>
      <c r="N13" s="65"/>
    </row>
    <row r="14" spans="1:14" s="61" customFormat="1" ht="18" customHeight="1">
      <c r="A14" s="398" t="s">
        <v>269</v>
      </c>
      <c r="B14" s="399"/>
      <c r="C14" s="140">
        <v>1</v>
      </c>
      <c r="D14" s="140" t="s">
        <v>47</v>
      </c>
      <c r="E14" s="67"/>
      <c r="F14" s="68" t="e">
        <f>F111</f>
        <v>#REF!</v>
      </c>
      <c r="G14" s="68"/>
      <c r="H14" s="68" t="e">
        <f t="shared" ref="H14:J14" si="8">H111</f>
        <v>#REF!</v>
      </c>
      <c r="I14" s="68"/>
      <c r="J14" s="68" t="e">
        <f t="shared" si="8"/>
        <v>#REF!</v>
      </c>
      <c r="K14" s="68"/>
      <c r="L14" s="68" t="e">
        <f t="shared" si="1"/>
        <v>#REF!</v>
      </c>
      <c r="M14" s="140"/>
      <c r="N14" s="65"/>
    </row>
    <row r="15" spans="1:14" s="61" customFormat="1" ht="18" customHeight="1">
      <c r="A15" s="398" t="s">
        <v>268</v>
      </c>
      <c r="B15" s="399"/>
      <c r="C15" s="140">
        <v>1</v>
      </c>
      <c r="D15" s="140" t="s">
        <v>47</v>
      </c>
      <c r="E15" s="67"/>
      <c r="F15" s="68" t="e">
        <f>F117</f>
        <v>#REF!</v>
      </c>
      <c r="G15" s="68"/>
      <c r="H15" s="68" t="e">
        <f t="shared" ref="H15:J15" si="9">H117</f>
        <v>#REF!</v>
      </c>
      <c r="I15" s="68"/>
      <c r="J15" s="68" t="e">
        <f t="shared" si="9"/>
        <v>#REF!</v>
      </c>
      <c r="K15" s="68"/>
      <c r="L15" s="68" t="e">
        <f t="shared" si="1"/>
        <v>#REF!</v>
      </c>
      <c r="M15" s="140"/>
      <c r="N15" s="65"/>
    </row>
    <row r="16" spans="1:14" s="61" customFormat="1" ht="18" customHeight="1">
      <c r="A16" s="398" t="s">
        <v>612</v>
      </c>
      <c r="B16" s="399"/>
      <c r="C16" s="142">
        <v>1</v>
      </c>
      <c r="D16" s="142" t="s">
        <v>417</v>
      </c>
      <c r="E16" s="67"/>
      <c r="F16" s="68" t="e">
        <f>F126</f>
        <v>#REF!</v>
      </c>
      <c r="G16" s="68"/>
      <c r="H16" s="68" t="e">
        <f t="shared" ref="H16:J16" si="10">H126</f>
        <v>#REF!</v>
      </c>
      <c r="I16" s="68"/>
      <c r="J16" s="68" t="e">
        <f t="shared" si="10"/>
        <v>#REF!</v>
      </c>
      <c r="K16" s="68"/>
      <c r="L16" s="68" t="e">
        <f t="shared" si="1"/>
        <v>#REF!</v>
      </c>
      <c r="M16" s="142"/>
      <c r="N16" s="65"/>
    </row>
    <row r="17" spans="1:14" s="61" customFormat="1" ht="18" customHeight="1">
      <c r="A17" s="398" t="s">
        <v>613</v>
      </c>
      <c r="B17" s="399"/>
      <c r="C17" s="142">
        <v>1</v>
      </c>
      <c r="D17" s="142" t="s">
        <v>47</v>
      </c>
      <c r="E17" s="67"/>
      <c r="F17" s="68" t="e">
        <f>F135</f>
        <v>#REF!</v>
      </c>
      <c r="G17" s="68"/>
      <c r="H17" s="68" t="e">
        <f t="shared" ref="H17:J17" si="11">H135</f>
        <v>#REF!</v>
      </c>
      <c r="I17" s="68"/>
      <c r="J17" s="68" t="e">
        <f t="shared" si="11"/>
        <v>#REF!</v>
      </c>
      <c r="K17" s="68"/>
      <c r="L17" s="68" t="e">
        <f t="shared" si="1"/>
        <v>#REF!</v>
      </c>
      <c r="M17" s="142"/>
      <c r="N17" s="65"/>
    </row>
    <row r="18" spans="1:14" s="61" customFormat="1" ht="18" customHeight="1">
      <c r="A18" s="402" t="s">
        <v>614</v>
      </c>
      <c r="B18" s="402"/>
      <c r="C18" s="140">
        <v>1</v>
      </c>
      <c r="D18" s="142" t="s">
        <v>321</v>
      </c>
      <c r="E18" s="67"/>
      <c r="F18" s="68" t="e">
        <f>F138</f>
        <v>#REF!</v>
      </c>
      <c r="G18" s="68"/>
      <c r="H18" s="68" t="e">
        <f t="shared" ref="H18:J18" si="12">H138</f>
        <v>#REF!</v>
      </c>
      <c r="I18" s="68"/>
      <c r="J18" s="68" t="e">
        <f t="shared" si="12"/>
        <v>#REF!</v>
      </c>
      <c r="K18" s="68"/>
      <c r="L18" s="68" t="e">
        <f>SUM(F18+H18+J18)</f>
        <v>#REF!</v>
      </c>
      <c r="M18" s="145"/>
      <c r="N18" s="65"/>
    </row>
    <row r="19" spans="1:14" s="61" customFormat="1" ht="18" customHeight="1">
      <c r="A19" s="402"/>
      <c r="B19" s="402"/>
      <c r="C19" s="140"/>
      <c r="D19" s="140"/>
      <c r="E19" s="67"/>
      <c r="F19" s="68"/>
      <c r="G19" s="67"/>
      <c r="H19" s="68"/>
      <c r="I19" s="67"/>
      <c r="J19" s="68"/>
      <c r="K19" s="68"/>
      <c r="L19" s="68"/>
      <c r="M19" s="140"/>
      <c r="N19" s="65"/>
    </row>
    <row r="20" spans="1:14" s="61" customFormat="1" ht="18" customHeight="1">
      <c r="A20" s="402"/>
      <c r="B20" s="402"/>
      <c r="C20" s="140"/>
      <c r="D20" s="140"/>
      <c r="E20" s="67"/>
      <c r="F20" s="68"/>
      <c r="G20" s="67"/>
      <c r="H20" s="68"/>
      <c r="I20" s="67"/>
      <c r="J20" s="68"/>
      <c r="K20" s="68"/>
      <c r="L20" s="68"/>
      <c r="M20" s="140"/>
      <c r="N20" s="65"/>
    </row>
    <row r="21" spans="1:14" s="72" customFormat="1" ht="18" customHeight="1">
      <c r="A21" s="394"/>
      <c r="B21" s="394"/>
      <c r="C21" s="69"/>
      <c r="D21" s="69"/>
      <c r="E21" s="70"/>
      <c r="F21" s="71"/>
      <c r="G21" s="70"/>
      <c r="H21" s="70"/>
      <c r="I21" s="70"/>
      <c r="J21" s="71"/>
      <c r="K21" s="71"/>
      <c r="L21" s="68"/>
      <c r="M21" s="69"/>
      <c r="N21" s="75"/>
    </row>
    <row r="22" spans="1:14" s="72" customFormat="1" ht="18" customHeight="1">
      <c r="A22" s="394"/>
      <c r="B22" s="394"/>
      <c r="C22" s="69"/>
      <c r="D22" s="69"/>
      <c r="E22" s="70"/>
      <c r="F22" s="71"/>
      <c r="G22" s="70"/>
      <c r="H22" s="70"/>
      <c r="I22" s="70"/>
      <c r="J22" s="71"/>
      <c r="K22" s="71"/>
      <c r="L22" s="68"/>
      <c r="M22" s="69"/>
      <c r="N22" s="75"/>
    </row>
    <row r="23" spans="1:14" s="72" customFormat="1" ht="18" customHeight="1">
      <c r="A23" s="394"/>
      <c r="B23" s="394"/>
      <c r="C23" s="69"/>
      <c r="D23" s="69"/>
      <c r="E23" s="70"/>
      <c r="F23" s="71"/>
      <c r="G23" s="70"/>
      <c r="H23" s="70"/>
      <c r="I23" s="70"/>
      <c r="J23" s="71"/>
      <c r="K23" s="71"/>
      <c r="L23" s="68"/>
      <c r="M23" s="69"/>
      <c r="N23" s="75"/>
    </row>
    <row r="24" spans="1:14" s="72" customFormat="1" ht="18" customHeight="1">
      <c r="A24" s="394"/>
      <c r="B24" s="394"/>
      <c r="C24" s="69"/>
      <c r="D24" s="69"/>
      <c r="E24" s="70"/>
      <c r="F24" s="71"/>
      <c r="G24" s="70"/>
      <c r="H24" s="70"/>
      <c r="I24" s="70"/>
      <c r="J24" s="71"/>
      <c r="K24" s="71"/>
      <c r="L24" s="68"/>
      <c r="M24" s="69"/>
      <c r="N24" s="75"/>
    </row>
    <row r="25" spans="1:14" s="72" customFormat="1" ht="18" customHeight="1">
      <c r="A25" s="394"/>
      <c r="B25" s="394"/>
      <c r="C25" s="69"/>
      <c r="D25" s="69"/>
      <c r="E25" s="70"/>
      <c r="F25" s="71"/>
      <c r="G25" s="70"/>
      <c r="H25" s="70"/>
      <c r="I25" s="70"/>
      <c r="J25" s="71"/>
      <c r="K25" s="71"/>
      <c r="L25" s="68"/>
      <c r="M25" s="69"/>
      <c r="N25" s="75"/>
    </row>
    <row r="26" spans="1:14" ht="18" customHeight="1">
      <c r="A26" s="393" t="s">
        <v>279</v>
      </c>
      <c r="B26" s="393"/>
      <c r="C26" s="156"/>
      <c r="D26" s="156"/>
      <c r="E26" s="157"/>
      <c r="F26" s="158" t="e">
        <f>SUM(F27:F37)</f>
        <v>#REF!</v>
      </c>
      <c r="G26" s="157"/>
      <c r="H26" s="158" t="e">
        <f>SUM(H27:H37)</f>
        <v>#REF!</v>
      </c>
      <c r="I26" s="157"/>
      <c r="J26" s="158" t="e">
        <f>SUM(J27:J37)</f>
        <v>#REF!</v>
      </c>
      <c r="K26" s="158"/>
      <c r="L26" s="159" t="e">
        <f>SUM(F26+H26+J26)</f>
        <v>#REF!</v>
      </c>
      <c r="M26" s="156"/>
    </row>
    <row r="27" spans="1:14" ht="18" customHeight="1">
      <c r="A27" s="141" t="s">
        <v>241</v>
      </c>
      <c r="B27" s="140"/>
      <c r="C27" s="140">
        <v>11</v>
      </c>
      <c r="D27" s="140" t="s">
        <v>246</v>
      </c>
      <c r="E27" s="67" t="e">
        <f>일위대가목록!F2</f>
        <v>#REF!</v>
      </c>
      <c r="F27" s="68" t="e">
        <f t="shared" ref="F27" si="13">ROUNDDOWN(E27*C27,0)</f>
        <v>#REF!</v>
      </c>
      <c r="G27" s="67" t="e">
        <f>일위대가목록!H2</f>
        <v>#REF!</v>
      </c>
      <c r="H27" s="67" t="e">
        <f t="shared" ref="H27" si="14">ROUNDDOWN(G27*C27,0)</f>
        <v>#REF!</v>
      </c>
      <c r="I27" s="67" t="e">
        <f>일위대가목록!J2</f>
        <v>#REF!</v>
      </c>
      <c r="J27" s="68" t="e">
        <f t="shared" ref="J27" si="15">ROUNDDOWN(I27*C27,0)</f>
        <v>#REF!</v>
      </c>
      <c r="K27" s="68" t="e">
        <f t="shared" ref="K27" si="16">SUM(E27+G27+I27)</f>
        <v>#REF!</v>
      </c>
      <c r="L27" s="68" t="e">
        <f t="shared" ref="L27" si="17">SUM(F27+H27+J27)</f>
        <v>#REF!</v>
      </c>
      <c r="M27" s="147" t="s">
        <v>338</v>
      </c>
    </row>
    <row r="28" spans="1:14" ht="18" customHeight="1">
      <c r="A28" s="141" t="s">
        <v>243</v>
      </c>
      <c r="B28" s="140"/>
      <c r="C28" s="140">
        <v>2</v>
      </c>
      <c r="D28" s="140" t="s">
        <v>246</v>
      </c>
      <c r="E28" s="67" t="e">
        <f>일위대가목록!F3</f>
        <v>#REF!</v>
      </c>
      <c r="F28" s="68" t="e">
        <f t="shared" ref="F28:F37" si="18">ROUNDDOWN(E28*C28,0)</f>
        <v>#REF!</v>
      </c>
      <c r="G28" s="67" t="e">
        <f>일위대가목록!H3</f>
        <v>#REF!</v>
      </c>
      <c r="H28" s="67" t="e">
        <f t="shared" ref="H28:H37" si="19">ROUNDDOWN(G28*C28,0)</f>
        <v>#REF!</v>
      </c>
      <c r="I28" s="67" t="e">
        <f>일위대가목록!J3</f>
        <v>#REF!</v>
      </c>
      <c r="J28" s="68" t="e">
        <f t="shared" ref="J28:J37" si="20">ROUNDDOWN(I28*C28,0)</f>
        <v>#REF!</v>
      </c>
      <c r="K28" s="68" t="e">
        <f t="shared" ref="K28:K37" si="21">SUM(E28+G28+I28)</f>
        <v>#REF!</v>
      </c>
      <c r="L28" s="68" t="e">
        <f t="shared" ref="L28:L37" si="22">SUM(F28+H28+J28)</f>
        <v>#REF!</v>
      </c>
      <c r="M28" s="147" t="s">
        <v>339</v>
      </c>
    </row>
    <row r="29" spans="1:14" ht="18" customHeight="1">
      <c r="A29" s="143" t="s">
        <v>243</v>
      </c>
      <c r="B29" s="140"/>
      <c r="C29" s="140">
        <v>3</v>
      </c>
      <c r="D29" s="142" t="s">
        <v>85</v>
      </c>
      <c r="E29" s="67" t="e">
        <f>일위대가목록!F4</f>
        <v>#REF!</v>
      </c>
      <c r="F29" s="68" t="e">
        <f t="shared" si="18"/>
        <v>#REF!</v>
      </c>
      <c r="G29" s="67" t="e">
        <f>일위대가목록!H4</f>
        <v>#REF!</v>
      </c>
      <c r="H29" s="67" t="e">
        <f t="shared" si="19"/>
        <v>#REF!</v>
      </c>
      <c r="I29" s="67" t="e">
        <f>일위대가목록!J4</f>
        <v>#REF!</v>
      </c>
      <c r="J29" s="68" t="e">
        <f t="shared" si="20"/>
        <v>#REF!</v>
      </c>
      <c r="K29" s="68" t="e">
        <f t="shared" si="21"/>
        <v>#REF!</v>
      </c>
      <c r="L29" s="68" t="e">
        <f t="shared" si="22"/>
        <v>#REF!</v>
      </c>
      <c r="M29" s="147" t="s">
        <v>340</v>
      </c>
    </row>
    <row r="30" spans="1:14" ht="18" customHeight="1">
      <c r="A30" s="143" t="s">
        <v>280</v>
      </c>
      <c r="B30" s="142" t="s">
        <v>283</v>
      </c>
      <c r="C30" s="140">
        <v>2</v>
      </c>
      <c r="D30" s="142" t="s">
        <v>85</v>
      </c>
      <c r="E30" s="67" t="e">
        <f>일위대가목록!F5</f>
        <v>#REF!</v>
      </c>
      <c r="F30" s="68" t="e">
        <f t="shared" si="18"/>
        <v>#REF!</v>
      </c>
      <c r="G30" s="67" t="e">
        <f>일위대가목록!H5</f>
        <v>#REF!</v>
      </c>
      <c r="H30" s="67" t="e">
        <f t="shared" si="19"/>
        <v>#REF!</v>
      </c>
      <c r="I30" s="67" t="e">
        <f>일위대가목록!J5</f>
        <v>#REF!</v>
      </c>
      <c r="J30" s="68" t="e">
        <f t="shared" si="20"/>
        <v>#REF!</v>
      </c>
      <c r="K30" s="68" t="e">
        <f t="shared" si="21"/>
        <v>#REF!</v>
      </c>
      <c r="L30" s="68" t="e">
        <f t="shared" si="22"/>
        <v>#REF!</v>
      </c>
      <c r="M30" s="147" t="s">
        <v>341</v>
      </c>
    </row>
    <row r="31" spans="1:14" ht="18" customHeight="1">
      <c r="A31" s="143" t="s">
        <v>281</v>
      </c>
      <c r="B31" s="142"/>
      <c r="C31" s="140">
        <v>2</v>
      </c>
      <c r="D31" s="142" t="s">
        <v>195</v>
      </c>
      <c r="E31" s="67" t="e">
        <f>일위대가목록!F6</f>
        <v>#REF!</v>
      </c>
      <c r="F31" s="68" t="e">
        <f t="shared" si="18"/>
        <v>#REF!</v>
      </c>
      <c r="G31" s="67" t="e">
        <f>일위대가목록!H6</f>
        <v>#REF!</v>
      </c>
      <c r="H31" s="67" t="e">
        <f t="shared" si="19"/>
        <v>#REF!</v>
      </c>
      <c r="I31" s="67" t="e">
        <f>일위대가목록!J6</f>
        <v>#REF!</v>
      </c>
      <c r="J31" s="68" t="e">
        <f t="shared" si="20"/>
        <v>#REF!</v>
      </c>
      <c r="K31" s="68" t="e">
        <f t="shared" si="21"/>
        <v>#REF!</v>
      </c>
      <c r="L31" s="68" t="e">
        <f t="shared" si="22"/>
        <v>#REF!</v>
      </c>
      <c r="M31" s="147" t="s">
        <v>342</v>
      </c>
    </row>
    <row r="32" spans="1:14" ht="18" customHeight="1">
      <c r="A32" s="198" t="s">
        <v>418</v>
      </c>
      <c r="B32" s="142" t="s">
        <v>287</v>
      </c>
      <c r="C32" s="142">
        <v>10</v>
      </c>
      <c r="D32" s="142" t="s">
        <v>286</v>
      </c>
      <c r="E32" s="67" t="e">
        <f>일위대가목록!F7</f>
        <v>#REF!</v>
      </c>
      <c r="F32" s="68" t="e">
        <f t="shared" si="18"/>
        <v>#REF!</v>
      </c>
      <c r="G32" s="67" t="e">
        <f>일위대가목록!H7</f>
        <v>#REF!</v>
      </c>
      <c r="H32" s="67" t="e">
        <f t="shared" si="19"/>
        <v>#REF!</v>
      </c>
      <c r="I32" s="67" t="e">
        <f>일위대가목록!J7</f>
        <v>#REF!</v>
      </c>
      <c r="J32" s="68" t="e">
        <f t="shared" si="20"/>
        <v>#REF!</v>
      </c>
      <c r="K32" s="68" t="e">
        <f t="shared" si="21"/>
        <v>#REF!</v>
      </c>
      <c r="L32" s="68" t="e">
        <f t="shared" si="22"/>
        <v>#REF!</v>
      </c>
      <c r="M32" s="147" t="s">
        <v>343</v>
      </c>
    </row>
    <row r="33" spans="1:13" ht="18" customHeight="1">
      <c r="A33" s="198" t="s">
        <v>419</v>
      </c>
      <c r="B33" s="140"/>
      <c r="C33" s="140">
        <v>2</v>
      </c>
      <c r="D33" s="140" t="s">
        <v>245</v>
      </c>
      <c r="E33" s="67" t="e">
        <f>일위대가목록!F8</f>
        <v>#REF!</v>
      </c>
      <c r="F33" s="68" t="e">
        <f t="shared" si="18"/>
        <v>#REF!</v>
      </c>
      <c r="G33" s="67">
        <f>일위대가목록!H8</f>
        <v>0</v>
      </c>
      <c r="H33" s="67">
        <f t="shared" si="19"/>
        <v>0</v>
      </c>
      <c r="I33" s="67">
        <f>일위대가목록!J8</f>
        <v>0</v>
      </c>
      <c r="J33" s="68">
        <f t="shared" si="20"/>
        <v>0</v>
      </c>
      <c r="K33" s="68" t="e">
        <f t="shared" si="21"/>
        <v>#REF!</v>
      </c>
      <c r="L33" s="68" t="e">
        <f t="shared" si="22"/>
        <v>#REF!</v>
      </c>
      <c r="M33" s="147" t="s">
        <v>344</v>
      </c>
    </row>
    <row r="34" spans="1:13" ht="18" customHeight="1">
      <c r="A34" s="198" t="s">
        <v>242</v>
      </c>
      <c r="B34" s="140"/>
      <c r="C34" s="140">
        <v>1</v>
      </c>
      <c r="D34" s="140" t="s">
        <v>245</v>
      </c>
      <c r="E34" s="67">
        <f>일위대가목록!F9</f>
        <v>0</v>
      </c>
      <c r="F34" s="68">
        <f t="shared" si="18"/>
        <v>0</v>
      </c>
      <c r="G34" s="67" t="e">
        <f>일위대가목록!H9</f>
        <v>#REF!</v>
      </c>
      <c r="H34" s="67" t="e">
        <f t="shared" si="19"/>
        <v>#REF!</v>
      </c>
      <c r="I34" s="67">
        <f>일위대가목록!J9</f>
        <v>0</v>
      </c>
      <c r="J34" s="68">
        <f t="shared" si="20"/>
        <v>0</v>
      </c>
      <c r="K34" s="68" t="e">
        <f t="shared" si="21"/>
        <v>#REF!</v>
      </c>
      <c r="L34" s="68" t="e">
        <f t="shared" si="22"/>
        <v>#REF!</v>
      </c>
      <c r="M34" s="147" t="s">
        <v>345</v>
      </c>
    </row>
    <row r="35" spans="1:13" ht="18" customHeight="1">
      <c r="A35" s="198" t="s">
        <v>420</v>
      </c>
      <c r="B35" s="142"/>
      <c r="C35" s="142">
        <v>2</v>
      </c>
      <c r="D35" s="142" t="s">
        <v>422</v>
      </c>
      <c r="E35" s="67" t="e">
        <f>일위대가목록!F10</f>
        <v>#REF!</v>
      </c>
      <c r="F35" s="68" t="e">
        <f t="shared" si="18"/>
        <v>#REF!</v>
      </c>
      <c r="G35" s="67" t="e">
        <f>일위대가목록!H10</f>
        <v>#REF!</v>
      </c>
      <c r="H35" s="67" t="e">
        <f t="shared" si="19"/>
        <v>#REF!</v>
      </c>
      <c r="I35" s="67">
        <f>일위대가목록!J10</f>
        <v>0</v>
      </c>
      <c r="J35" s="68">
        <f t="shared" si="20"/>
        <v>0</v>
      </c>
      <c r="K35" s="68" t="e">
        <f t="shared" si="21"/>
        <v>#REF!</v>
      </c>
      <c r="L35" s="68" t="e">
        <f t="shared" si="22"/>
        <v>#REF!</v>
      </c>
      <c r="M35" s="147" t="s">
        <v>346</v>
      </c>
    </row>
    <row r="36" spans="1:13" ht="18" customHeight="1">
      <c r="A36" s="143" t="s">
        <v>282</v>
      </c>
      <c r="B36" s="142" t="s">
        <v>285</v>
      </c>
      <c r="C36" s="142">
        <v>2</v>
      </c>
      <c r="D36" s="142" t="s">
        <v>286</v>
      </c>
      <c r="E36" s="67" t="e">
        <f>일위대가목록!F11</f>
        <v>#REF!</v>
      </c>
      <c r="F36" s="68" t="e">
        <f t="shared" si="18"/>
        <v>#REF!</v>
      </c>
      <c r="G36" s="67" t="e">
        <f>일위대가목록!H11</f>
        <v>#REF!</v>
      </c>
      <c r="H36" s="67" t="e">
        <f t="shared" si="19"/>
        <v>#REF!</v>
      </c>
      <c r="I36" s="67" t="e">
        <f>일위대가목록!J11</f>
        <v>#REF!</v>
      </c>
      <c r="J36" s="68" t="e">
        <f t="shared" si="20"/>
        <v>#REF!</v>
      </c>
      <c r="K36" s="68" t="e">
        <f t="shared" si="21"/>
        <v>#REF!</v>
      </c>
      <c r="L36" s="68" t="e">
        <f t="shared" si="22"/>
        <v>#REF!</v>
      </c>
      <c r="M36" s="147" t="s">
        <v>347</v>
      </c>
    </row>
    <row r="37" spans="1:13" ht="18" customHeight="1">
      <c r="A37" s="198" t="s">
        <v>421</v>
      </c>
      <c r="B37" s="142"/>
      <c r="C37" s="142">
        <v>1</v>
      </c>
      <c r="D37" s="142" t="s">
        <v>288</v>
      </c>
      <c r="E37" s="67" t="e">
        <f>일위대가목록!F12</f>
        <v>#REF!</v>
      </c>
      <c r="F37" s="68" t="e">
        <f t="shared" si="18"/>
        <v>#REF!</v>
      </c>
      <c r="G37" s="67" t="e">
        <f>일위대가목록!H12</f>
        <v>#REF!</v>
      </c>
      <c r="H37" s="67" t="e">
        <f t="shared" si="19"/>
        <v>#REF!</v>
      </c>
      <c r="I37" s="67" t="e">
        <f>일위대가목록!J12</f>
        <v>#REF!</v>
      </c>
      <c r="J37" s="68" t="e">
        <f t="shared" si="20"/>
        <v>#REF!</v>
      </c>
      <c r="K37" s="68" t="e">
        <f t="shared" si="21"/>
        <v>#REF!</v>
      </c>
      <c r="L37" s="68" t="e">
        <f t="shared" si="22"/>
        <v>#REF!</v>
      </c>
      <c r="M37" s="147" t="s">
        <v>566</v>
      </c>
    </row>
    <row r="38" spans="1:13" ht="18" customHeight="1">
      <c r="A38" s="143"/>
      <c r="B38" s="142"/>
      <c r="C38" s="142"/>
      <c r="D38" s="142"/>
      <c r="E38" s="67"/>
      <c r="F38" s="68"/>
      <c r="G38" s="67"/>
      <c r="H38" s="67"/>
      <c r="I38" s="67"/>
      <c r="J38" s="68"/>
      <c r="K38" s="68"/>
      <c r="L38" s="68"/>
      <c r="M38" s="147"/>
    </row>
    <row r="39" spans="1:13" ht="18" customHeight="1">
      <c r="A39" s="393" t="s">
        <v>264</v>
      </c>
      <c r="B39" s="393"/>
      <c r="C39" s="156"/>
      <c r="D39" s="156"/>
      <c r="E39" s="157"/>
      <c r="F39" s="158" t="e">
        <f>SUM(F40:F46)</f>
        <v>#REF!</v>
      </c>
      <c r="G39" s="157"/>
      <c r="H39" s="158" t="e">
        <f>SUM(H40:H46)</f>
        <v>#REF!</v>
      </c>
      <c r="I39" s="157"/>
      <c r="J39" s="158" t="e">
        <f>SUM(J40:J46)</f>
        <v>#REF!</v>
      </c>
      <c r="K39" s="158"/>
      <c r="L39" s="159" t="e">
        <f>SUM(F39+H39+J39)</f>
        <v>#REF!</v>
      </c>
      <c r="M39" s="160"/>
    </row>
    <row r="40" spans="1:13" ht="18" customHeight="1">
      <c r="A40" s="143" t="s">
        <v>243</v>
      </c>
      <c r="B40" s="140"/>
      <c r="C40" s="140">
        <v>4</v>
      </c>
      <c r="D40" s="142" t="s">
        <v>305</v>
      </c>
      <c r="E40" s="67" t="e">
        <f>일위대가목록!F13</f>
        <v>#REF!</v>
      </c>
      <c r="F40" s="68" t="e">
        <f>ROUNDDOWN(E40*C40,0)</f>
        <v>#REF!</v>
      </c>
      <c r="G40" s="67" t="e">
        <f>일위대가목록!H13</f>
        <v>#REF!</v>
      </c>
      <c r="H40" s="67" t="e">
        <f>ROUNDDOWN(G40*C40,0)</f>
        <v>#REF!</v>
      </c>
      <c r="I40" s="67" t="e">
        <f>일위대가목록!J13</f>
        <v>#REF!</v>
      </c>
      <c r="J40" s="68" t="e">
        <f>ROUNDDOWN(I40*C40,0)</f>
        <v>#REF!</v>
      </c>
      <c r="K40" s="68" t="e">
        <f>SUM(E40+G40+I40)</f>
        <v>#REF!</v>
      </c>
      <c r="L40" s="68" t="e">
        <f>SUM(F40+H40+J40)</f>
        <v>#REF!</v>
      </c>
      <c r="M40" s="147" t="s">
        <v>355</v>
      </c>
    </row>
    <row r="41" spans="1:13" ht="18" customHeight="1">
      <c r="A41" s="198" t="s">
        <v>423</v>
      </c>
      <c r="B41" s="142"/>
      <c r="C41" s="142">
        <v>25</v>
      </c>
      <c r="D41" s="142" t="s">
        <v>426</v>
      </c>
      <c r="E41" s="67" t="e">
        <f>일위대가목록!F14</f>
        <v>#REF!</v>
      </c>
      <c r="F41" s="68" t="e">
        <f t="shared" ref="F41:F46" si="23">ROUNDDOWN(E41*C41,0)</f>
        <v>#REF!</v>
      </c>
      <c r="G41" s="67" t="e">
        <f>일위대가목록!H14</f>
        <v>#REF!</v>
      </c>
      <c r="H41" s="67" t="e">
        <f t="shared" ref="H41:H46" si="24">ROUNDDOWN(G41*C41,0)</f>
        <v>#REF!</v>
      </c>
      <c r="I41" s="67" t="e">
        <f>일위대가목록!J14</f>
        <v>#REF!</v>
      </c>
      <c r="J41" s="68" t="e">
        <f t="shared" ref="J41:J46" si="25">ROUNDDOWN(I41*C41,0)</f>
        <v>#REF!</v>
      </c>
      <c r="K41" s="68" t="e">
        <f t="shared" ref="K41:K46" si="26">SUM(E41+G41+I41)</f>
        <v>#REF!</v>
      </c>
      <c r="L41" s="68" t="e">
        <f t="shared" ref="L41:L46" si="27">SUM(F41+H41+J41)</f>
        <v>#REF!</v>
      </c>
      <c r="M41" s="147" t="s">
        <v>567</v>
      </c>
    </row>
    <row r="42" spans="1:13" ht="18" customHeight="1">
      <c r="A42" s="198" t="s">
        <v>424</v>
      </c>
      <c r="B42" s="142" t="s">
        <v>429</v>
      </c>
      <c r="C42" s="142">
        <v>2</v>
      </c>
      <c r="D42" s="142" t="s">
        <v>422</v>
      </c>
      <c r="E42" s="67" t="e">
        <f>일위대가목록!F15</f>
        <v>#REF!</v>
      </c>
      <c r="F42" s="68" t="e">
        <f t="shared" si="23"/>
        <v>#REF!</v>
      </c>
      <c r="G42" s="67" t="e">
        <f>일위대가목록!H15</f>
        <v>#REF!</v>
      </c>
      <c r="H42" s="67" t="e">
        <f t="shared" si="24"/>
        <v>#REF!</v>
      </c>
      <c r="I42" s="67" t="e">
        <f>일위대가목록!J15</f>
        <v>#REF!</v>
      </c>
      <c r="J42" s="68" t="e">
        <f t="shared" si="25"/>
        <v>#REF!</v>
      </c>
      <c r="K42" s="68" t="e">
        <f t="shared" si="26"/>
        <v>#REF!</v>
      </c>
      <c r="L42" s="68" t="e">
        <f t="shared" si="27"/>
        <v>#REF!</v>
      </c>
      <c r="M42" s="147" t="s">
        <v>348</v>
      </c>
    </row>
    <row r="43" spans="1:13" ht="18" customHeight="1">
      <c r="A43" s="198" t="s">
        <v>425</v>
      </c>
      <c r="B43" s="142" t="s">
        <v>493</v>
      </c>
      <c r="C43" s="140">
        <v>1</v>
      </c>
      <c r="D43" s="142" t="s">
        <v>50</v>
      </c>
      <c r="E43" s="67" t="e">
        <f>일위대가목록!F16</f>
        <v>#REF!</v>
      </c>
      <c r="F43" s="68" t="e">
        <f t="shared" si="23"/>
        <v>#REF!</v>
      </c>
      <c r="G43" s="67">
        <f>일위대가목록!H16</f>
        <v>0</v>
      </c>
      <c r="H43" s="67">
        <f t="shared" si="24"/>
        <v>0</v>
      </c>
      <c r="I43" s="67">
        <f>일위대가목록!J16</f>
        <v>0</v>
      </c>
      <c r="J43" s="68">
        <f t="shared" si="25"/>
        <v>0</v>
      </c>
      <c r="K43" s="68" t="e">
        <f t="shared" si="26"/>
        <v>#REF!</v>
      </c>
      <c r="L43" s="68" t="e">
        <f t="shared" si="27"/>
        <v>#REF!</v>
      </c>
      <c r="M43" s="147" t="s">
        <v>568</v>
      </c>
    </row>
    <row r="44" spans="1:13" ht="18" customHeight="1">
      <c r="A44" s="143" t="s">
        <v>289</v>
      </c>
      <c r="B44" s="142" t="s">
        <v>385</v>
      </c>
      <c r="C44" s="140">
        <v>2</v>
      </c>
      <c r="D44" s="142" t="s">
        <v>50</v>
      </c>
      <c r="E44" s="67" t="e">
        <f>일위대가목록!F17</f>
        <v>#REF!</v>
      </c>
      <c r="F44" s="68" t="e">
        <f t="shared" si="23"/>
        <v>#REF!</v>
      </c>
      <c r="G44" s="67" t="e">
        <f>일위대가목록!H17</f>
        <v>#REF!</v>
      </c>
      <c r="H44" s="67" t="e">
        <f t="shared" si="24"/>
        <v>#REF!</v>
      </c>
      <c r="I44" s="67" t="e">
        <f>일위대가목록!J17</f>
        <v>#REF!</v>
      </c>
      <c r="J44" s="68" t="e">
        <f t="shared" si="25"/>
        <v>#REF!</v>
      </c>
      <c r="K44" s="68" t="e">
        <f t="shared" si="26"/>
        <v>#REF!</v>
      </c>
      <c r="L44" s="68" t="e">
        <f t="shared" si="27"/>
        <v>#REF!</v>
      </c>
      <c r="M44" s="147" t="s">
        <v>569</v>
      </c>
    </row>
    <row r="45" spans="1:13" ht="18" customHeight="1">
      <c r="A45" s="198" t="s">
        <v>427</v>
      </c>
      <c r="B45" s="142" t="s">
        <v>428</v>
      </c>
      <c r="C45" s="140">
        <v>2</v>
      </c>
      <c r="D45" s="142" t="s">
        <v>422</v>
      </c>
      <c r="E45" s="67" t="e">
        <f>일위대가목록!F18</f>
        <v>#REF!</v>
      </c>
      <c r="F45" s="68" t="e">
        <f t="shared" si="23"/>
        <v>#REF!</v>
      </c>
      <c r="G45" s="67" t="e">
        <f>일위대가목록!H18</f>
        <v>#REF!</v>
      </c>
      <c r="H45" s="67" t="e">
        <f t="shared" si="24"/>
        <v>#REF!</v>
      </c>
      <c r="I45" s="67" t="e">
        <f>일위대가목록!J18</f>
        <v>#REF!</v>
      </c>
      <c r="J45" s="68" t="e">
        <f t="shared" si="25"/>
        <v>#REF!</v>
      </c>
      <c r="K45" s="68" t="e">
        <f t="shared" si="26"/>
        <v>#REF!</v>
      </c>
      <c r="L45" s="68" t="e">
        <f t="shared" si="27"/>
        <v>#REF!</v>
      </c>
      <c r="M45" s="147" t="s">
        <v>570</v>
      </c>
    </row>
    <row r="46" spans="1:13" ht="18" customHeight="1">
      <c r="A46" s="198" t="s">
        <v>430</v>
      </c>
      <c r="B46" s="142" t="s">
        <v>431</v>
      </c>
      <c r="C46" s="142">
        <v>30</v>
      </c>
      <c r="D46" s="142" t="s">
        <v>426</v>
      </c>
      <c r="E46" s="67" t="e">
        <f>일위대가목록!F19</f>
        <v>#REF!</v>
      </c>
      <c r="F46" s="68" t="e">
        <f t="shared" si="23"/>
        <v>#REF!</v>
      </c>
      <c r="G46" s="67" t="e">
        <f>일위대가목록!H19</f>
        <v>#REF!</v>
      </c>
      <c r="H46" s="67" t="e">
        <f t="shared" si="24"/>
        <v>#REF!</v>
      </c>
      <c r="I46" s="67" t="e">
        <f>일위대가목록!J19</f>
        <v>#REF!</v>
      </c>
      <c r="J46" s="68" t="e">
        <f t="shared" si="25"/>
        <v>#REF!</v>
      </c>
      <c r="K46" s="68" t="e">
        <f t="shared" si="26"/>
        <v>#REF!</v>
      </c>
      <c r="L46" s="68" t="e">
        <f t="shared" si="27"/>
        <v>#REF!</v>
      </c>
      <c r="M46" s="147" t="s">
        <v>349</v>
      </c>
    </row>
    <row r="47" spans="1:13" ht="18" customHeight="1">
      <c r="A47" s="198"/>
      <c r="B47" s="142"/>
      <c r="C47" s="142"/>
      <c r="D47" s="142"/>
      <c r="E47" s="67"/>
      <c r="F47" s="68"/>
      <c r="G47" s="67"/>
      <c r="H47" s="67"/>
      <c r="I47" s="67"/>
      <c r="J47" s="68"/>
      <c r="K47" s="68"/>
      <c r="L47" s="68"/>
      <c r="M47" s="147"/>
    </row>
    <row r="48" spans="1:13" ht="18" customHeight="1">
      <c r="A48" s="393" t="s">
        <v>265</v>
      </c>
      <c r="B48" s="393"/>
      <c r="C48" s="156"/>
      <c r="D48" s="156"/>
      <c r="E48" s="157"/>
      <c r="F48" s="158" t="e">
        <f>SUM(F49:F51)</f>
        <v>#REF!</v>
      </c>
      <c r="G48" s="157"/>
      <c r="H48" s="158" t="e">
        <f>SUM(H49:H51)</f>
        <v>#REF!</v>
      </c>
      <c r="I48" s="157"/>
      <c r="J48" s="158" t="e">
        <f>SUM(J49:J51)</f>
        <v>#REF!</v>
      </c>
      <c r="K48" s="158"/>
      <c r="L48" s="159" t="e">
        <f>SUM(F48+H48+J48)</f>
        <v>#REF!</v>
      </c>
      <c r="M48" s="160"/>
    </row>
    <row r="49" spans="1:13" ht="18" customHeight="1">
      <c r="A49" s="143" t="s">
        <v>331</v>
      </c>
      <c r="B49" s="142" t="s">
        <v>98</v>
      </c>
      <c r="C49" s="142">
        <v>2</v>
      </c>
      <c r="D49" s="142" t="s">
        <v>97</v>
      </c>
      <c r="E49" s="67" t="e">
        <f>일위대가목록!F20</f>
        <v>#REF!</v>
      </c>
      <c r="F49" s="68" t="e">
        <f t="shared" ref="F49" si="28">ROUNDDOWN(E49*C49,0)</f>
        <v>#REF!</v>
      </c>
      <c r="G49" s="67">
        <f>일위대가목록!H20</f>
        <v>0</v>
      </c>
      <c r="H49" s="67">
        <f t="shared" ref="H49" si="29">ROUNDDOWN(G49*C49,0)</f>
        <v>0</v>
      </c>
      <c r="I49" s="67">
        <f>일위대가목록!J20</f>
        <v>0</v>
      </c>
      <c r="J49" s="68">
        <f t="shared" ref="J49" si="30">ROUNDDOWN(I49*C49,0)</f>
        <v>0</v>
      </c>
      <c r="K49" s="68" t="e">
        <f t="shared" ref="K49" si="31">SUM(E49+G49+I49)</f>
        <v>#REF!</v>
      </c>
      <c r="L49" s="68" t="e">
        <f t="shared" ref="L49" si="32">SUM(F49+H49+J49)</f>
        <v>#REF!</v>
      </c>
      <c r="M49" s="147" t="s">
        <v>571</v>
      </c>
    </row>
    <row r="50" spans="1:13" ht="18" customHeight="1">
      <c r="A50" s="198" t="s">
        <v>432</v>
      </c>
      <c r="B50" s="140"/>
      <c r="C50" s="140">
        <v>11</v>
      </c>
      <c r="D50" s="142" t="s">
        <v>434</v>
      </c>
      <c r="E50" s="67" t="e">
        <f>일위대가목록!F21</f>
        <v>#REF!</v>
      </c>
      <c r="F50" s="68" t="e">
        <f t="shared" ref="F50:F51" si="33">ROUNDDOWN(E50*C50,0)</f>
        <v>#REF!</v>
      </c>
      <c r="G50" s="67" t="e">
        <f>일위대가목록!H21</f>
        <v>#REF!</v>
      </c>
      <c r="H50" s="67" t="e">
        <f t="shared" ref="H50:H51" si="34">ROUNDDOWN(G50*C50,0)</f>
        <v>#REF!</v>
      </c>
      <c r="I50" s="67" t="e">
        <f>일위대가목록!J21</f>
        <v>#REF!</v>
      </c>
      <c r="J50" s="68" t="e">
        <f t="shared" ref="J50:J51" si="35">ROUNDDOWN(I50*C50,0)</f>
        <v>#REF!</v>
      </c>
      <c r="K50" s="68" t="e">
        <f t="shared" ref="K50:K51" si="36">SUM(E50+G50+I50)</f>
        <v>#REF!</v>
      </c>
      <c r="L50" s="68" t="e">
        <f t="shared" ref="L50:L51" si="37">SUM(F50+H50+J50)</f>
        <v>#REF!</v>
      </c>
      <c r="M50" s="147" t="s">
        <v>350</v>
      </c>
    </row>
    <row r="51" spans="1:13" ht="18" customHeight="1">
      <c r="A51" s="198" t="s">
        <v>433</v>
      </c>
      <c r="B51" s="142"/>
      <c r="C51" s="142">
        <v>1</v>
      </c>
      <c r="D51" s="142" t="s">
        <v>434</v>
      </c>
      <c r="E51" s="67" t="e">
        <f>일위대가목록!F22</f>
        <v>#REF!</v>
      </c>
      <c r="F51" s="68" t="e">
        <f t="shared" si="33"/>
        <v>#REF!</v>
      </c>
      <c r="G51" s="67" t="e">
        <f>일위대가목록!H22</f>
        <v>#REF!</v>
      </c>
      <c r="H51" s="67" t="e">
        <f t="shared" si="34"/>
        <v>#REF!</v>
      </c>
      <c r="I51" s="67" t="e">
        <f>일위대가목록!J22</f>
        <v>#REF!</v>
      </c>
      <c r="J51" s="68" t="e">
        <f t="shared" si="35"/>
        <v>#REF!</v>
      </c>
      <c r="K51" s="68" t="e">
        <f t="shared" si="36"/>
        <v>#REF!</v>
      </c>
      <c r="L51" s="68" t="e">
        <f t="shared" si="37"/>
        <v>#REF!</v>
      </c>
      <c r="M51" s="147" t="s">
        <v>351</v>
      </c>
    </row>
    <row r="52" spans="1:13" ht="18" customHeight="1">
      <c r="A52" s="198"/>
      <c r="B52" s="142"/>
      <c r="C52" s="142"/>
      <c r="D52" s="142"/>
      <c r="E52" s="67"/>
      <c r="F52" s="68"/>
      <c r="G52" s="67"/>
      <c r="H52" s="67"/>
      <c r="I52" s="67"/>
      <c r="J52" s="68"/>
      <c r="K52" s="68"/>
      <c r="L52" s="68"/>
      <c r="M52" s="147"/>
    </row>
    <row r="53" spans="1:13" ht="18" customHeight="1">
      <c r="A53" s="393" t="s">
        <v>290</v>
      </c>
      <c r="B53" s="393"/>
      <c r="C53" s="156"/>
      <c r="D53" s="156"/>
      <c r="E53" s="157"/>
      <c r="F53" s="158" t="e">
        <f>SUM(F54+F55+F56+F57+F58+F59+F60+F61+F62)</f>
        <v>#REF!</v>
      </c>
      <c r="G53" s="157"/>
      <c r="H53" s="158" t="e">
        <f>SUM(H54+H55+H56+H57+H58+H59+H60+H61+H62)</f>
        <v>#REF!</v>
      </c>
      <c r="I53" s="157"/>
      <c r="J53" s="158" t="e">
        <f>SUM(J54+J55+J56+J57+J58+J59+J60+J61+J62)</f>
        <v>#REF!</v>
      </c>
      <c r="K53" s="158"/>
      <c r="L53" s="159" t="e">
        <f>SUM(F53+H53+J53)</f>
        <v>#REF!</v>
      </c>
      <c r="M53" s="160"/>
    </row>
    <row r="54" spans="1:13" ht="18" customHeight="1">
      <c r="A54" s="143" t="s">
        <v>299</v>
      </c>
      <c r="B54" s="142"/>
      <c r="C54" s="142">
        <v>1</v>
      </c>
      <c r="D54" s="142" t="s">
        <v>85</v>
      </c>
      <c r="E54" s="67" t="e">
        <f>일위대가목록!F23</f>
        <v>#REF!</v>
      </c>
      <c r="F54" s="68" t="e">
        <f t="shared" ref="F54" si="38">ROUNDDOWN(E54*C54,0)</f>
        <v>#REF!</v>
      </c>
      <c r="G54" s="67" t="e">
        <f>일위대가목록!H23</f>
        <v>#REF!</v>
      </c>
      <c r="H54" s="67" t="e">
        <f t="shared" ref="H54" si="39">ROUNDDOWN(G54*C54,0)</f>
        <v>#REF!</v>
      </c>
      <c r="I54" s="67" t="e">
        <f>일위대가목록!J23</f>
        <v>#REF!</v>
      </c>
      <c r="J54" s="68" t="e">
        <f t="shared" ref="J54" si="40">ROUNDDOWN(I54*C54,0)</f>
        <v>#REF!</v>
      </c>
      <c r="K54" s="68" t="e">
        <f t="shared" ref="K54" si="41">SUM(E54+G54+I54)</f>
        <v>#REF!</v>
      </c>
      <c r="L54" s="68" t="e">
        <f t="shared" ref="L54" si="42">SUM(F54+H54+J54)</f>
        <v>#REF!</v>
      </c>
      <c r="M54" s="147" t="s">
        <v>572</v>
      </c>
    </row>
    <row r="55" spans="1:13" ht="18" customHeight="1">
      <c r="A55" s="143" t="s">
        <v>297</v>
      </c>
      <c r="B55" s="142" t="s">
        <v>298</v>
      </c>
      <c r="C55" s="142">
        <v>1</v>
      </c>
      <c r="D55" s="142" t="s">
        <v>303</v>
      </c>
      <c r="E55" s="67" t="e">
        <f>일위대가목록!F24</f>
        <v>#REF!</v>
      </c>
      <c r="F55" s="68" t="e">
        <f t="shared" ref="F55:F62" si="43">ROUNDDOWN(E55*C55,0)</f>
        <v>#REF!</v>
      </c>
      <c r="G55" s="67" t="e">
        <f>일위대가목록!H24</f>
        <v>#REF!</v>
      </c>
      <c r="H55" s="67" t="e">
        <f t="shared" ref="H55:H62" si="44">ROUNDDOWN(G55*C55,0)</f>
        <v>#REF!</v>
      </c>
      <c r="I55" s="67" t="e">
        <f>일위대가목록!J24</f>
        <v>#REF!</v>
      </c>
      <c r="J55" s="68" t="e">
        <f t="shared" ref="J55:J62" si="45">ROUNDDOWN(I55*C55,0)</f>
        <v>#REF!</v>
      </c>
      <c r="K55" s="68" t="e">
        <f t="shared" ref="K55:K62" si="46">SUM(E55+G55+I55)</f>
        <v>#REF!</v>
      </c>
      <c r="L55" s="68" t="e">
        <f t="shared" ref="L55:L62" si="47">SUM(F55+H55+J55)</f>
        <v>#REF!</v>
      </c>
      <c r="M55" s="147" t="s">
        <v>352</v>
      </c>
    </row>
    <row r="56" spans="1:13" ht="18" customHeight="1">
      <c r="A56" s="141" t="s">
        <v>241</v>
      </c>
      <c r="B56" s="140"/>
      <c r="C56" s="140">
        <v>6</v>
      </c>
      <c r="D56" s="140" t="s">
        <v>246</v>
      </c>
      <c r="E56" s="67" t="e">
        <f>일위대가목록!F25</f>
        <v>#REF!</v>
      </c>
      <c r="F56" s="68" t="e">
        <f t="shared" si="43"/>
        <v>#REF!</v>
      </c>
      <c r="G56" s="67" t="e">
        <f>일위대가목록!H25</f>
        <v>#REF!</v>
      </c>
      <c r="H56" s="67" t="e">
        <f t="shared" si="44"/>
        <v>#REF!</v>
      </c>
      <c r="I56" s="67" t="e">
        <f>일위대가목록!J25</f>
        <v>#REF!</v>
      </c>
      <c r="J56" s="68" t="e">
        <f t="shared" si="45"/>
        <v>#REF!</v>
      </c>
      <c r="K56" s="68" t="e">
        <f t="shared" si="46"/>
        <v>#REF!</v>
      </c>
      <c r="L56" s="68" t="e">
        <f t="shared" si="47"/>
        <v>#REF!</v>
      </c>
      <c r="M56" s="147" t="s">
        <v>353</v>
      </c>
    </row>
    <row r="57" spans="1:13" ht="18" customHeight="1">
      <c r="A57" s="143" t="s">
        <v>243</v>
      </c>
      <c r="B57" s="142"/>
      <c r="C57" s="142">
        <v>8</v>
      </c>
      <c r="D57" s="142" t="s">
        <v>85</v>
      </c>
      <c r="E57" s="67" t="e">
        <f>일위대가목록!F26</f>
        <v>#REF!</v>
      </c>
      <c r="F57" s="68" t="e">
        <f t="shared" si="43"/>
        <v>#REF!</v>
      </c>
      <c r="G57" s="67" t="e">
        <f>일위대가목록!H26</f>
        <v>#REF!</v>
      </c>
      <c r="H57" s="67" t="e">
        <f t="shared" si="44"/>
        <v>#REF!</v>
      </c>
      <c r="I57" s="67" t="e">
        <f>일위대가목록!J26</f>
        <v>#REF!</v>
      </c>
      <c r="J57" s="68" t="e">
        <f t="shared" si="45"/>
        <v>#REF!</v>
      </c>
      <c r="K57" s="68" t="e">
        <f t="shared" si="46"/>
        <v>#REF!</v>
      </c>
      <c r="L57" s="68" t="e">
        <f t="shared" si="47"/>
        <v>#REF!</v>
      </c>
      <c r="M57" s="147" t="s">
        <v>573</v>
      </c>
    </row>
    <row r="58" spans="1:13" ht="18" customHeight="1">
      <c r="A58" s="143" t="s">
        <v>281</v>
      </c>
      <c r="B58" s="140"/>
      <c r="C58" s="140">
        <v>2</v>
      </c>
      <c r="D58" s="142" t="s">
        <v>195</v>
      </c>
      <c r="E58" s="67" t="e">
        <f>일위대가목록!F27</f>
        <v>#REF!</v>
      </c>
      <c r="F58" s="68" t="e">
        <f t="shared" si="43"/>
        <v>#REF!</v>
      </c>
      <c r="G58" s="67" t="e">
        <f>일위대가목록!H27</f>
        <v>#REF!</v>
      </c>
      <c r="H58" s="67" t="e">
        <f t="shared" si="44"/>
        <v>#REF!</v>
      </c>
      <c r="I58" s="67" t="e">
        <f>일위대가목록!J27</f>
        <v>#REF!</v>
      </c>
      <c r="J58" s="68" t="e">
        <f t="shared" si="45"/>
        <v>#REF!</v>
      </c>
      <c r="K58" s="68" t="e">
        <f t="shared" si="46"/>
        <v>#REF!</v>
      </c>
      <c r="L58" s="68" t="e">
        <f t="shared" si="47"/>
        <v>#REF!</v>
      </c>
      <c r="M58" s="147" t="s">
        <v>574</v>
      </c>
    </row>
    <row r="59" spans="1:13" ht="18" customHeight="1">
      <c r="A59" s="143" t="s">
        <v>295</v>
      </c>
      <c r="B59" s="140"/>
      <c r="C59" s="140">
        <v>40</v>
      </c>
      <c r="D59" s="142" t="s">
        <v>51</v>
      </c>
      <c r="E59" s="67" t="e">
        <f>일위대가목록!F28</f>
        <v>#REF!</v>
      </c>
      <c r="F59" s="68" t="e">
        <f t="shared" si="43"/>
        <v>#REF!</v>
      </c>
      <c r="G59" s="67" t="e">
        <f>일위대가목록!H28</f>
        <v>#REF!</v>
      </c>
      <c r="H59" s="67" t="e">
        <f t="shared" si="44"/>
        <v>#REF!</v>
      </c>
      <c r="I59" s="67" t="e">
        <f>일위대가목록!J28</f>
        <v>#REF!</v>
      </c>
      <c r="J59" s="68" t="e">
        <f t="shared" si="45"/>
        <v>#REF!</v>
      </c>
      <c r="K59" s="68" t="e">
        <f t="shared" si="46"/>
        <v>#REF!</v>
      </c>
      <c r="L59" s="68" t="e">
        <f t="shared" si="47"/>
        <v>#REF!</v>
      </c>
      <c r="M59" s="147" t="s">
        <v>575</v>
      </c>
    </row>
    <row r="60" spans="1:13" ht="18" customHeight="1">
      <c r="A60" s="143" t="s">
        <v>296</v>
      </c>
      <c r="B60" s="142"/>
      <c r="C60" s="142">
        <v>8</v>
      </c>
      <c r="D60" s="142" t="s">
        <v>302</v>
      </c>
      <c r="E60" s="67" t="e">
        <f>일위대가목록!F29</f>
        <v>#REF!</v>
      </c>
      <c r="F60" s="68" t="e">
        <f t="shared" si="43"/>
        <v>#REF!</v>
      </c>
      <c r="G60" s="67" t="e">
        <f>일위대가목록!H29</f>
        <v>#REF!</v>
      </c>
      <c r="H60" s="67" t="e">
        <f t="shared" si="44"/>
        <v>#REF!</v>
      </c>
      <c r="I60" s="67" t="e">
        <f>일위대가목록!J29</f>
        <v>#REF!</v>
      </c>
      <c r="J60" s="68" t="e">
        <f t="shared" si="45"/>
        <v>#REF!</v>
      </c>
      <c r="K60" s="68" t="e">
        <f t="shared" si="46"/>
        <v>#REF!</v>
      </c>
      <c r="L60" s="68" t="e">
        <f t="shared" si="47"/>
        <v>#REF!</v>
      </c>
      <c r="M60" s="147" t="s">
        <v>576</v>
      </c>
    </row>
    <row r="61" spans="1:13" ht="18" customHeight="1">
      <c r="A61" s="198" t="s">
        <v>435</v>
      </c>
      <c r="B61" s="142" t="s">
        <v>436</v>
      </c>
      <c r="C61" s="142">
        <v>1</v>
      </c>
      <c r="D61" s="142" t="s">
        <v>50</v>
      </c>
      <c r="E61" s="67" t="e">
        <f>일위대가목록!F30</f>
        <v>#REF!</v>
      </c>
      <c r="F61" s="68" t="e">
        <f t="shared" si="43"/>
        <v>#REF!</v>
      </c>
      <c r="G61" s="67" t="e">
        <f>일위대가목록!H30</f>
        <v>#REF!</v>
      </c>
      <c r="H61" s="67" t="e">
        <f t="shared" si="44"/>
        <v>#REF!</v>
      </c>
      <c r="I61" s="67" t="e">
        <f>일위대가목록!J30</f>
        <v>#REF!</v>
      </c>
      <c r="J61" s="68" t="e">
        <f t="shared" si="45"/>
        <v>#REF!</v>
      </c>
      <c r="K61" s="68" t="e">
        <f t="shared" si="46"/>
        <v>#REF!</v>
      </c>
      <c r="L61" s="68" t="e">
        <f t="shared" si="47"/>
        <v>#REF!</v>
      </c>
      <c r="M61" s="147" t="s">
        <v>577</v>
      </c>
    </row>
    <row r="62" spans="1:13" ht="18" customHeight="1">
      <c r="A62" s="143" t="s">
        <v>300</v>
      </c>
      <c r="B62" s="142" t="s">
        <v>301</v>
      </c>
      <c r="C62" s="142">
        <v>3</v>
      </c>
      <c r="D62" s="142" t="s">
        <v>286</v>
      </c>
      <c r="E62" s="67" t="e">
        <f>일위대가목록!F31</f>
        <v>#REF!</v>
      </c>
      <c r="F62" s="68" t="e">
        <f t="shared" si="43"/>
        <v>#REF!</v>
      </c>
      <c r="G62" s="67" t="e">
        <f>일위대가목록!H31</f>
        <v>#REF!</v>
      </c>
      <c r="H62" s="67" t="e">
        <f t="shared" si="44"/>
        <v>#REF!</v>
      </c>
      <c r="I62" s="67" t="e">
        <f>일위대가목록!J31</f>
        <v>#REF!</v>
      </c>
      <c r="J62" s="68" t="e">
        <f t="shared" si="45"/>
        <v>#REF!</v>
      </c>
      <c r="K62" s="68" t="e">
        <f t="shared" si="46"/>
        <v>#REF!</v>
      </c>
      <c r="L62" s="68" t="e">
        <f t="shared" si="47"/>
        <v>#REF!</v>
      </c>
      <c r="M62" s="147" t="s">
        <v>578</v>
      </c>
    </row>
    <row r="63" spans="1:13" ht="18" customHeight="1">
      <c r="A63" s="141"/>
      <c r="B63" s="140"/>
      <c r="C63" s="140"/>
      <c r="D63" s="140"/>
      <c r="E63" s="67"/>
      <c r="F63" s="68"/>
      <c r="G63" s="67"/>
      <c r="H63" s="67"/>
      <c r="I63" s="67"/>
      <c r="J63" s="68"/>
      <c r="K63" s="68"/>
      <c r="L63" s="68"/>
      <c r="M63" s="147"/>
    </row>
    <row r="64" spans="1:13" ht="18" customHeight="1">
      <c r="A64" s="393" t="s">
        <v>291</v>
      </c>
      <c r="B64" s="393"/>
      <c r="C64" s="156"/>
      <c r="D64" s="156"/>
      <c r="E64" s="157"/>
      <c r="F64" s="158" t="e">
        <f>SUM(F65:F71)</f>
        <v>#REF!</v>
      </c>
      <c r="G64" s="157"/>
      <c r="H64" s="158" t="e">
        <f>SUM(H65:H71)</f>
        <v>#REF!</v>
      </c>
      <c r="I64" s="157"/>
      <c r="J64" s="158" t="e">
        <f>SUM(J65:J71)</f>
        <v>#REF!</v>
      </c>
      <c r="K64" s="158"/>
      <c r="L64" s="159" t="e">
        <f>SUM(F64+H64+J64)</f>
        <v>#REF!</v>
      </c>
      <c r="M64" s="160"/>
    </row>
    <row r="65" spans="1:13" ht="18" customHeight="1">
      <c r="A65" s="143" t="s">
        <v>307</v>
      </c>
      <c r="B65" s="142"/>
      <c r="C65" s="142">
        <v>4</v>
      </c>
      <c r="D65" s="142" t="s">
        <v>303</v>
      </c>
      <c r="E65" s="67" t="e">
        <f>일위대가목록!F32</f>
        <v>#REF!</v>
      </c>
      <c r="F65" s="68" t="e">
        <f>ROUNDDOWN(E65*C65,0)</f>
        <v>#REF!</v>
      </c>
      <c r="G65" s="67" t="e">
        <f>일위대가목록!H32</f>
        <v>#REF!</v>
      </c>
      <c r="H65" s="67" t="e">
        <f>ROUNDDOWN(G65*C65,0)</f>
        <v>#REF!</v>
      </c>
      <c r="I65" s="67" t="e">
        <f>일위대가목록!J32</f>
        <v>#REF!</v>
      </c>
      <c r="J65" s="68" t="e">
        <f>ROUNDDOWN(I65*C65,0)</f>
        <v>#REF!</v>
      </c>
      <c r="K65" s="68" t="e">
        <f>SUM(E65+G65+I65)</f>
        <v>#REF!</v>
      </c>
      <c r="L65" s="68" t="e">
        <f>SUM(F65+H65+J65)</f>
        <v>#REF!</v>
      </c>
      <c r="M65" s="147" t="s">
        <v>374</v>
      </c>
    </row>
    <row r="66" spans="1:13" ht="18" customHeight="1">
      <c r="A66" s="143" t="s">
        <v>308</v>
      </c>
      <c r="B66" s="142"/>
      <c r="C66" s="142">
        <v>3</v>
      </c>
      <c r="D66" s="142" t="s">
        <v>303</v>
      </c>
      <c r="E66" s="67" t="e">
        <f>일위대가목록!F33</f>
        <v>#REF!</v>
      </c>
      <c r="F66" s="68" t="e">
        <f>ROUNDDOWN(E66*C66,0)</f>
        <v>#REF!</v>
      </c>
      <c r="G66" s="67" t="e">
        <f>일위대가목록!H33</f>
        <v>#REF!</v>
      </c>
      <c r="H66" s="67" t="e">
        <f>ROUNDDOWN(G66*C66,0)</f>
        <v>#REF!</v>
      </c>
      <c r="I66" s="67" t="e">
        <f>일위대가목록!J33</f>
        <v>#REF!</v>
      </c>
      <c r="J66" s="68" t="e">
        <f>ROUNDDOWN(I66*C66,0)</f>
        <v>#REF!</v>
      </c>
      <c r="K66" s="68" t="e">
        <f>SUM(E66+G66+I66)</f>
        <v>#REF!</v>
      </c>
      <c r="L66" s="68" t="e">
        <f>SUM(F66+H66+J66)</f>
        <v>#REF!</v>
      </c>
      <c r="M66" s="147" t="s">
        <v>579</v>
      </c>
    </row>
    <row r="67" spans="1:13" ht="18" customHeight="1">
      <c r="A67" s="143" t="s">
        <v>315</v>
      </c>
      <c r="B67" s="142"/>
      <c r="C67" s="142">
        <v>37</v>
      </c>
      <c r="D67" s="142" t="s">
        <v>302</v>
      </c>
      <c r="E67" s="67" t="e">
        <f>일위대가목록!F28</f>
        <v>#REF!</v>
      </c>
      <c r="F67" s="68" t="e">
        <f>ROUNDDOWN(E67*C67,0)</f>
        <v>#REF!</v>
      </c>
      <c r="G67" s="67" t="e">
        <f>일위대가목록!H28</f>
        <v>#REF!</v>
      </c>
      <c r="H67" s="67" t="e">
        <f>ROUNDDOWN(G67*C67,0)</f>
        <v>#REF!</v>
      </c>
      <c r="I67" s="67" t="e">
        <f>일위대가목록!J28</f>
        <v>#REF!</v>
      </c>
      <c r="J67" s="68" t="e">
        <f>ROUNDDOWN(I67*C67,0)</f>
        <v>#REF!</v>
      </c>
      <c r="K67" s="68" t="e">
        <f>SUM(E67+G67+I67)</f>
        <v>#REF!</v>
      </c>
      <c r="L67" s="68" t="e">
        <f>SUM(F67+H67+J67)</f>
        <v>#REF!</v>
      </c>
      <c r="M67" s="147" t="s">
        <v>354</v>
      </c>
    </row>
    <row r="68" spans="1:13" ht="18" customHeight="1">
      <c r="A68" s="198" t="s">
        <v>437</v>
      </c>
      <c r="B68" s="142"/>
      <c r="C68" s="142">
        <v>25</v>
      </c>
      <c r="D68" s="142" t="s">
        <v>426</v>
      </c>
      <c r="E68" s="67" t="e">
        <f>일위대가목록!F34</f>
        <v>#REF!</v>
      </c>
      <c r="F68" s="68" t="e">
        <f>ROUNDDOWN(E68*C68,0)</f>
        <v>#REF!</v>
      </c>
      <c r="G68" s="67" t="e">
        <f>일위대가목록!H34</f>
        <v>#REF!</v>
      </c>
      <c r="H68" s="67" t="e">
        <f>ROUNDDOWN(G68*C68,0)</f>
        <v>#REF!</v>
      </c>
      <c r="I68" s="67" t="e">
        <f>일위대가목록!J34</f>
        <v>#REF!</v>
      </c>
      <c r="J68" s="68" t="e">
        <f>ROUNDDOWN(I68*C68,0)</f>
        <v>#REF!</v>
      </c>
      <c r="K68" s="68" t="e">
        <f>SUM(E68+G68+I68)</f>
        <v>#REF!</v>
      </c>
      <c r="L68" s="68" t="e">
        <f>SUM(F68+H68+J68)</f>
        <v>#REF!</v>
      </c>
      <c r="M68" s="147" t="s">
        <v>580</v>
      </c>
    </row>
    <row r="69" spans="1:13" ht="18" customHeight="1">
      <c r="A69" s="143" t="s">
        <v>323</v>
      </c>
      <c r="B69" s="142" t="s">
        <v>356</v>
      </c>
      <c r="C69" s="140">
        <v>4</v>
      </c>
      <c r="D69" s="140" t="s">
        <v>245</v>
      </c>
      <c r="E69" s="67" t="e">
        <f>일위대가목록!F35</f>
        <v>#REF!</v>
      </c>
      <c r="F69" s="68" t="e">
        <f t="shared" ref="F69:F71" si="48">ROUNDDOWN(E69*C69,0)</f>
        <v>#REF!</v>
      </c>
      <c r="G69" s="67" t="e">
        <f>일위대가목록!H35</f>
        <v>#REF!</v>
      </c>
      <c r="H69" s="67" t="e">
        <f t="shared" ref="H69:H71" si="49">ROUNDDOWN(G69*C69,0)</f>
        <v>#REF!</v>
      </c>
      <c r="I69" s="67" t="e">
        <f>일위대가목록!J35</f>
        <v>#REF!</v>
      </c>
      <c r="J69" s="68" t="e">
        <f t="shared" ref="J69:J71" si="50">ROUNDDOWN(I69*C69,0)</f>
        <v>#REF!</v>
      </c>
      <c r="K69" s="68" t="e">
        <f t="shared" ref="K69:K71" si="51">SUM(E69+G69+I69)</f>
        <v>#REF!</v>
      </c>
      <c r="L69" s="68" t="e">
        <f t="shared" ref="L69:L71" si="52">SUM(F69+H69+J69)</f>
        <v>#REF!</v>
      </c>
      <c r="M69" s="147" t="s">
        <v>581</v>
      </c>
    </row>
    <row r="70" spans="1:13" ht="18" customHeight="1">
      <c r="A70" s="143" t="s">
        <v>324</v>
      </c>
      <c r="B70" s="142" t="s">
        <v>357</v>
      </c>
      <c r="C70" s="140">
        <v>5</v>
      </c>
      <c r="D70" s="140" t="s">
        <v>245</v>
      </c>
      <c r="E70" s="67" t="e">
        <f>일위대가목록!F36</f>
        <v>#REF!</v>
      </c>
      <c r="F70" s="68" t="e">
        <f t="shared" si="48"/>
        <v>#REF!</v>
      </c>
      <c r="G70" s="67" t="e">
        <f>일위대가목록!H36</f>
        <v>#REF!</v>
      </c>
      <c r="H70" s="67" t="e">
        <f t="shared" si="49"/>
        <v>#REF!</v>
      </c>
      <c r="I70" s="67" t="e">
        <f>일위대가목록!J36</f>
        <v>#REF!</v>
      </c>
      <c r="J70" s="68" t="e">
        <f t="shared" si="50"/>
        <v>#REF!</v>
      </c>
      <c r="K70" s="68" t="e">
        <f t="shared" si="51"/>
        <v>#REF!</v>
      </c>
      <c r="L70" s="68" t="e">
        <f t="shared" si="52"/>
        <v>#REF!</v>
      </c>
      <c r="M70" s="147" t="s">
        <v>371</v>
      </c>
    </row>
    <row r="71" spans="1:13" ht="18" customHeight="1">
      <c r="A71" s="143" t="s">
        <v>309</v>
      </c>
      <c r="B71" s="142" t="s">
        <v>358</v>
      </c>
      <c r="C71" s="140">
        <v>2</v>
      </c>
      <c r="D71" s="142" t="s">
        <v>288</v>
      </c>
      <c r="E71" s="67" t="e">
        <f>일위대가목록!F37</f>
        <v>#REF!</v>
      </c>
      <c r="F71" s="68" t="e">
        <f t="shared" si="48"/>
        <v>#REF!</v>
      </c>
      <c r="G71" s="67" t="e">
        <f>일위대가목록!H37</f>
        <v>#REF!</v>
      </c>
      <c r="H71" s="67" t="e">
        <f t="shared" si="49"/>
        <v>#REF!</v>
      </c>
      <c r="I71" s="67" t="e">
        <f>일위대가목록!J37</f>
        <v>#REF!</v>
      </c>
      <c r="J71" s="68" t="e">
        <f t="shared" si="50"/>
        <v>#REF!</v>
      </c>
      <c r="K71" s="68" t="e">
        <f t="shared" si="51"/>
        <v>#REF!</v>
      </c>
      <c r="L71" s="68" t="e">
        <f t="shared" si="52"/>
        <v>#REF!</v>
      </c>
      <c r="M71" s="147" t="s">
        <v>372</v>
      </c>
    </row>
    <row r="72" spans="1:13" ht="18" customHeight="1">
      <c r="A72" s="143"/>
      <c r="B72" s="142"/>
      <c r="C72" s="142"/>
      <c r="D72" s="142"/>
      <c r="E72" s="67"/>
      <c r="F72" s="68"/>
      <c r="G72" s="67"/>
      <c r="H72" s="67"/>
      <c r="I72" s="67"/>
      <c r="J72" s="68"/>
      <c r="K72" s="68"/>
      <c r="L72" s="68"/>
      <c r="M72" s="147"/>
    </row>
    <row r="73" spans="1:13" ht="18" customHeight="1">
      <c r="A73" s="393" t="s">
        <v>292</v>
      </c>
      <c r="B73" s="393"/>
      <c r="C73" s="156"/>
      <c r="D73" s="156"/>
      <c r="E73" s="157"/>
      <c r="F73" s="158" t="e">
        <f>SUM(F74:F77)</f>
        <v>#REF!</v>
      </c>
      <c r="G73" s="157"/>
      <c r="H73" s="158" t="e">
        <f>SUM(H74:H77)</f>
        <v>#REF!</v>
      </c>
      <c r="I73" s="157"/>
      <c r="J73" s="158" t="e">
        <f>SUM(J74:J77)</f>
        <v>#REF!</v>
      </c>
      <c r="K73" s="158"/>
      <c r="L73" s="159" t="e">
        <f>SUM(F73+H73+J73)</f>
        <v>#REF!</v>
      </c>
      <c r="M73" s="160"/>
    </row>
    <row r="74" spans="1:13" ht="18" customHeight="1">
      <c r="A74" s="198" t="s">
        <v>243</v>
      </c>
      <c r="B74" s="142"/>
      <c r="C74" s="142">
        <v>4</v>
      </c>
      <c r="D74" s="142" t="s">
        <v>85</v>
      </c>
      <c r="E74" s="67" t="e">
        <f>일위대가목록!F38</f>
        <v>#REF!</v>
      </c>
      <c r="F74" s="68" t="e">
        <f t="shared" ref="F74" si="53">ROUNDDOWN(E74*C74,0)</f>
        <v>#REF!</v>
      </c>
      <c r="G74" s="67" t="e">
        <f>일위대가목록!H38</f>
        <v>#REF!</v>
      </c>
      <c r="H74" s="67" t="e">
        <f t="shared" ref="H74" si="54">ROUNDDOWN(G74*C74,0)</f>
        <v>#REF!</v>
      </c>
      <c r="I74" s="67" t="e">
        <f>일위대가목록!J38</f>
        <v>#REF!</v>
      </c>
      <c r="J74" s="68" t="e">
        <f t="shared" ref="J74" si="55">ROUNDDOWN(I74*C74,0)</f>
        <v>#REF!</v>
      </c>
      <c r="K74" s="68" t="e">
        <f t="shared" ref="K74" si="56">SUM(E74+G74+I74)</f>
        <v>#REF!</v>
      </c>
      <c r="L74" s="68" t="e">
        <f t="shared" ref="L74" si="57">SUM(F74+H74+J74)</f>
        <v>#REF!</v>
      </c>
      <c r="M74" s="147" t="s">
        <v>582</v>
      </c>
    </row>
    <row r="75" spans="1:13" ht="18" customHeight="1">
      <c r="A75" s="240" t="s">
        <v>241</v>
      </c>
      <c r="B75" s="142"/>
      <c r="C75" s="142">
        <v>4</v>
      </c>
      <c r="D75" s="142" t="s">
        <v>85</v>
      </c>
      <c r="E75" s="67" t="e">
        <f>일위대가목록!F39</f>
        <v>#REF!</v>
      </c>
      <c r="F75" s="68" t="e">
        <f t="shared" ref="F75" si="58">ROUNDDOWN(E75*C75,0)</f>
        <v>#REF!</v>
      </c>
      <c r="G75" s="67" t="e">
        <f>일위대가목록!H39</f>
        <v>#REF!</v>
      </c>
      <c r="H75" s="67" t="e">
        <f t="shared" ref="H75" si="59">ROUNDDOWN(G75*C75,0)</f>
        <v>#REF!</v>
      </c>
      <c r="I75" s="67" t="e">
        <f>일위대가목록!J39</f>
        <v>#REF!</v>
      </c>
      <c r="J75" s="68" t="e">
        <f t="shared" ref="J75" si="60">ROUNDDOWN(I75*C75,0)</f>
        <v>#REF!</v>
      </c>
      <c r="K75" s="68" t="e">
        <f t="shared" ref="K75" si="61">SUM(E75+G75+I75)</f>
        <v>#REF!</v>
      </c>
      <c r="L75" s="68" t="e">
        <f t="shared" ref="L75" si="62">SUM(F75+H75+J75)</f>
        <v>#REF!</v>
      </c>
      <c r="M75" s="147" t="s">
        <v>663</v>
      </c>
    </row>
    <row r="76" spans="1:13" ht="18" customHeight="1">
      <c r="A76" s="202" t="s">
        <v>440</v>
      </c>
      <c r="B76" s="142"/>
      <c r="C76" s="142">
        <v>18</v>
      </c>
      <c r="D76" s="142" t="s">
        <v>426</v>
      </c>
      <c r="E76" s="67" t="e">
        <f>일위대가목록!F40</f>
        <v>#REF!</v>
      </c>
      <c r="F76" s="68" t="e">
        <f t="shared" ref="F76:F77" si="63">ROUNDDOWN(E76*C76,0)</f>
        <v>#REF!</v>
      </c>
      <c r="G76" s="67" t="e">
        <f>일위대가목록!H40</f>
        <v>#REF!</v>
      </c>
      <c r="H76" s="67" t="e">
        <f t="shared" ref="H76:H77" si="64">ROUNDDOWN(G76*C76,0)</f>
        <v>#REF!</v>
      </c>
      <c r="I76" s="67" t="e">
        <f>일위대가목록!J40</f>
        <v>#REF!</v>
      </c>
      <c r="J76" s="68" t="e">
        <f t="shared" ref="J76" si="65">ROUNDDOWN(I76*C76,0)</f>
        <v>#REF!</v>
      </c>
      <c r="K76" s="68" t="e">
        <f t="shared" ref="K76" si="66">SUM(E76+G76+I76)</f>
        <v>#REF!</v>
      </c>
      <c r="L76" s="68" t="e">
        <f t="shared" ref="L76" si="67">SUM(F76+H76+J76)</f>
        <v>#REF!</v>
      </c>
      <c r="M76" s="147" t="s">
        <v>585</v>
      </c>
    </row>
    <row r="77" spans="1:13" ht="18" customHeight="1">
      <c r="A77" s="198" t="s">
        <v>438</v>
      </c>
      <c r="B77" s="142"/>
      <c r="C77" s="142">
        <v>56</v>
      </c>
      <c r="D77" s="142" t="s">
        <v>439</v>
      </c>
      <c r="E77" s="67" t="e">
        <f>일위대가목록!F28</f>
        <v>#REF!</v>
      </c>
      <c r="F77" s="68" t="e">
        <f t="shared" si="63"/>
        <v>#REF!</v>
      </c>
      <c r="G77" s="67" t="e">
        <f>일위대가목록!H28</f>
        <v>#REF!</v>
      </c>
      <c r="H77" s="67" t="e">
        <f t="shared" si="64"/>
        <v>#REF!</v>
      </c>
      <c r="I77" s="67" t="e">
        <f>일위대가목록!J28</f>
        <v>#REF!</v>
      </c>
      <c r="J77" s="68" t="e">
        <f t="shared" ref="J77" si="68">ROUNDDOWN(I77*C77,0)</f>
        <v>#REF!</v>
      </c>
      <c r="K77" s="68" t="e">
        <f t="shared" ref="K77" si="69">SUM(E77+G77+I77)</f>
        <v>#REF!</v>
      </c>
      <c r="L77" s="68" t="e">
        <f t="shared" ref="L77" si="70">SUM(F77+H77+J77)</f>
        <v>#REF!</v>
      </c>
      <c r="M77" s="147" t="s">
        <v>584</v>
      </c>
    </row>
    <row r="78" spans="1:13" ht="18" customHeight="1">
      <c r="A78" s="198"/>
      <c r="B78" s="142"/>
      <c r="C78" s="142"/>
      <c r="D78" s="142"/>
      <c r="E78" s="67"/>
      <c r="F78" s="68"/>
      <c r="G78" s="67"/>
      <c r="H78" s="67"/>
      <c r="I78" s="67"/>
      <c r="J78" s="68"/>
      <c r="K78" s="68"/>
      <c r="L78" s="68"/>
      <c r="M78" s="147"/>
    </row>
    <row r="79" spans="1:13" ht="18" customHeight="1">
      <c r="A79" s="393" t="s">
        <v>293</v>
      </c>
      <c r="B79" s="393"/>
      <c r="C79" s="156"/>
      <c r="D79" s="156"/>
      <c r="E79" s="157"/>
      <c r="F79" s="158" t="e">
        <f>SUM(F80:F85)</f>
        <v>#REF!</v>
      </c>
      <c r="G79" s="157"/>
      <c r="H79" s="158" t="e">
        <f>SUM(H80:H85)</f>
        <v>#REF!</v>
      </c>
      <c r="I79" s="157"/>
      <c r="J79" s="158" t="e">
        <f>SUM(J80:J85)</f>
        <v>#REF!</v>
      </c>
      <c r="K79" s="158"/>
      <c r="L79" s="159" t="e">
        <f>SUM(F79+H79+J79)</f>
        <v>#REF!</v>
      </c>
      <c r="M79" s="160"/>
    </row>
    <row r="80" spans="1:13" ht="18" customHeight="1">
      <c r="A80" s="143" t="s">
        <v>241</v>
      </c>
      <c r="B80" s="142"/>
      <c r="C80" s="140">
        <v>16</v>
      </c>
      <c r="D80" s="142" t="s">
        <v>303</v>
      </c>
      <c r="E80" s="67" t="e">
        <f>일위대가목록!F39</f>
        <v>#REF!</v>
      </c>
      <c r="F80" s="68" t="e">
        <f t="shared" ref="F80" si="71">ROUNDDOWN(E80*C80,0)</f>
        <v>#REF!</v>
      </c>
      <c r="G80" s="67" t="e">
        <f>일위대가목록!H39</f>
        <v>#REF!</v>
      </c>
      <c r="H80" s="67" t="e">
        <f t="shared" ref="H80" si="72">ROUNDDOWN(G80*C80,0)</f>
        <v>#REF!</v>
      </c>
      <c r="I80" s="67" t="e">
        <f>일위대가목록!J39</f>
        <v>#REF!</v>
      </c>
      <c r="J80" s="68" t="e">
        <f t="shared" ref="J80" si="73">ROUNDDOWN(I80*C80,0)</f>
        <v>#REF!</v>
      </c>
      <c r="K80" s="68" t="e">
        <f t="shared" ref="K80" si="74">SUM(E80+G80+I80)</f>
        <v>#REF!</v>
      </c>
      <c r="L80" s="68" t="e">
        <f t="shared" ref="L80" si="75">SUM(F80+H80+J80)</f>
        <v>#REF!</v>
      </c>
      <c r="M80" s="147" t="s">
        <v>375</v>
      </c>
    </row>
    <row r="81" spans="1:13" ht="18" customHeight="1">
      <c r="A81" s="198" t="s">
        <v>440</v>
      </c>
      <c r="B81" s="142"/>
      <c r="C81" s="142">
        <v>20</v>
      </c>
      <c r="D81" s="142" t="s">
        <v>310</v>
      </c>
      <c r="E81" s="67" t="e">
        <f>일위대가목록!F40</f>
        <v>#REF!</v>
      </c>
      <c r="F81" s="68" t="e">
        <f t="shared" ref="F81" si="76">ROUNDDOWN(E81*C81,0)</f>
        <v>#REF!</v>
      </c>
      <c r="G81" s="67" t="e">
        <f>일위대가목록!H40</f>
        <v>#REF!</v>
      </c>
      <c r="H81" s="67" t="e">
        <f t="shared" ref="H81" si="77">ROUNDDOWN(G81*C81,0)</f>
        <v>#REF!</v>
      </c>
      <c r="I81" s="67" t="e">
        <f>일위대가목록!J40</f>
        <v>#REF!</v>
      </c>
      <c r="J81" s="68" t="e">
        <f t="shared" ref="J81" si="78">ROUNDDOWN(I81*C81,0)</f>
        <v>#REF!</v>
      </c>
      <c r="K81" s="68" t="e">
        <f t="shared" ref="K81" si="79">SUM(E81+G81+I81)</f>
        <v>#REF!</v>
      </c>
      <c r="L81" s="68" t="e">
        <f t="shared" ref="L81" si="80">SUM(F81+H81+J81)</f>
        <v>#REF!</v>
      </c>
      <c r="M81" s="147" t="s">
        <v>583</v>
      </c>
    </row>
    <row r="82" spans="1:13" ht="18" customHeight="1">
      <c r="A82" s="198" t="s">
        <v>441</v>
      </c>
      <c r="B82" s="142"/>
      <c r="C82" s="142">
        <v>1</v>
      </c>
      <c r="D82" s="142" t="s">
        <v>286</v>
      </c>
      <c r="E82" s="67" t="e">
        <f>일위대가목록!F41</f>
        <v>#REF!</v>
      </c>
      <c r="F82" s="68" t="e">
        <f t="shared" ref="F82:F85" si="81">ROUNDDOWN(E82*C82,0)</f>
        <v>#REF!</v>
      </c>
      <c r="G82" s="67">
        <f>일위대가목록!H41</f>
        <v>0</v>
      </c>
      <c r="H82" s="67">
        <f t="shared" ref="H82:H85" si="82">ROUNDDOWN(G82*C82,0)</f>
        <v>0</v>
      </c>
      <c r="I82" s="67">
        <f>일위대가목록!J41</f>
        <v>0</v>
      </c>
      <c r="J82" s="68">
        <f t="shared" ref="J82:J85" si="83">ROUNDDOWN(I82*C82,0)</f>
        <v>0</v>
      </c>
      <c r="K82" s="68" t="e">
        <f t="shared" ref="K82:K85" si="84">SUM(E82+G82+I82)</f>
        <v>#REF!</v>
      </c>
      <c r="L82" s="68" t="e">
        <f t="shared" ref="L82:L85" si="85">SUM(F82+H82+J82)</f>
        <v>#REF!</v>
      </c>
      <c r="M82" s="147" t="s">
        <v>373</v>
      </c>
    </row>
    <row r="83" spans="1:13" ht="18" customHeight="1">
      <c r="A83" s="143" t="s">
        <v>320</v>
      </c>
      <c r="B83" s="140"/>
      <c r="C83" s="140">
        <v>1</v>
      </c>
      <c r="D83" s="142" t="s">
        <v>286</v>
      </c>
      <c r="E83" s="67" t="e">
        <f>일위대가목록!F42</f>
        <v>#REF!</v>
      </c>
      <c r="F83" s="68" t="e">
        <f t="shared" si="81"/>
        <v>#REF!</v>
      </c>
      <c r="G83" s="67" t="e">
        <f>일위대가목록!H42</f>
        <v>#REF!</v>
      </c>
      <c r="H83" s="67" t="e">
        <f t="shared" si="82"/>
        <v>#REF!</v>
      </c>
      <c r="I83" s="67">
        <f>일위대가목록!J42</f>
        <v>0</v>
      </c>
      <c r="J83" s="68">
        <f t="shared" si="83"/>
        <v>0</v>
      </c>
      <c r="K83" s="68" t="e">
        <f t="shared" si="84"/>
        <v>#REF!</v>
      </c>
      <c r="L83" s="68" t="e">
        <f t="shared" si="85"/>
        <v>#REF!</v>
      </c>
      <c r="M83" s="147" t="s">
        <v>376</v>
      </c>
    </row>
    <row r="84" spans="1:13" ht="18" customHeight="1">
      <c r="A84" s="143" t="s">
        <v>311</v>
      </c>
      <c r="B84" s="142" t="s">
        <v>359</v>
      </c>
      <c r="C84" s="142">
        <v>25</v>
      </c>
      <c r="D84" s="142" t="s">
        <v>97</v>
      </c>
      <c r="E84" s="67" t="e">
        <f>일위대가목록!F43</f>
        <v>#REF!</v>
      </c>
      <c r="F84" s="68" t="e">
        <f t="shared" si="81"/>
        <v>#REF!</v>
      </c>
      <c r="G84" s="67" t="e">
        <f>일위대가목록!H43</f>
        <v>#REF!</v>
      </c>
      <c r="H84" s="67" t="e">
        <f t="shared" si="82"/>
        <v>#REF!</v>
      </c>
      <c r="I84" s="67" t="e">
        <f>일위대가목록!J43</f>
        <v>#REF!</v>
      </c>
      <c r="J84" s="68" t="e">
        <f t="shared" si="83"/>
        <v>#REF!</v>
      </c>
      <c r="K84" s="68" t="e">
        <f t="shared" si="84"/>
        <v>#REF!</v>
      </c>
      <c r="L84" s="68" t="e">
        <f t="shared" si="85"/>
        <v>#REF!</v>
      </c>
      <c r="M84" s="147" t="s">
        <v>377</v>
      </c>
    </row>
    <row r="85" spans="1:13" ht="18" customHeight="1">
      <c r="A85" s="236" t="s">
        <v>654</v>
      </c>
      <c r="B85" s="142" t="s">
        <v>533</v>
      </c>
      <c r="C85" s="140">
        <v>2</v>
      </c>
      <c r="D85" s="142" t="s">
        <v>195</v>
      </c>
      <c r="E85" s="67" t="e">
        <f>일위대가목록!F44</f>
        <v>#REF!</v>
      </c>
      <c r="F85" s="68" t="e">
        <f t="shared" si="81"/>
        <v>#REF!</v>
      </c>
      <c r="G85" s="67" t="e">
        <f>일위대가목록!H44</f>
        <v>#REF!</v>
      </c>
      <c r="H85" s="67" t="e">
        <f t="shared" si="82"/>
        <v>#REF!</v>
      </c>
      <c r="I85" s="67" t="e">
        <f>일위대가목록!J44</f>
        <v>#REF!</v>
      </c>
      <c r="J85" s="68" t="e">
        <f t="shared" si="83"/>
        <v>#REF!</v>
      </c>
      <c r="K85" s="68" t="e">
        <f t="shared" si="84"/>
        <v>#REF!</v>
      </c>
      <c r="L85" s="68" t="e">
        <f t="shared" si="85"/>
        <v>#REF!</v>
      </c>
      <c r="M85" s="147" t="s">
        <v>378</v>
      </c>
    </row>
    <row r="86" spans="1:13" ht="18" customHeight="1">
      <c r="A86" s="143"/>
      <c r="B86" s="142"/>
      <c r="C86" s="142"/>
      <c r="D86" s="142"/>
      <c r="E86" s="67"/>
      <c r="F86" s="68"/>
      <c r="G86" s="67"/>
      <c r="H86" s="67"/>
      <c r="I86" s="67"/>
      <c r="J86" s="68"/>
      <c r="K86" s="68"/>
      <c r="L86" s="68"/>
      <c r="M86" s="147"/>
    </row>
    <row r="87" spans="1:13" ht="18" customHeight="1">
      <c r="A87" s="393" t="s">
        <v>294</v>
      </c>
      <c r="B87" s="393"/>
      <c r="C87" s="156"/>
      <c r="D87" s="156"/>
      <c r="E87" s="157"/>
      <c r="F87" s="158" t="e">
        <f>SUM(F88:F103)</f>
        <v>#REF!</v>
      </c>
      <c r="G87" s="157"/>
      <c r="H87" s="158" t="e">
        <f>SUM(H88:H103)</f>
        <v>#REF!</v>
      </c>
      <c r="I87" s="157"/>
      <c r="J87" s="158" t="e">
        <f>SUM(J88:J103)</f>
        <v>#REF!</v>
      </c>
      <c r="K87" s="158"/>
      <c r="L87" s="159" t="e">
        <f>SUM(F87+H87+J87)</f>
        <v>#REF!</v>
      </c>
      <c r="M87" s="160"/>
    </row>
    <row r="88" spans="1:13" ht="18" customHeight="1">
      <c r="A88" s="198" t="s">
        <v>440</v>
      </c>
      <c r="B88" s="142"/>
      <c r="C88" s="142">
        <f>(3.5*3)+5.8+1.8+4.7+2.2+3.5+14</f>
        <v>42.5</v>
      </c>
      <c r="D88" s="142" t="s">
        <v>310</v>
      </c>
      <c r="E88" s="67" t="e">
        <f>일위대가목록!F40</f>
        <v>#REF!</v>
      </c>
      <c r="F88" s="68" t="e">
        <f>ROUNDDOWN(E88*C88,0)</f>
        <v>#REF!</v>
      </c>
      <c r="G88" s="67" t="e">
        <f>일위대가목록!H40</f>
        <v>#REF!</v>
      </c>
      <c r="H88" s="67" t="e">
        <f t="shared" ref="H88:H103" si="86">ROUNDDOWN(G88*C88,0)</f>
        <v>#REF!</v>
      </c>
      <c r="I88" s="67" t="e">
        <f>일위대가목록!J40</f>
        <v>#REF!</v>
      </c>
      <c r="J88" s="68" t="e">
        <f t="shared" ref="J88:J103" si="87">ROUNDDOWN(I88*C88,0)</f>
        <v>#REF!</v>
      </c>
      <c r="K88" s="68" t="e">
        <f t="shared" ref="K88:K103" si="88">SUM(E88+G88+I88)</f>
        <v>#REF!</v>
      </c>
      <c r="L88" s="68" t="e">
        <f t="shared" ref="L88:L103" si="89">SUM(F88+H88+J88)</f>
        <v>#REF!</v>
      </c>
      <c r="M88" s="147" t="s">
        <v>382</v>
      </c>
    </row>
    <row r="89" spans="1:13" ht="18" customHeight="1">
      <c r="A89" s="143" t="s">
        <v>312</v>
      </c>
      <c r="B89" s="142" t="s">
        <v>368</v>
      </c>
      <c r="C89" s="140">
        <v>1</v>
      </c>
      <c r="D89" s="142" t="s">
        <v>288</v>
      </c>
      <c r="E89" s="67" t="e">
        <f>일위대가목록!F45</f>
        <v>#REF!</v>
      </c>
      <c r="F89" s="68" t="e">
        <f t="shared" ref="F89:F103" si="90">ROUNDDOWN(E89*C89,0)</f>
        <v>#REF!</v>
      </c>
      <c r="G89" s="67" t="e">
        <f>일위대가목록!H45</f>
        <v>#REF!</v>
      </c>
      <c r="H89" s="67" t="e">
        <f t="shared" si="86"/>
        <v>#REF!</v>
      </c>
      <c r="I89" s="67" t="e">
        <f>일위대가목록!J45</f>
        <v>#REF!</v>
      </c>
      <c r="J89" s="68" t="e">
        <f t="shared" si="87"/>
        <v>#REF!</v>
      </c>
      <c r="K89" s="68" t="e">
        <f t="shared" si="88"/>
        <v>#REF!</v>
      </c>
      <c r="L89" s="68" t="e">
        <f t="shared" si="89"/>
        <v>#REF!</v>
      </c>
      <c r="M89" s="147" t="s">
        <v>586</v>
      </c>
    </row>
    <row r="90" spans="1:13" ht="18" customHeight="1">
      <c r="A90" s="143" t="s">
        <v>313</v>
      </c>
      <c r="B90" s="142" t="s">
        <v>367</v>
      </c>
      <c r="C90" s="140">
        <v>1</v>
      </c>
      <c r="D90" s="142" t="s">
        <v>288</v>
      </c>
      <c r="E90" s="67" t="e">
        <f>일위대가목록!F46</f>
        <v>#REF!</v>
      </c>
      <c r="F90" s="68" t="e">
        <f t="shared" si="90"/>
        <v>#REF!</v>
      </c>
      <c r="G90" s="67" t="e">
        <f>일위대가목록!H46</f>
        <v>#REF!</v>
      </c>
      <c r="H90" s="67" t="e">
        <f t="shared" si="86"/>
        <v>#REF!</v>
      </c>
      <c r="I90" s="67" t="e">
        <f>일위대가목록!J46</f>
        <v>#REF!</v>
      </c>
      <c r="J90" s="68" t="e">
        <f t="shared" si="87"/>
        <v>#REF!</v>
      </c>
      <c r="K90" s="68" t="e">
        <f t="shared" si="88"/>
        <v>#REF!</v>
      </c>
      <c r="L90" s="68" t="e">
        <f t="shared" si="89"/>
        <v>#REF!</v>
      </c>
      <c r="M90" s="147" t="s">
        <v>379</v>
      </c>
    </row>
    <row r="91" spans="1:13" ht="18" customHeight="1">
      <c r="A91" s="143" t="s">
        <v>314</v>
      </c>
      <c r="B91" s="140"/>
      <c r="C91" s="140">
        <v>1</v>
      </c>
      <c r="D91" s="142" t="s">
        <v>288</v>
      </c>
      <c r="E91" s="67" t="e">
        <f>일위대가목록!F47</f>
        <v>#REF!</v>
      </c>
      <c r="F91" s="68" t="e">
        <f t="shared" si="90"/>
        <v>#REF!</v>
      </c>
      <c r="G91" s="67" t="e">
        <f>일위대가목록!H47</f>
        <v>#REF!</v>
      </c>
      <c r="H91" s="67" t="e">
        <f t="shared" si="86"/>
        <v>#REF!</v>
      </c>
      <c r="I91" s="67" t="e">
        <f>일위대가목록!J47</f>
        <v>#REF!</v>
      </c>
      <c r="J91" s="68" t="e">
        <f t="shared" si="87"/>
        <v>#REF!</v>
      </c>
      <c r="K91" s="68" t="e">
        <f t="shared" si="88"/>
        <v>#REF!</v>
      </c>
      <c r="L91" s="68" t="e">
        <f t="shared" si="89"/>
        <v>#REF!</v>
      </c>
      <c r="M91" s="147" t="s">
        <v>380</v>
      </c>
    </row>
    <row r="92" spans="1:13" ht="18" customHeight="1">
      <c r="A92" s="143" t="s">
        <v>308</v>
      </c>
      <c r="B92" s="142"/>
      <c r="C92" s="142">
        <v>6</v>
      </c>
      <c r="D92" s="142" t="s">
        <v>303</v>
      </c>
      <c r="E92" s="67" t="e">
        <f>일위대가목록!F48</f>
        <v>#REF!</v>
      </c>
      <c r="F92" s="68" t="e">
        <f t="shared" si="90"/>
        <v>#REF!</v>
      </c>
      <c r="G92" s="67" t="e">
        <f>일위대가목록!H48</f>
        <v>#REF!</v>
      </c>
      <c r="H92" s="67" t="e">
        <f t="shared" si="86"/>
        <v>#REF!</v>
      </c>
      <c r="I92" s="67" t="e">
        <f>일위대가목록!J48</f>
        <v>#REF!</v>
      </c>
      <c r="J92" s="68" t="e">
        <f t="shared" si="87"/>
        <v>#REF!</v>
      </c>
      <c r="K92" s="68" t="e">
        <f t="shared" si="88"/>
        <v>#REF!</v>
      </c>
      <c r="L92" s="68" t="e">
        <f t="shared" si="89"/>
        <v>#REF!</v>
      </c>
      <c r="M92" s="147" t="s">
        <v>381</v>
      </c>
    </row>
    <row r="93" spans="1:13" ht="18" customHeight="1">
      <c r="A93" s="143" t="s">
        <v>307</v>
      </c>
      <c r="B93" s="142"/>
      <c r="C93" s="142">
        <v>3</v>
      </c>
      <c r="D93" s="142" t="s">
        <v>303</v>
      </c>
      <c r="E93" s="67" t="e">
        <f>일위대가목록!F49</f>
        <v>#REF!</v>
      </c>
      <c r="F93" s="68" t="e">
        <f t="shared" si="90"/>
        <v>#REF!</v>
      </c>
      <c r="G93" s="67" t="e">
        <f>일위대가목록!H49</f>
        <v>#REF!</v>
      </c>
      <c r="H93" s="67" t="e">
        <f t="shared" si="86"/>
        <v>#REF!</v>
      </c>
      <c r="I93" s="67" t="e">
        <f>일위대가목록!J49</f>
        <v>#REF!</v>
      </c>
      <c r="J93" s="68" t="e">
        <f t="shared" si="87"/>
        <v>#REF!</v>
      </c>
      <c r="K93" s="68" t="e">
        <f t="shared" si="88"/>
        <v>#REF!</v>
      </c>
      <c r="L93" s="68" t="e">
        <f t="shared" si="89"/>
        <v>#REF!</v>
      </c>
      <c r="M93" s="147" t="s">
        <v>587</v>
      </c>
    </row>
    <row r="94" spans="1:13" ht="18" customHeight="1">
      <c r="A94" s="143" t="s">
        <v>315</v>
      </c>
      <c r="B94" s="142"/>
      <c r="C94" s="142">
        <v>48</v>
      </c>
      <c r="D94" s="142" t="s">
        <v>302</v>
      </c>
      <c r="E94" s="67" t="e">
        <f>일위대가목록!F28</f>
        <v>#REF!</v>
      </c>
      <c r="F94" s="68" t="e">
        <f t="shared" si="90"/>
        <v>#REF!</v>
      </c>
      <c r="G94" s="67" t="e">
        <f>일위대가목록!H28</f>
        <v>#REF!</v>
      </c>
      <c r="H94" s="67" t="e">
        <f t="shared" si="86"/>
        <v>#REF!</v>
      </c>
      <c r="I94" s="67" t="e">
        <f>일위대가목록!J28</f>
        <v>#REF!</v>
      </c>
      <c r="J94" s="68" t="e">
        <f t="shared" si="87"/>
        <v>#REF!</v>
      </c>
      <c r="K94" s="68" t="e">
        <f t="shared" si="88"/>
        <v>#REF!</v>
      </c>
      <c r="L94" s="68" t="e">
        <f t="shared" si="89"/>
        <v>#REF!</v>
      </c>
      <c r="M94" s="147" t="s">
        <v>584</v>
      </c>
    </row>
    <row r="95" spans="1:13" ht="18" customHeight="1">
      <c r="A95" s="143" t="s">
        <v>316</v>
      </c>
      <c r="B95" s="142" t="s">
        <v>369</v>
      </c>
      <c r="C95" s="142">
        <v>2</v>
      </c>
      <c r="D95" s="142" t="s">
        <v>303</v>
      </c>
      <c r="E95" s="67" t="e">
        <f>일위대가목록!F50</f>
        <v>#REF!</v>
      </c>
      <c r="F95" s="68" t="e">
        <f t="shared" si="90"/>
        <v>#REF!</v>
      </c>
      <c r="G95" s="67" t="e">
        <f>일위대가목록!H50</f>
        <v>#REF!</v>
      </c>
      <c r="H95" s="67" t="e">
        <f t="shared" si="86"/>
        <v>#REF!</v>
      </c>
      <c r="I95" s="67" t="e">
        <f>일위대가목록!J50</f>
        <v>#REF!</v>
      </c>
      <c r="J95" s="68" t="e">
        <f t="shared" si="87"/>
        <v>#REF!</v>
      </c>
      <c r="K95" s="68" t="e">
        <f t="shared" si="88"/>
        <v>#REF!</v>
      </c>
      <c r="L95" s="68" t="e">
        <f t="shared" si="89"/>
        <v>#REF!</v>
      </c>
      <c r="M95" s="147" t="s">
        <v>588</v>
      </c>
    </row>
    <row r="96" spans="1:13" ht="18" customHeight="1">
      <c r="A96" s="143" t="s">
        <v>317</v>
      </c>
      <c r="B96" s="142"/>
      <c r="C96" s="142">
        <v>1</v>
      </c>
      <c r="D96" s="142" t="s">
        <v>303</v>
      </c>
      <c r="E96" s="67" t="e">
        <f>일위대가목록!F51</f>
        <v>#REF!</v>
      </c>
      <c r="F96" s="68" t="e">
        <f t="shared" ref="F96:F100" si="91">ROUNDDOWN(E96*C96,0)</f>
        <v>#REF!</v>
      </c>
      <c r="G96" s="67" t="e">
        <f>일위대가목록!H51</f>
        <v>#REF!</v>
      </c>
      <c r="H96" s="67" t="e">
        <f t="shared" ref="H96:H100" si="92">ROUNDDOWN(G96*C96,0)</f>
        <v>#REF!</v>
      </c>
      <c r="I96" s="67" t="e">
        <f>일위대가목록!J51</f>
        <v>#REF!</v>
      </c>
      <c r="J96" s="68" t="e">
        <f t="shared" ref="J96:J100" si="93">ROUNDDOWN(I96*C96,0)</f>
        <v>#REF!</v>
      </c>
      <c r="K96" s="68" t="e">
        <f t="shared" ref="K96:K100" si="94">SUM(E96+G96+I96)</f>
        <v>#REF!</v>
      </c>
      <c r="L96" s="68" t="e">
        <f t="shared" ref="L96:L100" si="95">SUM(F96+H96+J96)</f>
        <v>#REF!</v>
      </c>
      <c r="M96" s="147" t="s">
        <v>589</v>
      </c>
    </row>
    <row r="97" spans="1:13" ht="18" customHeight="1">
      <c r="A97" s="143" t="s">
        <v>318</v>
      </c>
      <c r="B97" s="142"/>
      <c r="C97" s="142">
        <v>1</v>
      </c>
      <c r="D97" s="142" t="s">
        <v>288</v>
      </c>
      <c r="E97" s="67" t="e">
        <f>일위대가목록!F52</f>
        <v>#REF!</v>
      </c>
      <c r="F97" s="68" t="e">
        <f t="shared" si="91"/>
        <v>#REF!</v>
      </c>
      <c r="G97" s="67" t="e">
        <f>일위대가목록!H52</f>
        <v>#REF!</v>
      </c>
      <c r="H97" s="67" t="e">
        <f t="shared" si="92"/>
        <v>#REF!</v>
      </c>
      <c r="I97" s="67" t="e">
        <f>일위대가목록!J52</f>
        <v>#REF!</v>
      </c>
      <c r="J97" s="68" t="e">
        <f t="shared" si="93"/>
        <v>#REF!</v>
      </c>
      <c r="K97" s="68" t="e">
        <f t="shared" si="94"/>
        <v>#REF!</v>
      </c>
      <c r="L97" s="68" t="e">
        <f t="shared" si="95"/>
        <v>#REF!</v>
      </c>
      <c r="M97" s="147" t="s">
        <v>590</v>
      </c>
    </row>
    <row r="98" spans="1:13" ht="18" customHeight="1">
      <c r="A98" s="198" t="s">
        <v>442</v>
      </c>
      <c r="B98" s="142"/>
      <c r="C98" s="140">
        <v>1</v>
      </c>
      <c r="D98" s="142" t="s">
        <v>85</v>
      </c>
      <c r="E98" s="67" t="e">
        <f>일위대가목록!F53</f>
        <v>#REF!</v>
      </c>
      <c r="F98" s="68" t="e">
        <f t="shared" si="91"/>
        <v>#REF!</v>
      </c>
      <c r="G98" s="67" t="e">
        <f>일위대가목록!H53</f>
        <v>#REF!</v>
      </c>
      <c r="H98" s="67" t="e">
        <f t="shared" si="92"/>
        <v>#REF!</v>
      </c>
      <c r="I98" s="67" t="e">
        <f>일위대가목록!J53</f>
        <v>#REF!</v>
      </c>
      <c r="J98" s="68" t="e">
        <f t="shared" si="93"/>
        <v>#REF!</v>
      </c>
      <c r="K98" s="68" t="e">
        <f t="shared" si="94"/>
        <v>#REF!</v>
      </c>
      <c r="L98" s="68" t="e">
        <f t="shared" si="95"/>
        <v>#REF!</v>
      </c>
      <c r="M98" s="147" t="s">
        <v>591</v>
      </c>
    </row>
    <row r="99" spans="1:13" ht="18" customHeight="1">
      <c r="A99" s="198" t="s">
        <v>443</v>
      </c>
      <c r="B99" s="142"/>
      <c r="C99" s="142">
        <v>1</v>
      </c>
      <c r="D99" s="142" t="s">
        <v>434</v>
      </c>
      <c r="E99" s="67" t="e">
        <f>일위대가목록!F54</f>
        <v>#REF!</v>
      </c>
      <c r="F99" s="68" t="e">
        <f t="shared" si="91"/>
        <v>#REF!</v>
      </c>
      <c r="G99" s="67" t="e">
        <f>일위대가목록!H54</f>
        <v>#REF!</v>
      </c>
      <c r="H99" s="67" t="e">
        <f t="shared" si="92"/>
        <v>#REF!</v>
      </c>
      <c r="I99" s="67" t="e">
        <f>일위대가목록!J54</f>
        <v>#REF!</v>
      </c>
      <c r="J99" s="68" t="e">
        <f t="shared" si="93"/>
        <v>#REF!</v>
      </c>
      <c r="K99" s="68" t="e">
        <f t="shared" si="94"/>
        <v>#REF!</v>
      </c>
      <c r="L99" s="68" t="e">
        <f t="shared" si="95"/>
        <v>#REF!</v>
      </c>
      <c r="M99" s="147" t="s">
        <v>592</v>
      </c>
    </row>
    <row r="100" spans="1:13" ht="18" customHeight="1">
      <c r="A100" s="198" t="s">
        <v>444</v>
      </c>
      <c r="B100" s="142"/>
      <c r="C100" s="142">
        <v>4</v>
      </c>
      <c r="D100" s="142" t="s">
        <v>422</v>
      </c>
      <c r="E100" s="67" t="e">
        <f>일위대가목록!F55</f>
        <v>#REF!</v>
      </c>
      <c r="F100" s="68" t="e">
        <f t="shared" si="91"/>
        <v>#REF!</v>
      </c>
      <c r="G100" s="67" t="e">
        <f>일위대가목록!H55</f>
        <v>#REF!</v>
      </c>
      <c r="H100" s="67" t="e">
        <f t="shared" si="92"/>
        <v>#REF!</v>
      </c>
      <c r="I100" s="67">
        <f>일위대가목록!J55</f>
        <v>0</v>
      </c>
      <c r="J100" s="68">
        <f t="shared" si="93"/>
        <v>0</v>
      </c>
      <c r="K100" s="68" t="e">
        <f t="shared" si="94"/>
        <v>#REF!</v>
      </c>
      <c r="L100" s="68" t="e">
        <f t="shared" si="95"/>
        <v>#REF!</v>
      </c>
      <c r="M100" s="147" t="s">
        <v>593</v>
      </c>
    </row>
    <row r="101" spans="1:13" ht="18" customHeight="1">
      <c r="A101" s="143" t="s">
        <v>306</v>
      </c>
      <c r="B101" s="142" t="s">
        <v>332</v>
      </c>
      <c r="C101" s="142">
        <v>6</v>
      </c>
      <c r="D101" s="142" t="s">
        <v>310</v>
      </c>
      <c r="E101" s="67" t="e">
        <f>일위대가목록!F19</f>
        <v>#REF!</v>
      </c>
      <c r="F101" s="68" t="e">
        <f>ROUNDDOWN(E101*C101,0)</f>
        <v>#REF!</v>
      </c>
      <c r="G101" s="67" t="e">
        <f>일위대가목록!H19</f>
        <v>#REF!</v>
      </c>
      <c r="H101" s="67" t="e">
        <f>ROUNDDOWN(G101*C101,0)</f>
        <v>#REF!</v>
      </c>
      <c r="I101" s="67" t="e">
        <f>일위대가목록!J19</f>
        <v>#REF!</v>
      </c>
      <c r="J101" s="68" t="e">
        <f>ROUNDDOWN(I101*C101,0)</f>
        <v>#REF!</v>
      </c>
      <c r="K101" s="68" t="e">
        <f>SUM(E101+G101+I101)</f>
        <v>#REF!</v>
      </c>
      <c r="L101" s="68" t="e">
        <f>SUM(F101+H101+J101)</f>
        <v>#REF!</v>
      </c>
      <c r="M101" s="147" t="s">
        <v>594</v>
      </c>
    </row>
    <row r="102" spans="1:13" ht="18" customHeight="1">
      <c r="A102" s="143" t="s">
        <v>311</v>
      </c>
      <c r="B102" s="142" t="s">
        <v>333</v>
      </c>
      <c r="C102" s="140">
        <v>3</v>
      </c>
      <c r="D102" s="142" t="s">
        <v>304</v>
      </c>
      <c r="E102" s="67" t="e">
        <f>일위대가목록!F43</f>
        <v>#REF!</v>
      </c>
      <c r="F102" s="68" t="e">
        <f>ROUNDDOWN(E102*C102,0)</f>
        <v>#REF!</v>
      </c>
      <c r="G102" s="67" t="e">
        <f>일위대가목록!H43</f>
        <v>#REF!</v>
      </c>
      <c r="H102" s="67" t="e">
        <f>ROUNDDOWN(G102*C102,0)</f>
        <v>#REF!</v>
      </c>
      <c r="I102" s="67" t="e">
        <f>일위대가목록!J43</f>
        <v>#REF!</v>
      </c>
      <c r="J102" s="68" t="e">
        <f>ROUNDDOWN(I102*C102,0)</f>
        <v>#REF!</v>
      </c>
      <c r="K102" s="68" t="e">
        <f>SUM(E102+G102+I102)</f>
        <v>#REF!</v>
      </c>
      <c r="L102" s="68" t="e">
        <f>SUM(F102+H102+J102)</f>
        <v>#REF!</v>
      </c>
      <c r="M102" s="147" t="s">
        <v>595</v>
      </c>
    </row>
    <row r="103" spans="1:13" ht="18" customHeight="1">
      <c r="A103" s="143" t="s">
        <v>319</v>
      </c>
      <c r="B103" s="142" t="s">
        <v>660</v>
      </c>
      <c r="C103" s="142">
        <v>20</v>
      </c>
      <c r="D103" s="142" t="s">
        <v>304</v>
      </c>
      <c r="E103" s="67" t="e">
        <f>일위대가목록!F56</f>
        <v>#REF!</v>
      </c>
      <c r="F103" s="68" t="e">
        <f t="shared" si="90"/>
        <v>#REF!</v>
      </c>
      <c r="G103" s="67" t="e">
        <f>일위대가목록!H56</f>
        <v>#REF!</v>
      </c>
      <c r="H103" s="67" t="e">
        <f t="shared" si="86"/>
        <v>#REF!</v>
      </c>
      <c r="I103" s="67" t="e">
        <f>일위대가목록!J56</f>
        <v>#REF!</v>
      </c>
      <c r="J103" s="68" t="e">
        <f t="shared" si="87"/>
        <v>#REF!</v>
      </c>
      <c r="K103" s="68" t="e">
        <f t="shared" si="88"/>
        <v>#REF!</v>
      </c>
      <c r="L103" s="68" t="e">
        <f t="shared" si="89"/>
        <v>#REF!</v>
      </c>
      <c r="M103" s="147" t="s">
        <v>596</v>
      </c>
    </row>
    <row r="104" spans="1:13" ht="18" customHeight="1">
      <c r="A104" s="143"/>
      <c r="B104" s="142"/>
      <c r="C104" s="142"/>
      <c r="D104" s="142"/>
      <c r="E104" s="67"/>
      <c r="F104" s="68"/>
      <c r="G104" s="67"/>
      <c r="H104" s="67"/>
      <c r="I104" s="67"/>
      <c r="J104" s="68"/>
      <c r="K104" s="68"/>
      <c r="L104" s="68"/>
      <c r="M104" s="147"/>
    </row>
    <row r="105" spans="1:13" ht="18" customHeight="1">
      <c r="A105" s="393" t="s">
        <v>266</v>
      </c>
      <c r="B105" s="393"/>
      <c r="C105" s="156"/>
      <c r="D105" s="156"/>
      <c r="E105" s="157"/>
      <c r="F105" s="158" t="e">
        <f>SUM(F106:F109)</f>
        <v>#REF!</v>
      </c>
      <c r="G105" s="157"/>
      <c r="H105" s="158" t="e">
        <f>SUM(H106:H109)</f>
        <v>#REF!</v>
      </c>
      <c r="I105" s="157"/>
      <c r="J105" s="158" t="e">
        <f>SUM(J106:J109)</f>
        <v>#REF!</v>
      </c>
      <c r="K105" s="158"/>
      <c r="L105" s="159" t="e">
        <f>SUM(F105+H105+J105)</f>
        <v>#REF!</v>
      </c>
      <c r="M105" s="160"/>
    </row>
    <row r="106" spans="1:13" ht="18" customHeight="1">
      <c r="A106" s="198" t="s">
        <v>440</v>
      </c>
      <c r="B106" s="142"/>
      <c r="C106" s="142">
        <v>38</v>
      </c>
      <c r="D106" s="142" t="s">
        <v>49</v>
      </c>
      <c r="E106" s="67" t="e">
        <f>일위대가목록!F40</f>
        <v>#REF!</v>
      </c>
      <c r="F106" s="68" t="e">
        <f t="shared" ref="F106:F109" si="96">ROUNDDOWN(E106*C106,0)</f>
        <v>#REF!</v>
      </c>
      <c r="G106" s="67" t="e">
        <f>일위대가목록!H40</f>
        <v>#REF!</v>
      </c>
      <c r="H106" s="67" t="e">
        <f t="shared" ref="H106:H107" si="97">ROUNDDOWN(G106*C106,0)</f>
        <v>#REF!</v>
      </c>
      <c r="I106" s="67" t="e">
        <f>일위대가목록!J40</f>
        <v>#REF!</v>
      </c>
      <c r="J106" s="68" t="e">
        <f>ROUNDDOWN(I106*C106,0)</f>
        <v>#REF!</v>
      </c>
      <c r="K106" s="68" t="e">
        <f t="shared" ref="K106" si="98">SUM(E106+G106+I106)</f>
        <v>#REF!</v>
      </c>
      <c r="L106" s="68" t="e">
        <f t="shared" ref="L106" si="99">SUM(F106+H106+J106)</f>
        <v>#REF!</v>
      </c>
      <c r="M106" s="147" t="s">
        <v>382</v>
      </c>
    </row>
    <row r="107" spans="1:13" ht="18" customHeight="1">
      <c r="A107" s="198" t="s">
        <v>432</v>
      </c>
      <c r="B107" s="142"/>
      <c r="C107" s="142">
        <v>12</v>
      </c>
      <c r="D107" s="142" t="s">
        <v>434</v>
      </c>
      <c r="E107" s="67" t="e">
        <f>일위대가목록!F57</f>
        <v>#REF!</v>
      </c>
      <c r="F107" s="68" t="e">
        <f t="shared" si="96"/>
        <v>#REF!</v>
      </c>
      <c r="G107" s="67" t="e">
        <f>일위대가목록!H57</f>
        <v>#REF!</v>
      </c>
      <c r="H107" s="67" t="e">
        <f t="shared" si="97"/>
        <v>#REF!</v>
      </c>
      <c r="I107" s="67" t="e">
        <f>일위대가목록!J57</f>
        <v>#REF!</v>
      </c>
      <c r="J107" s="68" t="e">
        <f t="shared" ref="J107:J109" si="100">ROUNDDOWN(I107*C107,0)</f>
        <v>#REF!</v>
      </c>
      <c r="K107" s="68" t="e">
        <f t="shared" ref="K107:K109" si="101">SUM(E107+G107+I107)</f>
        <v>#REF!</v>
      </c>
      <c r="L107" s="68" t="e">
        <f t="shared" ref="L107:L109" si="102">SUM(F107+H107+J107)</f>
        <v>#REF!</v>
      </c>
      <c r="M107" s="147" t="s">
        <v>597</v>
      </c>
    </row>
    <row r="108" spans="1:13" ht="18" customHeight="1">
      <c r="A108" s="143" t="s">
        <v>244</v>
      </c>
      <c r="B108" s="140"/>
      <c r="C108" s="140">
        <v>1</v>
      </c>
      <c r="D108" s="142" t="s">
        <v>50</v>
      </c>
      <c r="E108" s="67" t="e">
        <f>일위대가목록!F58</f>
        <v>#REF!</v>
      </c>
      <c r="F108" s="68" t="e">
        <f t="shared" ref="F108" si="103">ROUNDDOWN(E108*C108,0)</f>
        <v>#REF!</v>
      </c>
      <c r="G108" s="67" t="e">
        <f>일위대가목록!H58</f>
        <v>#REF!</v>
      </c>
      <c r="H108" s="67" t="e">
        <f t="shared" ref="H108" si="104">ROUNDDOWN(G108*C108,0)</f>
        <v>#REF!</v>
      </c>
      <c r="I108" s="67">
        <f>일위대가목록!J58</f>
        <v>0</v>
      </c>
      <c r="J108" s="68">
        <f t="shared" ref="J108" si="105">ROUNDDOWN(I108*C108,0)</f>
        <v>0</v>
      </c>
      <c r="K108" s="68" t="e">
        <f t="shared" ref="K108" si="106">SUM(E108+G108+I108)</f>
        <v>#REF!</v>
      </c>
      <c r="L108" s="68" t="e">
        <f t="shared" ref="L108" si="107">SUM(F108+H108+J108)</f>
        <v>#REF!</v>
      </c>
      <c r="M108" s="147" t="s">
        <v>598</v>
      </c>
    </row>
    <row r="109" spans="1:13" ht="18" customHeight="1">
      <c r="A109" s="198" t="s">
        <v>242</v>
      </c>
      <c r="B109" s="142"/>
      <c r="C109" s="140">
        <v>1</v>
      </c>
      <c r="D109" s="142" t="s">
        <v>50</v>
      </c>
      <c r="E109" s="67">
        <f>일위대가목록!F9</f>
        <v>0</v>
      </c>
      <c r="F109" s="68">
        <f t="shared" si="96"/>
        <v>0</v>
      </c>
      <c r="G109" s="67" t="e">
        <f>일위대가목록!H9</f>
        <v>#REF!</v>
      </c>
      <c r="H109" s="67" t="e">
        <f>ROUNDDOWN(G109*C109,0)</f>
        <v>#REF!</v>
      </c>
      <c r="I109" s="67">
        <f>일위대가목록!J9</f>
        <v>0</v>
      </c>
      <c r="J109" s="68">
        <f t="shared" si="100"/>
        <v>0</v>
      </c>
      <c r="K109" s="68" t="e">
        <f t="shared" si="101"/>
        <v>#REF!</v>
      </c>
      <c r="L109" s="68" t="e">
        <f t="shared" si="102"/>
        <v>#REF!</v>
      </c>
      <c r="M109" s="147" t="s">
        <v>599</v>
      </c>
    </row>
    <row r="110" spans="1:13" ht="18" customHeight="1">
      <c r="A110" s="141"/>
      <c r="B110" s="140"/>
      <c r="C110" s="140"/>
      <c r="D110" s="140"/>
      <c r="E110" s="67"/>
      <c r="F110" s="68"/>
      <c r="G110" s="67"/>
      <c r="H110" s="67"/>
      <c r="I110" s="67"/>
      <c r="J110" s="68"/>
      <c r="K110" s="68"/>
      <c r="L110" s="68"/>
      <c r="M110" s="147"/>
    </row>
    <row r="111" spans="1:13" ht="18" customHeight="1">
      <c r="A111" s="393" t="s">
        <v>267</v>
      </c>
      <c r="B111" s="393"/>
      <c r="C111" s="156"/>
      <c r="D111" s="156"/>
      <c r="E111" s="157"/>
      <c r="F111" s="158" t="e">
        <f>SUM(F112:F115)</f>
        <v>#REF!</v>
      </c>
      <c r="G111" s="157"/>
      <c r="H111" s="158" t="e">
        <f>SUM(H112:H115)</f>
        <v>#REF!</v>
      </c>
      <c r="I111" s="157"/>
      <c r="J111" s="158" t="e">
        <f>SUM(J112:J115)</f>
        <v>#REF!</v>
      </c>
      <c r="K111" s="158"/>
      <c r="L111" s="159" t="e">
        <f>SUM(F111+H111+J111)</f>
        <v>#REF!</v>
      </c>
      <c r="M111" s="160"/>
    </row>
    <row r="112" spans="1:13" ht="18" customHeight="1">
      <c r="A112" s="143" t="s">
        <v>335</v>
      </c>
      <c r="B112" s="140"/>
      <c r="C112" s="140">
        <v>4</v>
      </c>
      <c r="D112" s="140" t="s">
        <v>246</v>
      </c>
      <c r="E112" s="67" t="e">
        <f>일위대가목록!F59</f>
        <v>#REF!</v>
      </c>
      <c r="F112" s="68" t="e">
        <f t="shared" ref="F112" si="108">ROUNDDOWN(E112*C112,0)</f>
        <v>#REF!</v>
      </c>
      <c r="G112" s="67" t="e">
        <f>일위대가목록!H59</f>
        <v>#REF!</v>
      </c>
      <c r="H112" s="67" t="e">
        <f t="shared" ref="H112" si="109">ROUNDDOWN(G112*C112,0)</f>
        <v>#REF!</v>
      </c>
      <c r="I112" s="67" t="e">
        <f>일위대가목록!J59</f>
        <v>#REF!</v>
      </c>
      <c r="J112" s="68" t="e">
        <f t="shared" ref="J112" si="110">ROUNDDOWN(I112*C112,0)</f>
        <v>#REF!</v>
      </c>
      <c r="K112" s="68" t="e">
        <f t="shared" ref="K112" si="111">SUM(E112+G112+I112)</f>
        <v>#REF!</v>
      </c>
      <c r="L112" s="68" t="e">
        <f t="shared" ref="L112" si="112">SUM(F112+H112+J112)</f>
        <v>#REF!</v>
      </c>
      <c r="M112" s="147" t="s">
        <v>600</v>
      </c>
    </row>
    <row r="113" spans="1:13" ht="18" customHeight="1">
      <c r="A113" s="143" t="s">
        <v>336</v>
      </c>
      <c r="B113" s="140"/>
      <c r="C113" s="140">
        <v>3</v>
      </c>
      <c r="D113" s="140" t="s">
        <v>246</v>
      </c>
      <c r="E113" s="67" t="e">
        <f>일위대가목록!F60</f>
        <v>#REF!</v>
      </c>
      <c r="F113" s="68" t="e">
        <f t="shared" ref="F113" si="113">ROUNDDOWN(E113*C113,0)</f>
        <v>#REF!</v>
      </c>
      <c r="G113" s="67" t="e">
        <f>일위대가목록!H60</f>
        <v>#REF!</v>
      </c>
      <c r="H113" s="67" t="e">
        <f t="shared" ref="H113" si="114">ROUNDDOWN(G113*C113,0)</f>
        <v>#REF!</v>
      </c>
      <c r="I113" s="67" t="e">
        <f>일위대가목록!J60</f>
        <v>#REF!</v>
      </c>
      <c r="J113" s="68" t="e">
        <f t="shared" ref="J113" si="115">ROUNDDOWN(I113*C113,0)</f>
        <v>#REF!</v>
      </c>
      <c r="K113" s="68" t="e">
        <f t="shared" ref="K113" si="116">SUM(E113+G113+I113)</f>
        <v>#REF!</v>
      </c>
      <c r="L113" s="68" t="e">
        <f t="shared" ref="L113" si="117">SUM(F113+H113+J113)</f>
        <v>#REF!</v>
      </c>
      <c r="M113" s="147" t="s">
        <v>602</v>
      </c>
    </row>
    <row r="114" spans="1:13" ht="18" customHeight="1">
      <c r="A114" s="198" t="s">
        <v>445</v>
      </c>
      <c r="B114" s="142"/>
      <c r="C114" s="142">
        <v>1</v>
      </c>
      <c r="D114" s="142" t="s">
        <v>422</v>
      </c>
      <c r="E114" s="67" t="e">
        <f>일위대가목록!F61</f>
        <v>#REF!</v>
      </c>
      <c r="F114" s="68" t="e">
        <f t="shared" ref="F114:F115" si="118">ROUNDDOWN(E114*C114,0)</f>
        <v>#REF!</v>
      </c>
      <c r="G114" s="67">
        <f>일위대가목록!H61</f>
        <v>0</v>
      </c>
      <c r="H114" s="67">
        <f t="shared" ref="H114:H115" si="119">ROUNDDOWN(G114*C114,0)</f>
        <v>0</v>
      </c>
      <c r="I114" s="67">
        <f>일위대가목록!J61</f>
        <v>0</v>
      </c>
      <c r="J114" s="68">
        <f t="shared" ref="J114" si="120">ROUNDDOWN(I114*C114,0)</f>
        <v>0</v>
      </c>
      <c r="K114" s="68" t="e">
        <f t="shared" ref="K114" si="121">SUM(E114+G114+I114)</f>
        <v>#REF!</v>
      </c>
      <c r="L114" s="68" t="e">
        <f t="shared" ref="L114" si="122">SUM(F114+H114+J114)</f>
        <v>#REF!</v>
      </c>
      <c r="M114" s="147" t="s">
        <v>603</v>
      </c>
    </row>
    <row r="115" spans="1:13" ht="18" customHeight="1">
      <c r="A115" s="198" t="s">
        <v>446</v>
      </c>
      <c r="B115" s="142" t="s">
        <v>447</v>
      </c>
      <c r="C115" s="142">
        <v>1</v>
      </c>
      <c r="D115" s="142" t="s">
        <v>448</v>
      </c>
      <c r="E115" s="67" t="e">
        <f>일위대가목록!F20</f>
        <v>#REF!</v>
      </c>
      <c r="F115" s="68" t="e">
        <f t="shared" si="118"/>
        <v>#REF!</v>
      </c>
      <c r="G115" s="67">
        <f>일위대가목록!H20</f>
        <v>0</v>
      </c>
      <c r="H115" s="67">
        <f t="shared" si="119"/>
        <v>0</v>
      </c>
      <c r="I115" s="67">
        <f>일위대가목록!J20</f>
        <v>0</v>
      </c>
      <c r="J115" s="68">
        <f t="shared" ref="J115" si="123">ROUNDDOWN(I115*C115,0)</f>
        <v>0</v>
      </c>
      <c r="K115" s="68" t="e">
        <f t="shared" ref="K115" si="124">SUM(E115+G115+I115)</f>
        <v>#REF!</v>
      </c>
      <c r="L115" s="68" t="e">
        <f t="shared" ref="L115" si="125">SUM(F115+H115+J115)</f>
        <v>#REF!</v>
      </c>
      <c r="M115" s="147" t="s">
        <v>604</v>
      </c>
    </row>
    <row r="116" spans="1:13" ht="18" customHeight="1">
      <c r="A116" s="198"/>
      <c r="B116" s="142"/>
      <c r="C116" s="142"/>
      <c r="D116" s="142"/>
      <c r="E116" s="67"/>
      <c r="F116" s="68"/>
      <c r="G116" s="67"/>
      <c r="H116" s="67"/>
      <c r="I116" s="67"/>
      <c r="J116" s="68"/>
      <c r="K116" s="68"/>
      <c r="L116" s="68"/>
      <c r="M116" s="147"/>
    </row>
    <row r="117" spans="1:13" ht="18" customHeight="1">
      <c r="A117" s="393" t="s">
        <v>322</v>
      </c>
      <c r="B117" s="393"/>
      <c r="C117" s="156"/>
      <c r="D117" s="156"/>
      <c r="E117" s="157"/>
      <c r="F117" s="158" t="e">
        <f>SUM(F118:F124)</f>
        <v>#REF!</v>
      </c>
      <c r="G117" s="157"/>
      <c r="H117" s="158" t="e">
        <f>SUM(H118:H124)</f>
        <v>#REF!</v>
      </c>
      <c r="I117" s="157"/>
      <c r="J117" s="158" t="e">
        <f>SUM(J118:J124)</f>
        <v>#REF!</v>
      </c>
      <c r="K117" s="158"/>
      <c r="L117" s="159" t="e">
        <f>SUM(F117+H117+J117)</f>
        <v>#REF!</v>
      </c>
      <c r="M117" s="160"/>
    </row>
    <row r="118" spans="1:13" ht="18" customHeight="1">
      <c r="A118" s="143" t="s">
        <v>335</v>
      </c>
      <c r="B118" s="142"/>
      <c r="C118" s="142">
        <v>5</v>
      </c>
      <c r="D118" s="142" t="s">
        <v>85</v>
      </c>
      <c r="E118" s="67" t="e">
        <f>일위대가목록!F59</f>
        <v>#REF!</v>
      </c>
      <c r="F118" s="68" t="e">
        <f t="shared" ref="F118" si="126">ROUNDDOWN(E118*C118,0)</f>
        <v>#REF!</v>
      </c>
      <c r="G118" s="67" t="e">
        <f>일위대가목록!H59</f>
        <v>#REF!</v>
      </c>
      <c r="H118" s="67" t="e">
        <f t="shared" ref="H118" si="127">ROUNDDOWN(G118*C118,0)</f>
        <v>#REF!</v>
      </c>
      <c r="I118" s="67" t="e">
        <f>일위대가목록!J59</f>
        <v>#REF!</v>
      </c>
      <c r="J118" s="68" t="e">
        <f t="shared" ref="J118" si="128">ROUNDDOWN(I118*C118,0)</f>
        <v>#REF!</v>
      </c>
      <c r="K118" s="68" t="e">
        <f t="shared" ref="K118" si="129">SUM(E118+G118+I118)</f>
        <v>#REF!</v>
      </c>
      <c r="L118" s="68" t="e">
        <f t="shared" ref="L118" si="130">SUM(F118+H118+J118)</f>
        <v>#REF!</v>
      </c>
      <c r="M118" s="147" t="s">
        <v>600</v>
      </c>
    </row>
    <row r="119" spans="1:13" ht="18" customHeight="1">
      <c r="A119" s="143" t="s">
        <v>336</v>
      </c>
      <c r="B119" s="142"/>
      <c r="C119" s="142">
        <v>6</v>
      </c>
      <c r="D119" s="142" t="s">
        <v>85</v>
      </c>
      <c r="E119" s="67" t="e">
        <f>일위대가목록!F60</f>
        <v>#REF!</v>
      </c>
      <c r="F119" s="68" t="e">
        <f t="shared" ref="F119:F120" si="131">ROUNDDOWN(E119*C119,0)</f>
        <v>#REF!</v>
      </c>
      <c r="G119" s="67" t="e">
        <f>일위대가목록!H60</f>
        <v>#REF!</v>
      </c>
      <c r="H119" s="67" t="e">
        <f t="shared" ref="H119:H120" si="132">ROUNDDOWN(G119*C119,0)</f>
        <v>#REF!</v>
      </c>
      <c r="I119" s="67" t="e">
        <f>일위대가목록!J60</f>
        <v>#REF!</v>
      </c>
      <c r="J119" s="68" t="e">
        <f t="shared" ref="J119" si="133">ROUNDDOWN(I119*C119,0)</f>
        <v>#REF!</v>
      </c>
      <c r="K119" s="68" t="e">
        <f t="shared" ref="K119" si="134">SUM(E119+G119+I119)</f>
        <v>#REF!</v>
      </c>
      <c r="L119" s="68" t="e">
        <f t="shared" ref="L119" si="135">SUM(F119+H119+J119)</f>
        <v>#REF!</v>
      </c>
      <c r="M119" s="147" t="s">
        <v>601</v>
      </c>
    </row>
    <row r="120" spans="1:13" ht="18" customHeight="1">
      <c r="A120" s="198" t="s">
        <v>449</v>
      </c>
      <c r="B120" s="142"/>
      <c r="C120" s="142">
        <v>1</v>
      </c>
      <c r="D120" s="142" t="s">
        <v>434</v>
      </c>
      <c r="E120" s="67" t="e">
        <f>일위대가목록!F62</f>
        <v>#REF!</v>
      </c>
      <c r="F120" s="68" t="e">
        <f t="shared" si="131"/>
        <v>#REF!</v>
      </c>
      <c r="G120" s="67" t="e">
        <f>일위대가목록!H62</f>
        <v>#REF!</v>
      </c>
      <c r="H120" s="67" t="e">
        <f t="shared" si="132"/>
        <v>#REF!</v>
      </c>
      <c r="I120" s="67" t="e">
        <f>일위대가목록!J62</f>
        <v>#REF!</v>
      </c>
      <c r="J120" s="68" t="e">
        <f t="shared" ref="J120" si="136">ROUNDDOWN(I120*C120,0)</f>
        <v>#REF!</v>
      </c>
      <c r="K120" s="68" t="e">
        <f t="shared" ref="K120" si="137">SUM(E120+G120+I120)</f>
        <v>#REF!</v>
      </c>
      <c r="L120" s="68" t="e">
        <f t="shared" ref="L120" si="138">SUM(F120+H120+J120)</f>
        <v>#REF!</v>
      </c>
      <c r="M120" s="147" t="s">
        <v>605</v>
      </c>
    </row>
    <row r="121" spans="1:13" ht="18" customHeight="1">
      <c r="A121" s="198" t="s">
        <v>450</v>
      </c>
      <c r="B121" s="142"/>
      <c r="C121" s="142">
        <v>2</v>
      </c>
      <c r="D121" s="142" t="s">
        <v>434</v>
      </c>
      <c r="E121" s="67" t="e">
        <f>일위대가목록!F63</f>
        <v>#REF!</v>
      </c>
      <c r="F121" s="68" t="e">
        <f t="shared" ref="F121:F124" si="139">ROUNDDOWN(E121*C121,0)</f>
        <v>#REF!</v>
      </c>
      <c r="G121" s="67" t="e">
        <f>일위대가목록!H63</f>
        <v>#REF!</v>
      </c>
      <c r="H121" s="67" t="e">
        <f t="shared" ref="H121:H124" si="140">ROUNDDOWN(G121*C121,0)</f>
        <v>#REF!</v>
      </c>
      <c r="I121" s="67" t="e">
        <f>일위대가목록!J63</f>
        <v>#REF!</v>
      </c>
      <c r="J121" s="68" t="e">
        <f t="shared" ref="J121:J124" si="141">ROUNDDOWN(I121*C121,0)</f>
        <v>#REF!</v>
      </c>
      <c r="K121" s="68" t="e">
        <f t="shared" ref="K121:K124" si="142">SUM(E121+G121+I121)</f>
        <v>#REF!</v>
      </c>
      <c r="L121" s="68" t="e">
        <f t="shared" ref="L121:L124" si="143">SUM(F121+H121+J121)</f>
        <v>#REF!</v>
      </c>
      <c r="M121" s="147" t="s">
        <v>606</v>
      </c>
    </row>
    <row r="122" spans="1:13" ht="18" customHeight="1">
      <c r="A122" s="198" t="s">
        <v>451</v>
      </c>
      <c r="B122" s="142" t="s">
        <v>454</v>
      </c>
      <c r="C122" s="142">
        <v>1</v>
      </c>
      <c r="D122" s="142" t="s">
        <v>422</v>
      </c>
      <c r="E122" s="67" t="e">
        <f>일위대가목록!F64</f>
        <v>#REF!</v>
      </c>
      <c r="F122" s="68" t="e">
        <f t="shared" si="139"/>
        <v>#REF!</v>
      </c>
      <c r="G122" s="67" t="e">
        <f>일위대가목록!H64</f>
        <v>#REF!</v>
      </c>
      <c r="H122" s="67" t="e">
        <f t="shared" si="140"/>
        <v>#REF!</v>
      </c>
      <c r="I122" s="67" t="e">
        <f>일위대가목록!J64</f>
        <v>#REF!</v>
      </c>
      <c r="J122" s="68" t="e">
        <f t="shared" si="141"/>
        <v>#REF!</v>
      </c>
      <c r="K122" s="68" t="e">
        <f t="shared" si="142"/>
        <v>#REF!</v>
      </c>
      <c r="L122" s="68" t="e">
        <f t="shared" si="143"/>
        <v>#REF!</v>
      </c>
      <c r="M122" s="147" t="s">
        <v>607</v>
      </c>
    </row>
    <row r="123" spans="1:13" ht="18" customHeight="1">
      <c r="A123" s="198" t="s">
        <v>452</v>
      </c>
      <c r="B123" s="142"/>
      <c r="C123" s="142">
        <v>2</v>
      </c>
      <c r="D123" s="142" t="s">
        <v>422</v>
      </c>
      <c r="E123" s="67" t="e">
        <f>일위대가목록!F65</f>
        <v>#REF!</v>
      </c>
      <c r="F123" s="68" t="e">
        <f t="shared" si="139"/>
        <v>#REF!</v>
      </c>
      <c r="G123" s="67" t="e">
        <f>일위대가목록!H65</f>
        <v>#REF!</v>
      </c>
      <c r="H123" s="67" t="e">
        <f t="shared" si="140"/>
        <v>#REF!</v>
      </c>
      <c r="I123" s="67">
        <f>일위대가목록!J65</f>
        <v>0</v>
      </c>
      <c r="J123" s="68">
        <f t="shared" si="141"/>
        <v>0</v>
      </c>
      <c r="K123" s="68" t="e">
        <f t="shared" si="142"/>
        <v>#REF!</v>
      </c>
      <c r="L123" s="68" t="e">
        <f t="shared" si="143"/>
        <v>#REF!</v>
      </c>
      <c r="M123" s="147" t="s">
        <v>608</v>
      </c>
    </row>
    <row r="124" spans="1:13" ht="18" customHeight="1">
      <c r="A124" s="198" t="s">
        <v>453</v>
      </c>
      <c r="B124" s="142" t="s">
        <v>622</v>
      </c>
      <c r="C124" s="142">
        <v>2</v>
      </c>
      <c r="D124" s="142" t="s">
        <v>455</v>
      </c>
      <c r="E124" s="67" t="e">
        <f>일위대가목록!F66</f>
        <v>#REF!</v>
      </c>
      <c r="F124" s="68" t="e">
        <f t="shared" si="139"/>
        <v>#REF!</v>
      </c>
      <c r="G124" s="67" t="e">
        <f>일위대가목록!H66</f>
        <v>#REF!</v>
      </c>
      <c r="H124" s="67" t="e">
        <f t="shared" si="140"/>
        <v>#REF!</v>
      </c>
      <c r="I124" s="67" t="e">
        <f>일위대가목록!J66</f>
        <v>#REF!</v>
      </c>
      <c r="J124" s="68" t="e">
        <f t="shared" si="141"/>
        <v>#REF!</v>
      </c>
      <c r="K124" s="68" t="e">
        <f t="shared" si="142"/>
        <v>#REF!</v>
      </c>
      <c r="L124" s="68" t="e">
        <f t="shared" si="143"/>
        <v>#REF!</v>
      </c>
      <c r="M124" s="147" t="s">
        <v>609</v>
      </c>
    </row>
    <row r="125" spans="1:13" ht="18" customHeight="1">
      <c r="A125" s="198"/>
      <c r="B125" s="142"/>
      <c r="C125" s="142"/>
      <c r="D125" s="142"/>
      <c r="E125" s="67"/>
      <c r="F125" s="68"/>
      <c r="G125" s="67"/>
      <c r="H125" s="67"/>
      <c r="I125" s="67"/>
      <c r="J125" s="68"/>
      <c r="K125" s="68"/>
      <c r="L125" s="68"/>
      <c r="M125" s="147"/>
    </row>
    <row r="126" spans="1:13" ht="18" customHeight="1">
      <c r="A126" s="393" t="s">
        <v>615</v>
      </c>
      <c r="B126" s="393"/>
      <c r="C126" s="156"/>
      <c r="D126" s="156"/>
      <c r="E126" s="157"/>
      <c r="F126" s="158" t="e">
        <f>SUM(F127:F133)</f>
        <v>#REF!</v>
      </c>
      <c r="G126" s="157"/>
      <c r="H126" s="158" t="e">
        <f>SUM(H127:H133)</f>
        <v>#REF!</v>
      </c>
      <c r="I126" s="157"/>
      <c r="J126" s="158" t="e">
        <f>SUM(J127:J133)</f>
        <v>#REF!</v>
      </c>
      <c r="K126" s="158"/>
      <c r="L126" s="159" t="e">
        <f>SUM(F126+H126+J126)</f>
        <v>#REF!</v>
      </c>
      <c r="M126" s="160"/>
    </row>
    <row r="127" spans="1:13" ht="18" customHeight="1">
      <c r="A127" s="236" t="s">
        <v>241</v>
      </c>
      <c r="B127" s="142"/>
      <c r="C127" s="142">
        <v>3</v>
      </c>
      <c r="D127" s="142" t="s">
        <v>85</v>
      </c>
      <c r="E127" s="67" t="e">
        <f>일위대가목록!F67</f>
        <v>#REF!</v>
      </c>
      <c r="F127" s="68" t="e">
        <f t="shared" ref="F127:F131" si="144">ROUNDDOWN(E127*C127,0)</f>
        <v>#REF!</v>
      </c>
      <c r="G127" s="67" t="e">
        <f>일위대가목록!H67</f>
        <v>#REF!</v>
      </c>
      <c r="H127" s="67" t="e">
        <f t="shared" ref="H127:H131" si="145">ROUNDDOWN(G127*C127,0)</f>
        <v>#REF!</v>
      </c>
      <c r="I127" s="67" t="e">
        <f>일위대가목록!J67</f>
        <v>#REF!</v>
      </c>
      <c r="J127" s="68" t="e">
        <f t="shared" ref="J127:J131" si="146">ROUNDDOWN(I127*C127,0)</f>
        <v>#REF!</v>
      </c>
      <c r="K127" s="68" t="e">
        <f t="shared" ref="K127:K131" si="147">SUM(E127+G127+I127)</f>
        <v>#REF!</v>
      </c>
      <c r="L127" s="68" t="e">
        <f t="shared" ref="L127:L131" si="148">SUM(F127+H127+J127)</f>
        <v>#REF!</v>
      </c>
      <c r="M127" s="147" t="s">
        <v>624</v>
      </c>
    </row>
    <row r="128" spans="1:13" ht="18" customHeight="1">
      <c r="A128" s="236" t="s">
        <v>243</v>
      </c>
      <c r="B128" s="142"/>
      <c r="C128" s="142">
        <v>4</v>
      </c>
      <c r="D128" s="142" t="s">
        <v>85</v>
      </c>
      <c r="E128" s="67" t="e">
        <f>일위대가목록!F68</f>
        <v>#REF!</v>
      </c>
      <c r="F128" s="68" t="e">
        <f t="shared" ref="F128:F129" si="149">ROUNDDOWN(E128*C128,0)</f>
        <v>#REF!</v>
      </c>
      <c r="G128" s="67" t="e">
        <f>일위대가목록!H68</f>
        <v>#REF!</v>
      </c>
      <c r="H128" s="67" t="e">
        <f t="shared" ref="H128:H129" si="150">ROUNDDOWN(G128*C128,0)</f>
        <v>#REF!</v>
      </c>
      <c r="I128" s="67" t="e">
        <f>일위대가목록!J68</f>
        <v>#REF!</v>
      </c>
      <c r="J128" s="68" t="e">
        <f t="shared" ref="J128:J129" si="151">ROUNDDOWN(I128*C128,0)</f>
        <v>#REF!</v>
      </c>
      <c r="K128" s="68" t="e">
        <f t="shared" ref="K128:K129" si="152">SUM(E128+G128+I128)</f>
        <v>#REF!</v>
      </c>
      <c r="L128" s="68" t="e">
        <f t="shared" ref="L128:L129" si="153">SUM(F128+H128+J128)</f>
        <v>#REF!</v>
      </c>
      <c r="M128" s="147" t="s">
        <v>625</v>
      </c>
    </row>
    <row r="129" spans="1:14" ht="18" customHeight="1">
      <c r="A129" s="236" t="s">
        <v>616</v>
      </c>
      <c r="B129" s="142"/>
      <c r="C129" s="142">
        <v>1</v>
      </c>
      <c r="D129" s="142" t="s">
        <v>195</v>
      </c>
      <c r="E129" s="67" t="e">
        <f>일위대가목록!F69</f>
        <v>#REF!</v>
      </c>
      <c r="F129" s="68" t="e">
        <f t="shared" si="149"/>
        <v>#REF!</v>
      </c>
      <c r="G129" s="67" t="e">
        <f>일위대가목록!H69</f>
        <v>#REF!</v>
      </c>
      <c r="H129" s="67" t="e">
        <f t="shared" si="150"/>
        <v>#REF!</v>
      </c>
      <c r="I129" s="67" t="e">
        <f>일위대가목록!J69</f>
        <v>#REF!</v>
      </c>
      <c r="J129" s="68" t="e">
        <f t="shared" si="151"/>
        <v>#REF!</v>
      </c>
      <c r="K129" s="68" t="e">
        <f t="shared" si="152"/>
        <v>#REF!</v>
      </c>
      <c r="L129" s="68" t="e">
        <f t="shared" si="153"/>
        <v>#REF!</v>
      </c>
      <c r="M129" s="147" t="s">
        <v>626</v>
      </c>
    </row>
    <row r="130" spans="1:14" ht="18" customHeight="1">
      <c r="A130" s="236" t="s">
        <v>242</v>
      </c>
      <c r="B130" s="142"/>
      <c r="C130" s="142">
        <v>10</v>
      </c>
      <c r="D130" s="142" t="s">
        <v>50</v>
      </c>
      <c r="E130" s="67">
        <f>일위대가목록!F9</f>
        <v>0</v>
      </c>
      <c r="F130" s="68">
        <f t="shared" si="144"/>
        <v>0</v>
      </c>
      <c r="G130" s="67" t="e">
        <f>일위대가목록!H9</f>
        <v>#REF!</v>
      </c>
      <c r="H130" s="67" t="e">
        <f t="shared" si="145"/>
        <v>#REF!</v>
      </c>
      <c r="I130" s="67">
        <f>일위대가목록!J9</f>
        <v>0</v>
      </c>
      <c r="J130" s="68">
        <f t="shared" si="146"/>
        <v>0</v>
      </c>
      <c r="K130" s="68" t="e">
        <f t="shared" si="147"/>
        <v>#REF!</v>
      </c>
      <c r="L130" s="68" t="e">
        <f t="shared" si="148"/>
        <v>#REF!</v>
      </c>
      <c r="M130" s="147" t="s">
        <v>652</v>
      </c>
    </row>
    <row r="131" spans="1:14" ht="18" customHeight="1">
      <c r="A131" s="236" t="s">
        <v>617</v>
      </c>
      <c r="B131" s="142" t="s">
        <v>621</v>
      </c>
      <c r="C131" s="142">
        <v>20</v>
      </c>
      <c r="D131" s="142" t="s">
        <v>620</v>
      </c>
      <c r="E131" s="67" t="e">
        <f>일위대가목록!F70</f>
        <v>#REF!</v>
      </c>
      <c r="F131" s="68" t="e">
        <f t="shared" si="144"/>
        <v>#REF!</v>
      </c>
      <c r="G131" s="67" t="e">
        <f>일위대가목록!H70</f>
        <v>#REF!</v>
      </c>
      <c r="H131" s="67" t="e">
        <f t="shared" si="145"/>
        <v>#REF!</v>
      </c>
      <c r="I131" s="67" t="e">
        <f>일위대가목록!J70</f>
        <v>#REF!</v>
      </c>
      <c r="J131" s="68" t="e">
        <f t="shared" si="146"/>
        <v>#REF!</v>
      </c>
      <c r="K131" s="68" t="e">
        <f t="shared" si="147"/>
        <v>#REF!</v>
      </c>
      <c r="L131" s="68" t="e">
        <f t="shared" si="148"/>
        <v>#REF!</v>
      </c>
      <c r="M131" s="147" t="s">
        <v>627</v>
      </c>
    </row>
    <row r="132" spans="1:14" ht="18" customHeight="1">
      <c r="A132" s="236" t="s">
        <v>618</v>
      </c>
      <c r="B132" s="142"/>
      <c r="C132" s="142">
        <v>3</v>
      </c>
      <c r="D132" s="142" t="s">
        <v>623</v>
      </c>
      <c r="E132" s="67" t="e">
        <f>일위대가목록!F71</f>
        <v>#REF!</v>
      </c>
      <c r="F132" s="68" t="e">
        <f t="shared" ref="F132:F133" si="154">ROUNDDOWN(E132*C132,0)</f>
        <v>#REF!</v>
      </c>
      <c r="G132" s="67" t="e">
        <f>일위대가목록!H71</f>
        <v>#REF!</v>
      </c>
      <c r="H132" s="67" t="e">
        <f t="shared" ref="H132:H133" si="155">ROUNDDOWN(G132*C132,0)</f>
        <v>#REF!</v>
      </c>
      <c r="I132" s="67">
        <f>일위대가목록!J71</f>
        <v>0</v>
      </c>
      <c r="J132" s="68">
        <f t="shared" ref="J132:J133" si="156">ROUNDDOWN(I132*C132,0)</f>
        <v>0</v>
      </c>
      <c r="K132" s="68" t="e">
        <f t="shared" ref="K132:K133" si="157">SUM(E132+G132+I132)</f>
        <v>#REF!</v>
      </c>
      <c r="L132" s="68" t="e">
        <f t="shared" ref="L132:L133" si="158">SUM(F132+H132+J132)</f>
        <v>#REF!</v>
      </c>
      <c r="M132" s="147" t="s">
        <v>628</v>
      </c>
    </row>
    <row r="133" spans="1:14" ht="18" customHeight="1">
      <c r="A133" s="236" t="s">
        <v>619</v>
      </c>
      <c r="B133" s="142"/>
      <c r="C133" s="142">
        <v>3</v>
      </c>
      <c r="D133" s="142" t="s">
        <v>50</v>
      </c>
      <c r="E133" s="67" t="e">
        <f>일위대가목록!F72</f>
        <v>#REF!</v>
      </c>
      <c r="F133" s="68" t="e">
        <f t="shared" si="154"/>
        <v>#REF!</v>
      </c>
      <c r="G133" s="67" t="e">
        <f>일위대가목록!H72</f>
        <v>#REF!</v>
      </c>
      <c r="H133" s="67" t="e">
        <f t="shared" si="155"/>
        <v>#REF!</v>
      </c>
      <c r="I133" s="67" t="e">
        <f>일위대가목록!J72</f>
        <v>#REF!</v>
      </c>
      <c r="J133" s="68" t="e">
        <f t="shared" si="156"/>
        <v>#REF!</v>
      </c>
      <c r="K133" s="68" t="e">
        <f t="shared" si="157"/>
        <v>#REF!</v>
      </c>
      <c r="L133" s="68" t="e">
        <f t="shared" si="158"/>
        <v>#REF!</v>
      </c>
      <c r="M133" s="147" t="s">
        <v>629</v>
      </c>
    </row>
    <row r="134" spans="1:14" ht="18" customHeight="1">
      <c r="A134" s="236"/>
      <c r="B134" s="142"/>
      <c r="C134" s="142"/>
      <c r="D134" s="142"/>
      <c r="E134" s="67"/>
      <c r="F134" s="68"/>
      <c r="G134" s="67"/>
      <c r="H134" s="67"/>
      <c r="I134" s="67"/>
      <c r="J134" s="68"/>
      <c r="K134" s="68"/>
      <c r="L134" s="68"/>
      <c r="M134" s="147"/>
    </row>
    <row r="135" spans="1:14" ht="18" customHeight="1">
      <c r="A135" s="393" t="s">
        <v>631</v>
      </c>
      <c r="B135" s="393"/>
      <c r="C135" s="156"/>
      <c r="D135" s="156"/>
      <c r="E135" s="157"/>
      <c r="F135" s="158" t="e">
        <f>SUM(F136)</f>
        <v>#REF!</v>
      </c>
      <c r="G135" s="157"/>
      <c r="H135" s="158" t="e">
        <f>SUM(H136)</f>
        <v>#REF!</v>
      </c>
      <c r="I135" s="157"/>
      <c r="J135" s="158" t="e">
        <f>SUM(J136)</f>
        <v>#REF!</v>
      </c>
      <c r="K135" s="158"/>
      <c r="L135" s="159" t="e">
        <f>SUM(F135+H135+J135)</f>
        <v>#REF!</v>
      </c>
      <c r="M135" s="160"/>
    </row>
    <row r="136" spans="1:14" ht="18" customHeight="1">
      <c r="A136" s="198" t="s">
        <v>456</v>
      </c>
      <c r="B136" s="142" t="s">
        <v>457</v>
      </c>
      <c r="C136" s="142">
        <v>1</v>
      </c>
      <c r="D136" s="142" t="s">
        <v>50</v>
      </c>
      <c r="E136" s="67" t="e">
        <f>일위대가목록!F62</f>
        <v>#REF!</v>
      </c>
      <c r="F136" s="68" t="e">
        <f t="shared" ref="F136" si="159">ROUNDDOWN(E136*C136,0)</f>
        <v>#REF!</v>
      </c>
      <c r="G136" s="67" t="e">
        <f>일위대가목록!H62</f>
        <v>#REF!</v>
      </c>
      <c r="H136" s="67" t="e">
        <f t="shared" ref="H136" si="160">ROUNDDOWN(G136*C136,0)</f>
        <v>#REF!</v>
      </c>
      <c r="I136" s="67" t="e">
        <f>일위대가목록!J62</f>
        <v>#REF!</v>
      </c>
      <c r="J136" s="68" t="e">
        <f t="shared" ref="J136" si="161">ROUNDDOWN(I136*C136,0)</f>
        <v>#REF!</v>
      </c>
      <c r="K136" s="68" t="e">
        <f t="shared" ref="K136" si="162">SUM(E136+G136+I136)</f>
        <v>#REF!</v>
      </c>
      <c r="L136" s="68" t="e">
        <f t="shared" ref="L136" si="163">SUM(F136+H136+J136)</f>
        <v>#REF!</v>
      </c>
      <c r="M136" s="147" t="s">
        <v>630</v>
      </c>
    </row>
    <row r="137" spans="1:14" ht="18" customHeight="1">
      <c r="A137" s="198"/>
      <c r="B137" s="142"/>
      <c r="C137" s="142"/>
      <c r="D137" s="142"/>
      <c r="E137" s="67"/>
      <c r="F137" s="68"/>
      <c r="G137" s="67"/>
      <c r="H137" s="67"/>
      <c r="I137" s="67"/>
      <c r="J137" s="68"/>
      <c r="K137" s="68"/>
      <c r="L137" s="68"/>
      <c r="M137" s="147"/>
    </row>
    <row r="138" spans="1:14" ht="18" customHeight="1">
      <c r="A138" s="393" t="s">
        <v>632</v>
      </c>
      <c r="B138" s="393"/>
      <c r="C138" s="156"/>
      <c r="D138" s="156"/>
      <c r="E138" s="157"/>
      <c r="F138" s="158" t="e">
        <f>SUM(F139)</f>
        <v>#REF!</v>
      </c>
      <c r="G138" s="157"/>
      <c r="H138" s="158" t="e">
        <f>SUM(H139)</f>
        <v>#REF!</v>
      </c>
      <c r="I138" s="157"/>
      <c r="J138" s="158" t="e">
        <f>SUM(J139)</f>
        <v>#REF!</v>
      </c>
      <c r="K138" s="158"/>
      <c r="L138" s="159" t="e">
        <f>SUM(F138+H138+J138)</f>
        <v>#REF!</v>
      </c>
      <c r="M138" s="160"/>
    </row>
    <row r="139" spans="1:14" ht="18" customHeight="1">
      <c r="A139" s="74" t="s">
        <v>232</v>
      </c>
      <c r="B139" s="142"/>
      <c r="C139" s="142" t="e">
        <f>#REF!</f>
        <v>#REF!</v>
      </c>
      <c r="D139" s="142" t="s">
        <v>94</v>
      </c>
      <c r="E139" s="68" t="e">
        <f>#REF!</f>
        <v>#REF!</v>
      </c>
      <c r="F139" s="68" t="e">
        <f>ROUNDDOWN(E139*C139,0)</f>
        <v>#REF!</v>
      </c>
      <c r="G139" s="67" t="e">
        <f>#REF!</f>
        <v>#REF!</v>
      </c>
      <c r="H139" s="67" t="e">
        <f>ROUNDDOWN(G139*C139,0)</f>
        <v>#REF!</v>
      </c>
      <c r="I139" s="67" t="e">
        <f>#REF!</f>
        <v>#REF!</v>
      </c>
      <c r="J139" s="68" t="e">
        <f>ROUNDDOWN(I139*C139,0)</f>
        <v>#REF!</v>
      </c>
      <c r="K139" s="68" t="e">
        <f>SUM(E139+G139+I139)</f>
        <v>#REF!</v>
      </c>
      <c r="L139" s="68" t="e">
        <f>SUM(F139+H139+J139)</f>
        <v>#REF!</v>
      </c>
      <c r="M139" s="147" t="s">
        <v>384</v>
      </c>
      <c r="N139" s="65"/>
    </row>
    <row r="140" spans="1:14" ht="18" customHeight="1">
      <c r="A140" s="143"/>
      <c r="B140" s="142"/>
      <c r="C140" s="142"/>
      <c r="D140" s="142"/>
      <c r="E140" s="67"/>
      <c r="F140" s="68"/>
      <c r="G140" s="67"/>
      <c r="H140" s="67"/>
      <c r="I140" s="67"/>
      <c r="J140" s="68"/>
      <c r="K140" s="68"/>
      <c r="L140" s="68"/>
      <c r="M140" s="147"/>
    </row>
    <row r="141" spans="1:14" ht="18" customHeight="1">
      <c r="A141" s="393" t="s">
        <v>633</v>
      </c>
      <c r="B141" s="393"/>
      <c r="C141" s="156"/>
      <c r="D141" s="156"/>
      <c r="E141" s="157"/>
      <c r="F141" s="158" t="e">
        <f>SUM(F142:F143)</f>
        <v>#REF!</v>
      </c>
      <c r="G141" s="157"/>
      <c r="H141" s="158" t="e">
        <f>SUM(H142:H143)</f>
        <v>#REF!</v>
      </c>
      <c r="I141" s="157"/>
      <c r="J141" s="158" t="e">
        <f>SUM(J142:J143)</f>
        <v>#REF!</v>
      </c>
      <c r="K141" s="158"/>
      <c r="L141" s="159" t="e">
        <f>SUM(F141+H141+J141)</f>
        <v>#REF!</v>
      </c>
      <c r="M141" s="160"/>
    </row>
    <row r="142" spans="1:14" ht="18" customHeight="1">
      <c r="A142" s="249" t="s">
        <v>93</v>
      </c>
      <c r="B142" s="250"/>
      <c r="C142" s="250" t="e">
        <f>#REF!</f>
        <v>#REF!</v>
      </c>
      <c r="D142" s="250" t="s">
        <v>52</v>
      </c>
      <c r="E142" s="251"/>
      <c r="F142" s="251" t="e">
        <f>ROUNDDOWN(E142*C142,0)</f>
        <v>#REF!</v>
      </c>
      <c r="G142" s="252"/>
      <c r="H142" s="252" t="e">
        <f>ROUNDDOWN(G142*C142,0)</f>
        <v>#REF!</v>
      </c>
      <c r="I142" s="252">
        <v>27000</v>
      </c>
      <c r="J142" s="251" t="e">
        <f>ROUNDDOWN(I142*C142,0)</f>
        <v>#REF!</v>
      </c>
      <c r="K142" s="251">
        <f>SUM(E142+G142+I142)</f>
        <v>27000</v>
      </c>
      <c r="L142" s="251" t="e">
        <f>SUM(F142+H142+J142)</f>
        <v>#REF!</v>
      </c>
      <c r="M142" s="147" t="s">
        <v>383</v>
      </c>
      <c r="N142" s="65"/>
    </row>
    <row r="143" spans="1:14" ht="18" customHeight="1">
      <c r="A143" s="249" t="s">
        <v>48</v>
      </c>
      <c r="B143" s="250"/>
      <c r="C143" s="250" t="e">
        <f>#REF!</f>
        <v>#REF!</v>
      </c>
      <c r="D143" s="250" t="s">
        <v>94</v>
      </c>
      <c r="E143" s="251"/>
      <c r="F143" s="251" t="e">
        <f>ROUNDDOWN(E143*C143,0)</f>
        <v>#REF!</v>
      </c>
      <c r="G143" s="252"/>
      <c r="H143" s="252" t="e">
        <f>ROUNDDOWN(G143*C143,0)</f>
        <v>#REF!</v>
      </c>
      <c r="I143" s="252">
        <v>103500</v>
      </c>
      <c r="J143" s="251" t="e">
        <f>ROUNDDOWN(I143*C143,0)</f>
        <v>#REF!</v>
      </c>
      <c r="K143" s="251">
        <f>SUM(E143+G143+I143)</f>
        <v>103500</v>
      </c>
      <c r="L143" s="251" t="e">
        <f t="shared" ref="L143" si="164">SUM(F143+H143+J143)</f>
        <v>#REF!</v>
      </c>
      <c r="M143" s="147" t="s">
        <v>383</v>
      </c>
      <c r="N143" s="65"/>
    </row>
    <row r="144" spans="1:14" ht="18" customHeight="1">
      <c r="A144" s="74"/>
      <c r="B144" s="140"/>
      <c r="C144" s="66"/>
      <c r="D144" s="66"/>
      <c r="E144" s="68"/>
      <c r="F144" s="68"/>
      <c r="G144" s="67"/>
      <c r="H144" s="67"/>
      <c r="I144" s="67"/>
      <c r="J144" s="68"/>
      <c r="K144" s="68"/>
      <c r="L144" s="68"/>
      <c r="M144" s="139"/>
    </row>
  </sheetData>
  <mergeCells count="47">
    <mergeCell ref="A9:B9"/>
    <mergeCell ref="A26:B26"/>
    <mergeCell ref="A5:B5"/>
    <mergeCell ref="A39:B39"/>
    <mergeCell ref="A48:B48"/>
    <mergeCell ref="A11:B11"/>
    <mergeCell ref="A12:B12"/>
    <mergeCell ref="A13:B13"/>
    <mergeCell ref="A14:B14"/>
    <mergeCell ref="A15:B15"/>
    <mergeCell ref="A18:B18"/>
    <mergeCell ref="A19:B19"/>
    <mergeCell ref="A20:B20"/>
    <mergeCell ref="A16:B16"/>
    <mergeCell ref="A17:B17"/>
    <mergeCell ref="A135:B135"/>
    <mergeCell ref="I1:J1"/>
    <mergeCell ref="A3:M3"/>
    <mergeCell ref="K1:L1"/>
    <mergeCell ref="M1:M2"/>
    <mergeCell ref="A1:A2"/>
    <mergeCell ref="B1:B2"/>
    <mergeCell ref="C1:C2"/>
    <mergeCell ref="D1:D2"/>
    <mergeCell ref="A7:B7"/>
    <mergeCell ref="A8:B8"/>
    <mergeCell ref="E1:F1"/>
    <mergeCell ref="A6:B6"/>
    <mergeCell ref="G1:H1"/>
    <mergeCell ref="A4:B4"/>
    <mergeCell ref="A10:B10"/>
    <mergeCell ref="A126:B126"/>
    <mergeCell ref="A141:B141"/>
    <mergeCell ref="A138:B138"/>
    <mergeCell ref="A21:B21"/>
    <mergeCell ref="A24:B24"/>
    <mergeCell ref="A25:B25"/>
    <mergeCell ref="A117:B117"/>
    <mergeCell ref="A53:B53"/>
    <mergeCell ref="A22:B22"/>
    <mergeCell ref="A23:B23"/>
    <mergeCell ref="A111:B111"/>
    <mergeCell ref="A79:B79"/>
    <mergeCell ref="A87:B87"/>
    <mergeCell ref="A105:B105"/>
    <mergeCell ref="A64:B64"/>
    <mergeCell ref="A73:B73"/>
  </mergeCells>
  <phoneticPr fontId="13" type="noConversion"/>
  <printOptions gridLines="1"/>
  <pageMargins left="0.39370078740157483" right="0.23622047244094491" top="0.94488188976377963" bottom="0.59055118110236227" header="0.51181102362204722" footer="0.35433070866141736"/>
  <pageSetup paperSize="9" scale="88" orientation="landscape" r:id="rId1"/>
  <headerFooter>
    <oddHeader>&amp;C&amp;"HY울릉도M,굵게"&amp;20설 계 내 역 서</oddHeader>
    <oddFooter>&amp;C&amp;P/&amp;N</oddFooter>
  </headerFooter>
  <rowBreaks count="5" manualBreakCount="5">
    <brk id="25" max="12" man="1"/>
    <brk id="52" max="12" man="1"/>
    <brk id="78" max="12" man="1"/>
    <brk id="104" max="12" man="1"/>
    <brk id="125" max="1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227"/>
  <sheetViews>
    <sheetView view="pageBreakPreview" topLeftCell="A52" zoomScaleSheetLayoutView="100" workbookViewId="0">
      <selection activeCell="A5" sqref="A5"/>
    </sheetView>
  </sheetViews>
  <sheetFormatPr defaultColWidth="9.140625" defaultRowHeight="10.5"/>
  <cols>
    <col min="1" max="1" width="11.42578125" style="168" customWidth="1"/>
    <col min="2" max="2" width="16.7109375" style="168" customWidth="1"/>
    <col min="3" max="3" width="15" style="168" customWidth="1"/>
    <col min="4" max="4" width="7.42578125" style="168" customWidth="1"/>
    <col min="5" max="5" width="7.5703125" style="168" customWidth="1"/>
    <col min="6" max="6" width="15.7109375" style="169" customWidth="1"/>
    <col min="7" max="7" width="0" style="169" hidden="1" customWidth="1"/>
    <col min="8" max="8" width="15.7109375" style="169" customWidth="1"/>
    <col min="9" max="9" width="0" style="169" hidden="1" customWidth="1"/>
    <col min="10" max="10" width="15.7109375" style="169" customWidth="1"/>
    <col min="11" max="11" width="0" style="169" hidden="1" customWidth="1"/>
    <col min="12" max="12" width="15.7109375" style="169" customWidth="1"/>
    <col min="13" max="13" width="9.7109375" style="168" customWidth="1"/>
    <col min="14" max="14" width="15.85546875" style="144" customWidth="1"/>
    <col min="15" max="16384" width="9.140625" style="144"/>
  </cols>
  <sheetData>
    <row r="1" spans="1:15" s="79" customFormat="1" ht="38.1" customHeight="1">
      <c r="A1" s="161" t="s">
        <v>17</v>
      </c>
      <c r="B1" s="161" t="s">
        <v>4</v>
      </c>
      <c r="C1" s="161" t="s">
        <v>360</v>
      </c>
      <c r="D1" s="162" t="s">
        <v>361</v>
      </c>
      <c r="E1" s="162" t="s">
        <v>362</v>
      </c>
      <c r="F1" s="163" t="s">
        <v>6</v>
      </c>
      <c r="G1" s="163"/>
      <c r="H1" s="163" t="s">
        <v>7</v>
      </c>
      <c r="I1" s="163"/>
      <c r="J1" s="163" t="s">
        <v>8</v>
      </c>
      <c r="K1" s="163"/>
      <c r="L1" s="163" t="s">
        <v>9</v>
      </c>
      <c r="M1" s="161" t="s">
        <v>10</v>
      </c>
    </row>
    <row r="2" spans="1:15" s="60" customFormat="1" ht="21" customHeight="1">
      <c r="A2" s="164" t="s">
        <v>363</v>
      </c>
      <c r="B2" s="165" t="str">
        <f>내역서!A27</f>
        <v>평의자도색</v>
      </c>
      <c r="C2" s="164">
        <f>내역서!B27</f>
        <v>0</v>
      </c>
      <c r="D2" s="164">
        <v>1</v>
      </c>
      <c r="E2" s="164" t="str">
        <f>내역서!D27</f>
        <v>조</v>
      </c>
      <c r="F2" s="166" t="e">
        <f>'일위대가 '!F5</f>
        <v>#REF!</v>
      </c>
      <c r="G2" s="166"/>
      <c r="H2" s="166" t="e">
        <f>'일위대가 '!H5</f>
        <v>#REF!</v>
      </c>
      <c r="I2" s="166"/>
      <c r="J2" s="166" t="e">
        <f>'일위대가 '!J5</f>
        <v>#REF!</v>
      </c>
      <c r="K2" s="166"/>
      <c r="L2" s="166" t="e">
        <f>'일위대가 '!L5</f>
        <v>#REF!</v>
      </c>
      <c r="M2" s="164"/>
      <c r="N2" s="78"/>
      <c r="O2" s="78"/>
    </row>
    <row r="3" spans="1:15" ht="21" customHeight="1">
      <c r="A3" s="164" t="s">
        <v>364</v>
      </c>
      <c r="B3" s="165" t="str">
        <f>내역서!A28</f>
        <v>등의자도색</v>
      </c>
      <c r="C3" s="164">
        <f>내역서!B28</f>
        <v>0</v>
      </c>
      <c r="D3" s="164">
        <v>1</v>
      </c>
      <c r="E3" s="164" t="str">
        <f>내역서!D28</f>
        <v>조</v>
      </c>
      <c r="F3" s="167" t="e">
        <f>'일위대가 '!F14</f>
        <v>#REF!</v>
      </c>
      <c r="G3" s="167"/>
      <c r="H3" s="167" t="e">
        <f>'일위대가 '!H14</f>
        <v>#REF!</v>
      </c>
      <c r="I3" s="167"/>
      <c r="J3" s="167" t="e">
        <f>'일위대가 '!J14</f>
        <v>#REF!</v>
      </c>
      <c r="K3" s="167"/>
      <c r="L3" s="166" t="e">
        <f>'일위대가 '!L14</f>
        <v>#REF!</v>
      </c>
      <c r="M3" s="164"/>
      <c r="N3" s="78"/>
      <c r="O3" s="78"/>
    </row>
    <row r="4" spans="1:15" ht="21" customHeight="1">
      <c r="A4" s="164" t="s">
        <v>26</v>
      </c>
      <c r="B4" s="165" t="str">
        <f>내역서!A29</f>
        <v>등의자도색</v>
      </c>
      <c r="C4" s="164">
        <f>내역서!B29</f>
        <v>0</v>
      </c>
      <c r="D4" s="164">
        <v>1</v>
      </c>
      <c r="E4" s="164" t="str">
        <f>내역서!D29</f>
        <v>조</v>
      </c>
      <c r="F4" s="167" t="e">
        <f>'일위대가 '!F18</f>
        <v>#REF!</v>
      </c>
      <c r="G4" s="167"/>
      <c r="H4" s="167" t="e">
        <f>'일위대가 '!H18</f>
        <v>#REF!</v>
      </c>
      <c r="I4" s="167"/>
      <c r="J4" s="167" t="e">
        <f>'일위대가 '!J18</f>
        <v>#REF!</v>
      </c>
      <c r="K4" s="167"/>
      <c r="L4" s="166" t="e">
        <f>'일위대가 '!L18</f>
        <v>#REF!</v>
      </c>
      <c r="M4" s="164"/>
      <c r="N4" s="78"/>
      <c r="O4" s="78"/>
    </row>
    <row r="5" spans="1:15" ht="21" customHeight="1">
      <c r="A5" s="164" t="s">
        <v>27</v>
      </c>
      <c r="B5" s="165" t="str">
        <f>내역서!A30</f>
        <v>평상도색</v>
      </c>
      <c r="C5" s="164" t="str">
        <f>내역서!B30</f>
        <v>2500*2500</v>
      </c>
      <c r="D5" s="164">
        <v>1</v>
      </c>
      <c r="E5" s="164" t="str">
        <f>내역서!D30</f>
        <v>조</v>
      </c>
      <c r="F5" s="167" t="e">
        <f>'일위대가 '!F22</f>
        <v>#REF!</v>
      </c>
      <c r="G5" s="167"/>
      <c r="H5" s="167" t="e">
        <f>'일위대가 '!H22</f>
        <v>#REF!</v>
      </c>
      <c r="I5" s="167"/>
      <c r="J5" s="167" t="e">
        <f>'일위대가 '!J22</f>
        <v>#REF!</v>
      </c>
      <c r="K5" s="167"/>
      <c r="L5" s="166" t="e">
        <f>'일위대가 '!L22</f>
        <v>#REF!</v>
      </c>
      <c r="M5" s="164"/>
      <c r="N5" s="78"/>
      <c r="O5" s="78"/>
    </row>
    <row r="6" spans="1:15" ht="21" customHeight="1">
      <c r="A6" s="164" t="s">
        <v>28</v>
      </c>
      <c r="B6" s="165" t="str">
        <f>내역서!A31</f>
        <v>파고라도색</v>
      </c>
      <c r="C6" s="164">
        <f>내역서!B31</f>
        <v>0</v>
      </c>
      <c r="D6" s="164">
        <v>1</v>
      </c>
      <c r="E6" s="164" t="str">
        <f>내역서!D31</f>
        <v>개소</v>
      </c>
      <c r="F6" s="167" t="e">
        <f>'일위대가 '!F26</f>
        <v>#REF!</v>
      </c>
      <c r="G6" s="167"/>
      <c r="H6" s="167" t="e">
        <f>'일위대가 '!H26</f>
        <v>#REF!</v>
      </c>
      <c r="I6" s="167"/>
      <c r="J6" s="167" t="e">
        <f>'일위대가 '!J26</f>
        <v>#REF!</v>
      </c>
      <c r="K6" s="167"/>
      <c r="L6" s="166" t="e">
        <f>'일위대가 '!L26</f>
        <v>#REF!</v>
      </c>
      <c r="M6" s="164"/>
      <c r="N6" s="78"/>
      <c r="O6" s="78"/>
    </row>
    <row r="7" spans="1:15" ht="21" customHeight="1">
      <c r="A7" s="164" t="s">
        <v>29</v>
      </c>
      <c r="B7" s="165" t="str">
        <f>내역서!A32</f>
        <v>의자각재교체</v>
      </c>
      <c r="C7" s="164" t="str">
        <f>내역서!B32</f>
        <v>90*60*1800</v>
      </c>
      <c r="D7" s="164">
        <v>1</v>
      </c>
      <c r="E7" s="164" t="str">
        <f>내역서!D32</f>
        <v>EA</v>
      </c>
      <c r="F7" s="167" t="e">
        <f>'일위대가 '!F33</f>
        <v>#REF!</v>
      </c>
      <c r="G7" s="167"/>
      <c r="H7" s="167" t="e">
        <f>'일위대가 '!H33</f>
        <v>#REF!</v>
      </c>
      <c r="I7" s="167"/>
      <c r="J7" s="167" t="e">
        <f>'일위대가 '!J33</f>
        <v>#REF!</v>
      </c>
      <c r="K7" s="167"/>
      <c r="L7" s="166" t="e">
        <f>'일위대가 '!L33</f>
        <v>#REF!</v>
      </c>
      <c r="M7" s="164"/>
      <c r="N7" s="78"/>
      <c r="O7" s="78"/>
    </row>
    <row r="8" spans="1:15" ht="21" customHeight="1">
      <c r="A8" s="164" t="s">
        <v>30</v>
      </c>
      <c r="B8" s="165" t="str">
        <f>내역서!A33</f>
        <v>스트레칭로라베어링교체</v>
      </c>
      <c r="C8" s="164">
        <f>내역서!B33</f>
        <v>0</v>
      </c>
      <c r="D8" s="164">
        <v>1</v>
      </c>
      <c r="E8" s="164" t="str">
        <f>내역서!D33</f>
        <v>EA</v>
      </c>
      <c r="F8" s="167" t="e">
        <f>'일위대가 '!F47</f>
        <v>#REF!</v>
      </c>
      <c r="G8" s="167"/>
      <c r="H8" s="167">
        <f>'일위대가 '!H47</f>
        <v>0</v>
      </c>
      <c r="I8" s="167"/>
      <c r="J8" s="167">
        <f>'일위대가 '!J47</f>
        <v>0</v>
      </c>
      <c r="K8" s="167"/>
      <c r="L8" s="166" t="e">
        <f>'일위대가 '!L47</f>
        <v>#REF!</v>
      </c>
      <c r="M8" s="164"/>
      <c r="N8" s="78"/>
      <c r="O8" s="78"/>
    </row>
    <row r="9" spans="1:15" ht="21" customHeight="1">
      <c r="A9" s="164" t="s">
        <v>31</v>
      </c>
      <c r="B9" s="165" t="str">
        <f>내역서!A34</f>
        <v>시설물볼트고정</v>
      </c>
      <c r="C9" s="164">
        <f>내역서!B34</f>
        <v>0</v>
      </c>
      <c r="D9" s="164">
        <v>1</v>
      </c>
      <c r="E9" s="164" t="str">
        <f>내역서!D34</f>
        <v>EA</v>
      </c>
      <c r="F9" s="167">
        <f>'일위대가 '!F51</f>
        <v>0</v>
      </c>
      <c r="G9" s="167"/>
      <c r="H9" s="167" t="e">
        <f>'일위대가 '!H51</f>
        <v>#REF!</v>
      </c>
      <c r="I9" s="167"/>
      <c r="J9" s="167">
        <f>'일위대가 '!J51</f>
        <v>0</v>
      </c>
      <c r="K9" s="167"/>
      <c r="L9" s="166" t="e">
        <f>'일위대가 '!L51</f>
        <v>#REF!</v>
      </c>
      <c r="M9" s="164"/>
      <c r="N9" s="78"/>
      <c r="O9" s="78"/>
    </row>
    <row r="10" spans="1:15" ht="21" customHeight="1">
      <c r="A10" s="164" t="s">
        <v>32</v>
      </c>
      <c r="B10" s="165" t="str">
        <f>내역서!A35</f>
        <v>볼트캡설치</v>
      </c>
      <c r="C10" s="164">
        <f>내역서!B35</f>
        <v>0</v>
      </c>
      <c r="D10" s="164">
        <v>1</v>
      </c>
      <c r="E10" s="164" t="str">
        <f>내역서!D35</f>
        <v>EA</v>
      </c>
      <c r="F10" s="167" t="e">
        <f>'일위대가 '!F60</f>
        <v>#REF!</v>
      </c>
      <c r="G10" s="167"/>
      <c r="H10" s="167" t="e">
        <f>'일위대가 '!H60</f>
        <v>#REF!</v>
      </c>
      <c r="I10" s="167"/>
      <c r="J10" s="167">
        <f>'일위대가 '!J60</f>
        <v>0</v>
      </c>
      <c r="K10" s="167"/>
      <c r="L10" s="166" t="e">
        <f>'일위대가 '!L60</f>
        <v>#REF!</v>
      </c>
      <c r="M10" s="164"/>
      <c r="N10" s="78"/>
      <c r="O10" s="78"/>
    </row>
    <row r="11" spans="1:15" ht="21" customHeight="1">
      <c r="A11" s="164" t="s">
        <v>33</v>
      </c>
      <c r="B11" s="165" t="str">
        <f>내역서!A36</f>
        <v>조합놀이대안전판넬 교체</v>
      </c>
      <c r="C11" s="164" t="str">
        <f>내역서!B36</f>
        <v>920*1050*70T</v>
      </c>
      <c r="D11" s="164">
        <v>1</v>
      </c>
      <c r="E11" s="164" t="str">
        <f>내역서!D36</f>
        <v>EA</v>
      </c>
      <c r="F11" s="167" t="e">
        <f>'일위대가 '!F65</f>
        <v>#REF!</v>
      </c>
      <c r="G11" s="167"/>
      <c r="H11" s="167" t="e">
        <f>'일위대가 '!H65</f>
        <v>#REF!</v>
      </c>
      <c r="I11" s="167"/>
      <c r="J11" s="167" t="e">
        <f>'일위대가 '!J65</f>
        <v>#REF!</v>
      </c>
      <c r="K11" s="167"/>
      <c r="L11" s="166" t="e">
        <f>'일위대가 '!L65</f>
        <v>#REF!</v>
      </c>
      <c r="M11" s="164"/>
      <c r="N11" s="78"/>
      <c r="O11" s="78"/>
    </row>
    <row r="12" spans="1:15" ht="21" customHeight="1">
      <c r="A12" s="164" t="s">
        <v>34</v>
      </c>
      <c r="B12" s="165" t="str">
        <f>내역서!A37</f>
        <v>평상기초보수</v>
      </c>
      <c r="C12" s="164">
        <f>내역서!B37</f>
        <v>0</v>
      </c>
      <c r="D12" s="164">
        <v>1</v>
      </c>
      <c r="E12" s="164" t="str">
        <f>내역서!D37</f>
        <v>개소</v>
      </c>
      <c r="F12" s="167" t="e">
        <f>'일위대가 '!F76</f>
        <v>#REF!</v>
      </c>
      <c r="G12" s="167"/>
      <c r="H12" s="167" t="e">
        <f>'일위대가 '!H76</f>
        <v>#REF!</v>
      </c>
      <c r="I12" s="167"/>
      <c r="J12" s="167" t="e">
        <f>'일위대가 '!J76</f>
        <v>#REF!</v>
      </c>
      <c r="K12" s="167"/>
      <c r="L12" s="166" t="e">
        <f>'일위대가 '!L76</f>
        <v>#REF!</v>
      </c>
      <c r="M12" s="164"/>
      <c r="N12" s="78"/>
      <c r="O12" s="78"/>
    </row>
    <row r="13" spans="1:15" ht="21" customHeight="1">
      <c r="A13" s="164" t="s">
        <v>35</v>
      </c>
      <c r="B13" s="165" t="str">
        <f>내역서!A40</f>
        <v>등의자도색</v>
      </c>
      <c r="C13" s="164">
        <f>내역서!B40</f>
        <v>0</v>
      </c>
      <c r="D13" s="164">
        <v>1</v>
      </c>
      <c r="E13" s="164" t="str">
        <f>내역서!D40</f>
        <v>조</v>
      </c>
      <c r="F13" s="167" t="e">
        <f>'일위대가 '!F111</f>
        <v>#REF!</v>
      </c>
      <c r="G13" s="167"/>
      <c r="H13" s="167" t="e">
        <f>'일위대가 '!H111</f>
        <v>#REF!</v>
      </c>
      <c r="I13" s="167"/>
      <c r="J13" s="167" t="e">
        <f>'일위대가 '!J111</f>
        <v>#REF!</v>
      </c>
      <c r="K13" s="167"/>
      <c r="L13" s="166" t="e">
        <f>'일위대가 '!L111</f>
        <v>#REF!</v>
      </c>
      <c r="M13" s="164"/>
      <c r="N13" s="78"/>
      <c r="O13" s="78"/>
    </row>
    <row r="14" spans="1:15" ht="21" customHeight="1">
      <c r="A14" s="164" t="s">
        <v>36</v>
      </c>
      <c r="B14" s="165" t="str">
        <f>내역서!A41</f>
        <v>앉음벽도색</v>
      </c>
      <c r="C14" s="164">
        <f>내역서!B41</f>
        <v>0</v>
      </c>
      <c r="D14" s="164">
        <v>1</v>
      </c>
      <c r="E14" s="164" t="str">
        <f>내역서!D41</f>
        <v>m</v>
      </c>
      <c r="F14" s="167" t="e">
        <f>'일위대가 '!F115</f>
        <v>#REF!</v>
      </c>
      <c r="G14" s="167"/>
      <c r="H14" s="167" t="e">
        <f>'일위대가 '!H115</f>
        <v>#REF!</v>
      </c>
      <c r="I14" s="167"/>
      <c r="J14" s="167" t="e">
        <f>'일위대가 '!J115</f>
        <v>#REF!</v>
      </c>
      <c r="K14" s="167"/>
      <c r="L14" s="166" t="e">
        <f>'일위대가 '!L115</f>
        <v>#REF!</v>
      </c>
      <c r="M14" s="164"/>
      <c r="N14" s="78"/>
      <c r="O14" s="78"/>
    </row>
    <row r="15" spans="1:15" ht="21" customHeight="1">
      <c r="A15" s="164" t="s">
        <v>37</v>
      </c>
      <c r="B15" s="165" t="str">
        <f>내역서!A42</f>
        <v>앉음벽각재교체</v>
      </c>
      <c r="C15" s="164" t="str">
        <f>내역서!B42</f>
        <v>120*120*400</v>
      </c>
      <c r="D15" s="164">
        <v>1</v>
      </c>
      <c r="E15" s="164" t="str">
        <f>내역서!D42</f>
        <v>EA</v>
      </c>
      <c r="F15" s="167" t="e">
        <f>'일위대가 '!F123</f>
        <v>#REF!</v>
      </c>
      <c r="G15" s="167"/>
      <c r="H15" s="167" t="e">
        <f>'일위대가 '!H123</f>
        <v>#REF!</v>
      </c>
      <c r="I15" s="167"/>
      <c r="J15" s="167" t="e">
        <f>'일위대가 '!J123</f>
        <v>#REF!</v>
      </c>
      <c r="K15" s="167"/>
      <c r="L15" s="166" t="e">
        <f>'일위대가 '!L123</f>
        <v>#REF!</v>
      </c>
      <c r="M15" s="164"/>
      <c r="N15" s="78"/>
      <c r="O15" s="78"/>
    </row>
    <row r="16" spans="1:15" ht="21" customHeight="1">
      <c r="A16" s="164" t="s">
        <v>38</v>
      </c>
      <c r="B16" s="165" t="str">
        <f>내역서!A43</f>
        <v>안내판실사교체</v>
      </c>
      <c r="C16" s="164" t="str">
        <f>내역서!B43</f>
        <v>이용수칙,포맥스5T</v>
      </c>
      <c r="D16" s="164">
        <v>1</v>
      </c>
      <c r="E16" s="164" t="str">
        <f>내역서!D43</f>
        <v>EA</v>
      </c>
      <c r="F16" s="167" t="e">
        <f>'일위대가 '!F127</f>
        <v>#REF!</v>
      </c>
      <c r="G16" s="167"/>
      <c r="H16" s="167">
        <f>'일위대가 '!H127</f>
        <v>0</v>
      </c>
      <c r="I16" s="167"/>
      <c r="J16" s="167">
        <f>'일위대가 '!J127</f>
        <v>0</v>
      </c>
      <c r="K16" s="167"/>
      <c r="L16" s="166" t="e">
        <f>'일위대가 '!L127</f>
        <v>#REF!</v>
      </c>
      <c r="M16" s="164"/>
      <c r="N16" s="78"/>
      <c r="O16" s="78"/>
    </row>
    <row r="17" spans="1:15" ht="21" customHeight="1">
      <c r="A17" s="164" t="s">
        <v>39</v>
      </c>
      <c r="B17" s="165" t="str">
        <f>내역서!A44</f>
        <v>목계단교체</v>
      </c>
      <c r="C17" s="164" t="str">
        <f>내역서!B44</f>
        <v>250*150*2000</v>
      </c>
      <c r="D17" s="164">
        <v>1</v>
      </c>
      <c r="E17" s="164" t="str">
        <f>내역서!D44</f>
        <v>EA</v>
      </c>
      <c r="F17" s="167" t="e">
        <f>'일위대가 '!F134</f>
        <v>#REF!</v>
      </c>
      <c r="G17" s="167"/>
      <c r="H17" s="167" t="e">
        <f>'일위대가 '!H134</f>
        <v>#REF!</v>
      </c>
      <c r="I17" s="167"/>
      <c r="J17" s="167" t="e">
        <f>'일위대가 '!J134</f>
        <v>#REF!</v>
      </c>
      <c r="K17" s="167"/>
      <c r="L17" s="166" t="e">
        <f>'일위대가 '!L134</f>
        <v>#REF!</v>
      </c>
      <c r="M17" s="164"/>
      <c r="N17" s="78"/>
      <c r="O17" s="78"/>
    </row>
    <row r="18" spans="1:15" ht="21" customHeight="1">
      <c r="A18" s="164" t="s">
        <v>40</v>
      </c>
      <c r="B18" s="165" t="str">
        <f>내역서!A45</f>
        <v>스텐볼라드설치</v>
      </c>
      <c r="C18" s="164" t="str">
        <f>내역서!B45</f>
        <v>매립이동식</v>
      </c>
      <c r="D18" s="164">
        <v>1</v>
      </c>
      <c r="E18" s="164" t="str">
        <f>내역서!D45</f>
        <v>EA</v>
      </c>
      <c r="F18" s="167" t="e">
        <f>'일위대가 '!F144</f>
        <v>#REF!</v>
      </c>
      <c r="G18" s="167"/>
      <c r="H18" s="167" t="e">
        <f>'일위대가 '!H144</f>
        <v>#REF!</v>
      </c>
      <c r="I18" s="167"/>
      <c r="J18" s="167" t="e">
        <f>'일위대가 '!J144</f>
        <v>#REF!</v>
      </c>
      <c r="K18" s="167"/>
      <c r="L18" s="166" t="e">
        <f>'일위대가 '!L144</f>
        <v>#REF!</v>
      </c>
      <c r="M18" s="164"/>
      <c r="N18" s="78"/>
      <c r="O18" s="78"/>
    </row>
    <row r="19" spans="1:15" ht="21" customHeight="1">
      <c r="A19" s="164" t="s">
        <v>41</v>
      </c>
      <c r="B19" s="165" t="str">
        <f>내역서!A46</f>
        <v>원형경계목설치</v>
      </c>
      <c r="C19" s="164" t="str">
        <f>내역서!B46</f>
        <v>H400</v>
      </c>
      <c r="D19" s="164">
        <v>1</v>
      </c>
      <c r="E19" s="164" t="str">
        <f>내역서!D46</f>
        <v>m</v>
      </c>
      <c r="F19" s="167" t="e">
        <f>'일위대가 '!F155</f>
        <v>#REF!</v>
      </c>
      <c r="G19" s="167"/>
      <c r="H19" s="167" t="e">
        <f>'일위대가 '!H155</f>
        <v>#REF!</v>
      </c>
      <c r="I19" s="167"/>
      <c r="J19" s="167" t="e">
        <f>'일위대가 '!J155</f>
        <v>#REF!</v>
      </c>
      <c r="K19" s="167"/>
      <c r="L19" s="166" t="e">
        <f>'일위대가 '!L155</f>
        <v>#REF!</v>
      </c>
      <c r="M19" s="164"/>
      <c r="N19" s="78"/>
      <c r="O19" s="78"/>
    </row>
    <row r="20" spans="1:15" ht="21" customHeight="1">
      <c r="A20" s="164" t="s">
        <v>45</v>
      </c>
      <c r="B20" s="165" t="str">
        <f>내역서!A49</f>
        <v>고무칩포장</v>
      </c>
      <c r="C20" s="164" t="str">
        <f>내역서!B49</f>
        <v>13㎜</v>
      </c>
      <c r="D20" s="164">
        <v>1</v>
      </c>
      <c r="E20" s="164" t="str">
        <f>내역서!D49</f>
        <v>㎡</v>
      </c>
      <c r="F20" s="167" t="e">
        <f>'일위대가 '!F159</f>
        <v>#REF!</v>
      </c>
      <c r="G20" s="167"/>
      <c r="H20" s="167">
        <f>'일위대가 '!H159</f>
        <v>0</v>
      </c>
      <c r="I20" s="167"/>
      <c r="J20" s="167">
        <f>'일위대가 '!J159</f>
        <v>0</v>
      </c>
      <c r="K20" s="167"/>
      <c r="L20" s="166" t="e">
        <f>'일위대가 '!L159</f>
        <v>#REF!</v>
      </c>
      <c r="M20" s="164"/>
      <c r="N20" s="78"/>
      <c r="O20" s="78"/>
    </row>
    <row r="21" spans="1:15" ht="21" customHeight="1">
      <c r="A21" s="164" t="s">
        <v>46</v>
      </c>
      <c r="B21" s="165" t="str">
        <f>내역서!A50</f>
        <v>평의자도색</v>
      </c>
      <c r="C21" s="164">
        <f>내역서!B50</f>
        <v>0</v>
      </c>
      <c r="D21" s="164">
        <v>1</v>
      </c>
      <c r="E21" s="164" t="str">
        <f>내역서!D50</f>
        <v>조</v>
      </c>
      <c r="F21" s="167" t="e">
        <f>'일위대가 '!F163</f>
        <v>#REF!</v>
      </c>
      <c r="G21" s="167"/>
      <c r="H21" s="167" t="e">
        <f>'일위대가 '!H163</f>
        <v>#REF!</v>
      </c>
      <c r="I21" s="167"/>
      <c r="J21" s="167" t="e">
        <f>'일위대가 '!J163</f>
        <v>#REF!</v>
      </c>
      <c r="K21" s="167"/>
      <c r="L21" s="166" t="e">
        <f>'일위대가 '!L163</f>
        <v>#REF!</v>
      </c>
      <c r="M21" s="164"/>
      <c r="N21" s="78"/>
      <c r="O21" s="78"/>
    </row>
    <row r="22" spans="1:15" ht="21" customHeight="1">
      <c r="A22" s="164" t="s">
        <v>53</v>
      </c>
      <c r="B22" s="165" t="str">
        <f>내역서!A51</f>
        <v>등의자도색</v>
      </c>
      <c r="C22" s="164">
        <f>내역서!B51</f>
        <v>0</v>
      </c>
      <c r="D22" s="164">
        <v>1</v>
      </c>
      <c r="E22" s="164" t="str">
        <f>내역서!D51</f>
        <v>조</v>
      </c>
      <c r="F22" s="167" t="e">
        <f>'일위대가 '!F167</f>
        <v>#REF!</v>
      </c>
      <c r="G22" s="167"/>
      <c r="H22" s="167" t="e">
        <f>'일위대가 '!H167</f>
        <v>#REF!</v>
      </c>
      <c r="I22" s="167"/>
      <c r="J22" s="167" t="e">
        <f>'일위대가 '!J167</f>
        <v>#REF!</v>
      </c>
      <c r="K22" s="167"/>
      <c r="L22" s="166" t="e">
        <f>'일위대가 '!L167</f>
        <v>#REF!</v>
      </c>
      <c r="M22" s="164"/>
      <c r="N22" s="78"/>
      <c r="O22" s="78"/>
    </row>
    <row r="23" spans="1:15" ht="21" customHeight="1">
      <c r="A23" s="164" t="s">
        <v>54</v>
      </c>
      <c r="B23" s="165" t="str">
        <f>내역서!A54</f>
        <v>조합놀이대도색</v>
      </c>
      <c r="C23" s="164">
        <f>내역서!B54</f>
        <v>0</v>
      </c>
      <c r="D23" s="164">
        <v>1</v>
      </c>
      <c r="E23" s="164" t="str">
        <f>내역서!D54</f>
        <v>조</v>
      </c>
      <c r="F23" s="167" t="e">
        <f>'일위대가 '!F171</f>
        <v>#REF!</v>
      </c>
      <c r="G23" s="167"/>
      <c r="H23" s="167" t="e">
        <f>'일위대가 '!H171</f>
        <v>#REF!</v>
      </c>
      <c r="I23" s="167"/>
      <c r="J23" s="167" t="e">
        <f>'일위대가 '!J171</f>
        <v>#REF!</v>
      </c>
      <c r="K23" s="167"/>
      <c r="L23" s="166" t="e">
        <f>'일위대가 '!L171</f>
        <v>#REF!</v>
      </c>
      <c r="M23" s="164"/>
      <c r="N23" s="78"/>
      <c r="O23" s="78"/>
    </row>
    <row r="24" spans="1:15" ht="21" customHeight="1">
      <c r="A24" s="164" t="s">
        <v>55</v>
      </c>
      <c r="B24" s="165" t="str">
        <f>내역서!A55</f>
        <v>그네도색</v>
      </c>
      <c r="C24" s="164" t="str">
        <f>내역서!B55</f>
        <v>안전보호난간포함</v>
      </c>
      <c r="D24" s="164">
        <v>1</v>
      </c>
      <c r="E24" s="164" t="str">
        <f>내역서!D55</f>
        <v>조</v>
      </c>
      <c r="F24" s="167" t="e">
        <f>'일위대가 '!F175</f>
        <v>#REF!</v>
      </c>
      <c r="G24" s="167"/>
      <c r="H24" s="167" t="e">
        <f>'일위대가 '!H175</f>
        <v>#REF!</v>
      </c>
      <c r="I24" s="167"/>
      <c r="J24" s="167" t="e">
        <f>'일위대가 '!J175</f>
        <v>#REF!</v>
      </c>
      <c r="K24" s="167"/>
      <c r="L24" s="166" t="e">
        <f>'일위대가 '!L175</f>
        <v>#REF!</v>
      </c>
      <c r="M24" s="164"/>
      <c r="N24" s="78"/>
      <c r="O24" s="78"/>
    </row>
    <row r="25" spans="1:15" ht="21" customHeight="1">
      <c r="A25" s="164" t="s">
        <v>56</v>
      </c>
      <c r="B25" s="165" t="str">
        <f>내역서!A56</f>
        <v>평의자도색</v>
      </c>
      <c r="C25" s="164">
        <f>내역서!B56</f>
        <v>0</v>
      </c>
      <c r="D25" s="164">
        <v>1</v>
      </c>
      <c r="E25" s="164" t="str">
        <f>내역서!D56</f>
        <v>조</v>
      </c>
      <c r="F25" s="167" t="e">
        <f>'일위대가 '!F179</f>
        <v>#REF!</v>
      </c>
      <c r="G25" s="167"/>
      <c r="H25" s="167" t="e">
        <f>'일위대가 '!H179</f>
        <v>#REF!</v>
      </c>
      <c r="I25" s="167"/>
      <c r="J25" s="167" t="e">
        <f>'일위대가 '!J179</f>
        <v>#REF!</v>
      </c>
      <c r="K25" s="167"/>
      <c r="L25" s="166" t="e">
        <f>'일위대가 '!L179</f>
        <v>#REF!</v>
      </c>
      <c r="M25" s="164"/>
      <c r="N25" s="78"/>
      <c r="O25" s="78"/>
    </row>
    <row r="26" spans="1:15" ht="21" customHeight="1">
      <c r="A26" s="164" t="s">
        <v>57</v>
      </c>
      <c r="B26" s="165" t="str">
        <f>내역서!A57</f>
        <v>등의자도색</v>
      </c>
      <c r="C26" s="164">
        <f>내역서!B57</f>
        <v>0</v>
      </c>
      <c r="D26" s="164">
        <v>1</v>
      </c>
      <c r="E26" s="164" t="str">
        <f>내역서!D57</f>
        <v>조</v>
      </c>
      <c r="F26" s="167" t="e">
        <f>'일위대가 '!F184</f>
        <v>#REF!</v>
      </c>
      <c r="G26" s="167"/>
      <c r="H26" s="167" t="e">
        <f>'일위대가 '!H184</f>
        <v>#REF!</v>
      </c>
      <c r="I26" s="167"/>
      <c r="J26" s="167" t="e">
        <f>'일위대가 '!J184</f>
        <v>#REF!</v>
      </c>
      <c r="K26" s="167"/>
      <c r="L26" s="166" t="e">
        <f>'일위대가 '!L184</f>
        <v>#REF!</v>
      </c>
      <c r="M26" s="164"/>
      <c r="N26" s="78"/>
      <c r="O26" s="78"/>
    </row>
    <row r="27" spans="1:15" ht="21" customHeight="1">
      <c r="A27" s="164" t="s">
        <v>58</v>
      </c>
      <c r="B27" s="165" t="str">
        <f>내역서!A58</f>
        <v>파고라도색</v>
      </c>
      <c r="C27" s="164">
        <f>내역서!B58</f>
        <v>0</v>
      </c>
      <c r="D27" s="164">
        <v>1</v>
      </c>
      <c r="E27" s="164" t="str">
        <f>내역서!D58</f>
        <v>개소</v>
      </c>
      <c r="F27" s="167" t="e">
        <f>'일위대가 '!F188</f>
        <v>#REF!</v>
      </c>
      <c r="G27" s="167"/>
      <c r="H27" s="167" t="e">
        <f>'일위대가 '!H188</f>
        <v>#REF!</v>
      </c>
      <c r="I27" s="167"/>
      <c r="J27" s="167" t="e">
        <f>'일위대가 '!J188</f>
        <v>#REF!</v>
      </c>
      <c r="K27" s="167"/>
      <c r="L27" s="166" t="e">
        <f>'일위대가 '!L188</f>
        <v>#REF!</v>
      </c>
      <c r="M27" s="164"/>
      <c r="N27" s="78"/>
      <c r="O27" s="78"/>
    </row>
    <row r="28" spans="1:15" ht="21" customHeight="1">
      <c r="A28" s="164" t="s">
        <v>59</v>
      </c>
      <c r="B28" s="165" t="str">
        <f>내역서!A59</f>
        <v>목재휀스도색</v>
      </c>
      <c r="C28" s="164">
        <f>내역서!B59</f>
        <v>0</v>
      </c>
      <c r="D28" s="164">
        <v>1</v>
      </c>
      <c r="E28" s="164" t="str">
        <f>내역서!D59</f>
        <v>경간</v>
      </c>
      <c r="F28" s="167" t="e">
        <f>'일위대가 '!F192</f>
        <v>#REF!</v>
      </c>
      <c r="G28" s="167"/>
      <c r="H28" s="167" t="e">
        <f>'일위대가 '!H192</f>
        <v>#REF!</v>
      </c>
      <c r="I28" s="167"/>
      <c r="J28" s="167" t="e">
        <f>'일위대가 '!J192</f>
        <v>#REF!</v>
      </c>
      <c r="K28" s="167"/>
      <c r="L28" s="166" t="e">
        <f>'일위대가 '!L192</f>
        <v>#REF!</v>
      </c>
      <c r="M28" s="164"/>
      <c r="N28" s="78"/>
      <c r="O28" s="78"/>
    </row>
    <row r="29" spans="1:15" ht="21" customHeight="1">
      <c r="A29" s="164" t="s">
        <v>60</v>
      </c>
      <c r="B29" s="165" t="str">
        <f>내역서!A60</f>
        <v>트랠리스도색</v>
      </c>
      <c r="C29" s="164">
        <f>내역서!B60</f>
        <v>0</v>
      </c>
      <c r="D29" s="164">
        <v>1</v>
      </c>
      <c r="E29" s="164" t="str">
        <f>내역서!D60</f>
        <v>경간</v>
      </c>
      <c r="F29" s="167" t="e">
        <f>'일위대가 '!F197</f>
        <v>#REF!</v>
      </c>
      <c r="G29" s="167"/>
      <c r="H29" s="167" t="e">
        <f>'일위대가 '!H197</f>
        <v>#REF!</v>
      </c>
      <c r="I29" s="167"/>
      <c r="J29" s="167" t="e">
        <f>'일위대가 '!J197</f>
        <v>#REF!</v>
      </c>
      <c r="K29" s="167"/>
      <c r="L29" s="166" t="e">
        <f>'일위대가 '!L197</f>
        <v>#REF!</v>
      </c>
      <c r="M29" s="164"/>
      <c r="N29" s="78"/>
      <c r="O29" s="78"/>
    </row>
    <row r="30" spans="1:15" ht="21" customHeight="1">
      <c r="A30" s="164" t="s">
        <v>61</v>
      </c>
      <c r="B30" s="165" t="str">
        <f>내역서!A61</f>
        <v>조합놀이대각재교체</v>
      </c>
      <c r="C30" s="164" t="str">
        <f>내역서!B61</f>
        <v>100*100*1000</v>
      </c>
      <c r="D30" s="164">
        <v>1</v>
      </c>
      <c r="E30" s="164" t="str">
        <f>내역서!D61</f>
        <v>EA</v>
      </c>
      <c r="F30" s="167" t="e">
        <f>'일위대가 '!F205</f>
        <v>#REF!</v>
      </c>
      <c r="G30" s="167"/>
      <c r="H30" s="167" t="e">
        <f>'일위대가 '!H205</f>
        <v>#REF!</v>
      </c>
      <c r="I30" s="167"/>
      <c r="J30" s="167" t="e">
        <f>'일위대가 '!J205</f>
        <v>#REF!</v>
      </c>
      <c r="K30" s="167"/>
      <c r="L30" s="166" t="e">
        <f>'일위대가 '!L205</f>
        <v>#REF!</v>
      </c>
      <c r="M30" s="164"/>
      <c r="N30" s="78"/>
      <c r="O30" s="78"/>
    </row>
    <row r="31" spans="1:15" ht="21" customHeight="1">
      <c r="A31" s="164" t="s">
        <v>62</v>
      </c>
      <c r="B31" s="165" t="str">
        <f>내역서!A62</f>
        <v>메쉬휀스판교체</v>
      </c>
      <c r="C31" s="164" t="str">
        <f>내역서!B62</f>
        <v>H600*W2000</v>
      </c>
      <c r="D31" s="164">
        <v>1</v>
      </c>
      <c r="E31" s="164" t="str">
        <f>내역서!D62</f>
        <v>EA</v>
      </c>
      <c r="F31" s="167" t="e">
        <f>'일위대가 '!F210</f>
        <v>#REF!</v>
      </c>
      <c r="G31" s="167"/>
      <c r="H31" s="167" t="e">
        <f>'일위대가 '!H210</f>
        <v>#REF!</v>
      </c>
      <c r="I31" s="167"/>
      <c r="J31" s="167" t="e">
        <f>'일위대가 '!J210</f>
        <v>#REF!</v>
      </c>
      <c r="K31" s="167"/>
      <c r="L31" s="166" t="e">
        <f>'일위대가 '!L210</f>
        <v>#REF!</v>
      </c>
      <c r="M31" s="164"/>
      <c r="N31" s="78"/>
      <c r="O31" s="78"/>
    </row>
    <row r="32" spans="1:15" ht="21" customHeight="1">
      <c r="A32" s="164" t="s">
        <v>63</v>
      </c>
      <c r="B32" s="165" t="str">
        <f>내역서!A65</f>
        <v>평의자도색</v>
      </c>
      <c r="C32" s="164">
        <f>내역서!B65</f>
        <v>0</v>
      </c>
      <c r="D32" s="164">
        <v>1</v>
      </c>
      <c r="E32" s="164" t="str">
        <f>내역서!D65</f>
        <v>조</v>
      </c>
      <c r="F32" s="167" t="e">
        <f>'일위대가 '!F214</f>
        <v>#REF!</v>
      </c>
      <c r="G32" s="167"/>
      <c r="H32" s="167" t="e">
        <f>'일위대가 '!H214</f>
        <v>#REF!</v>
      </c>
      <c r="I32" s="167"/>
      <c r="J32" s="167" t="e">
        <f>'일위대가 '!J214</f>
        <v>#REF!</v>
      </c>
      <c r="K32" s="167"/>
      <c r="L32" s="166" t="e">
        <f>'일위대가 '!L214</f>
        <v>#REF!</v>
      </c>
      <c r="M32" s="164"/>
      <c r="N32" s="78"/>
      <c r="O32" s="78"/>
    </row>
    <row r="33" spans="1:15" ht="21" customHeight="1">
      <c r="A33" s="164" t="s">
        <v>64</v>
      </c>
      <c r="B33" s="165" t="str">
        <f>내역서!A66</f>
        <v>등의자도색</v>
      </c>
      <c r="C33" s="164">
        <f>내역서!B66</f>
        <v>0</v>
      </c>
      <c r="D33" s="164">
        <v>1</v>
      </c>
      <c r="E33" s="164" t="str">
        <f>내역서!D66</f>
        <v>조</v>
      </c>
      <c r="F33" s="167" t="e">
        <f>'일위대가 '!F219</f>
        <v>#REF!</v>
      </c>
      <c r="G33" s="167"/>
      <c r="H33" s="167" t="e">
        <f>'일위대가 '!H219</f>
        <v>#REF!</v>
      </c>
      <c r="I33" s="167"/>
      <c r="J33" s="167" t="e">
        <f>'일위대가 '!J219</f>
        <v>#REF!</v>
      </c>
      <c r="K33" s="167"/>
      <c r="L33" s="166" t="e">
        <f>'일위대가 '!L219</f>
        <v>#REF!</v>
      </c>
      <c r="M33" s="164"/>
      <c r="N33" s="78"/>
      <c r="O33" s="78"/>
    </row>
    <row r="34" spans="1:15" ht="21" customHeight="1">
      <c r="A34" s="164" t="s">
        <v>65</v>
      </c>
      <c r="B34" s="165" t="str">
        <f>내역서!A68</f>
        <v>원형경계목도색-1</v>
      </c>
      <c r="C34" s="164">
        <f>내역서!B68</f>
        <v>0</v>
      </c>
      <c r="D34" s="164">
        <v>1</v>
      </c>
      <c r="E34" s="164" t="str">
        <f>내역서!D68</f>
        <v>m</v>
      </c>
      <c r="F34" s="167" t="e">
        <f>'일위대가 '!F223</f>
        <v>#REF!</v>
      </c>
      <c r="G34" s="167"/>
      <c r="H34" s="167" t="e">
        <f>'일위대가 '!H223</f>
        <v>#REF!</v>
      </c>
      <c r="I34" s="167"/>
      <c r="J34" s="167" t="e">
        <f>'일위대가 '!J223</f>
        <v>#REF!</v>
      </c>
      <c r="K34" s="167"/>
      <c r="L34" s="166" t="e">
        <f>'일위대가 '!L223</f>
        <v>#REF!</v>
      </c>
      <c r="M34" s="164"/>
      <c r="N34" s="78"/>
      <c r="O34" s="78"/>
    </row>
    <row r="35" spans="1:15" ht="21" customHeight="1">
      <c r="A35" s="164" t="s">
        <v>66</v>
      </c>
      <c r="B35" s="165" t="str">
        <f>내역서!A69</f>
        <v>목계단교체-1</v>
      </c>
      <c r="C35" s="164" t="str">
        <f>내역서!B69</f>
        <v>300*150*1200</v>
      </c>
      <c r="D35" s="164">
        <v>1</v>
      </c>
      <c r="E35" s="164" t="str">
        <f>내역서!D69</f>
        <v>EA</v>
      </c>
      <c r="F35" s="167" t="e">
        <f>'일위대가 '!F229</f>
        <v>#REF!</v>
      </c>
      <c r="G35" s="167"/>
      <c r="H35" s="167" t="e">
        <f>'일위대가 '!H229</f>
        <v>#REF!</v>
      </c>
      <c r="I35" s="167"/>
      <c r="J35" s="167" t="e">
        <f>'일위대가 '!J229</f>
        <v>#REF!</v>
      </c>
      <c r="K35" s="167"/>
      <c r="L35" s="166" t="e">
        <f>'일위대가 '!L229</f>
        <v>#REF!</v>
      </c>
      <c r="M35" s="164"/>
      <c r="N35" s="78"/>
      <c r="O35" s="78"/>
    </row>
    <row r="36" spans="1:15" ht="21" customHeight="1">
      <c r="A36" s="164" t="s">
        <v>67</v>
      </c>
      <c r="B36" s="165" t="str">
        <f>내역서!A70</f>
        <v>목계단교체-2</v>
      </c>
      <c r="C36" s="164" t="str">
        <f>내역서!B70</f>
        <v>300*150*1500</v>
      </c>
      <c r="D36" s="164">
        <v>1</v>
      </c>
      <c r="E36" s="164" t="str">
        <f>내역서!D70</f>
        <v>EA</v>
      </c>
      <c r="F36" s="167" t="e">
        <f>'일위대가 '!F236</f>
        <v>#REF!</v>
      </c>
      <c r="G36" s="167"/>
      <c r="H36" s="167" t="e">
        <f>'일위대가 '!H236</f>
        <v>#REF!</v>
      </c>
      <c r="I36" s="167"/>
      <c r="J36" s="167" t="e">
        <f>'일위대가 '!J236</f>
        <v>#REF!</v>
      </c>
      <c r="K36" s="167"/>
      <c r="L36" s="166" t="e">
        <f>'일위대가 '!L236</f>
        <v>#REF!</v>
      </c>
      <c r="M36" s="164"/>
      <c r="N36" s="78"/>
      <c r="O36" s="78"/>
    </row>
    <row r="37" spans="1:15" ht="21" customHeight="1">
      <c r="A37" s="164" t="s">
        <v>68</v>
      </c>
      <c r="B37" s="165" t="str">
        <f>내역서!A71</f>
        <v>수목보호평의자각재교체</v>
      </c>
      <c r="C37" s="164" t="str">
        <f>내역서!B71</f>
        <v>1.8*1.8</v>
      </c>
      <c r="D37" s="164">
        <v>1</v>
      </c>
      <c r="E37" s="164" t="str">
        <f>내역서!D71</f>
        <v>개소</v>
      </c>
      <c r="F37" s="167" t="e">
        <f>'일위대가 '!F243</f>
        <v>#REF!</v>
      </c>
      <c r="G37" s="167"/>
      <c r="H37" s="167" t="e">
        <f>'일위대가 '!H243</f>
        <v>#REF!</v>
      </c>
      <c r="I37" s="167"/>
      <c r="J37" s="167" t="e">
        <f>'일위대가 '!J243</f>
        <v>#REF!</v>
      </c>
      <c r="K37" s="167"/>
      <c r="L37" s="166" t="e">
        <f>'일위대가 '!L243</f>
        <v>#REF!</v>
      </c>
      <c r="M37" s="164"/>
      <c r="N37" s="78"/>
      <c r="O37" s="78"/>
    </row>
    <row r="38" spans="1:15" ht="21" customHeight="1">
      <c r="A38" s="164" t="s">
        <v>69</v>
      </c>
      <c r="B38" s="165" t="str">
        <f>내역서!A74</f>
        <v>등의자도색</v>
      </c>
      <c r="C38" s="164">
        <f>내역서!B74</f>
        <v>0</v>
      </c>
      <c r="D38" s="164">
        <v>1</v>
      </c>
      <c r="E38" s="164" t="str">
        <f>내역서!D74</f>
        <v>조</v>
      </c>
      <c r="F38" s="167" t="e">
        <f>'일위대가 '!F247</f>
        <v>#REF!</v>
      </c>
      <c r="G38" s="167"/>
      <c r="H38" s="167" t="e">
        <f>'일위대가 '!H247</f>
        <v>#REF!</v>
      </c>
      <c r="I38" s="167"/>
      <c r="J38" s="167" t="e">
        <f>'일위대가 '!J247</f>
        <v>#REF!</v>
      </c>
      <c r="K38" s="167"/>
      <c r="L38" s="166" t="e">
        <f>'일위대가 '!L247</f>
        <v>#REF!</v>
      </c>
      <c r="M38" s="164"/>
      <c r="N38" s="78"/>
      <c r="O38" s="78"/>
    </row>
    <row r="39" spans="1:15" ht="21" customHeight="1">
      <c r="A39" s="164" t="s">
        <v>70</v>
      </c>
      <c r="B39" s="165" t="str">
        <f>내역서!A80</f>
        <v>평의자도색</v>
      </c>
      <c r="C39" s="164">
        <f>내역서!B80</f>
        <v>0</v>
      </c>
      <c r="D39" s="164">
        <v>1</v>
      </c>
      <c r="E39" s="164" t="str">
        <f>내역서!D80</f>
        <v>조</v>
      </c>
      <c r="F39" s="167" t="e">
        <f>'일위대가 '!F251</f>
        <v>#REF!</v>
      </c>
      <c r="G39" s="167"/>
      <c r="H39" s="167" t="e">
        <f>'일위대가 '!H251</f>
        <v>#REF!</v>
      </c>
      <c r="I39" s="167"/>
      <c r="J39" s="167" t="e">
        <f>'일위대가 '!J251</f>
        <v>#REF!</v>
      </c>
      <c r="K39" s="167"/>
      <c r="L39" s="166" t="e">
        <f>'일위대가 '!L251</f>
        <v>#REF!</v>
      </c>
      <c r="M39" s="164"/>
      <c r="N39" s="78"/>
      <c r="O39" s="78"/>
    </row>
    <row r="40" spans="1:15" ht="21" customHeight="1">
      <c r="A40" s="164" t="s">
        <v>71</v>
      </c>
      <c r="B40" s="165" t="str">
        <f>내역서!A81</f>
        <v>앉음벽도색-1</v>
      </c>
      <c r="C40" s="164">
        <f>내역서!B81</f>
        <v>0</v>
      </c>
      <c r="D40" s="164">
        <v>1</v>
      </c>
      <c r="E40" s="164" t="str">
        <f>내역서!D81</f>
        <v>m</v>
      </c>
      <c r="F40" s="167" t="e">
        <f>'일위대가 '!F255</f>
        <v>#REF!</v>
      </c>
      <c r="G40" s="167"/>
      <c r="H40" s="167" t="e">
        <f>'일위대가 '!H255</f>
        <v>#REF!</v>
      </c>
      <c r="I40" s="167"/>
      <c r="J40" s="167" t="e">
        <f>'일위대가 '!J255</f>
        <v>#REF!</v>
      </c>
      <c r="K40" s="167"/>
      <c r="L40" s="166" t="e">
        <f>'일위대가 '!L255</f>
        <v>#REF!</v>
      </c>
      <c r="M40" s="164"/>
      <c r="N40" s="78"/>
      <c r="O40" s="78"/>
    </row>
    <row r="41" spans="1:15" ht="21" customHeight="1">
      <c r="A41" s="164" t="s">
        <v>72</v>
      </c>
      <c r="B41" s="165" t="str">
        <f>내역서!A82</f>
        <v>허리돌리기베어링교체</v>
      </c>
      <c r="C41" s="164">
        <f>내역서!B82</f>
        <v>0</v>
      </c>
      <c r="D41" s="164">
        <v>1</v>
      </c>
      <c r="E41" s="164" t="str">
        <f>내역서!D82</f>
        <v>EA</v>
      </c>
      <c r="F41" s="167" t="e">
        <f>'일위대가 '!F259</f>
        <v>#REF!</v>
      </c>
      <c r="G41" s="167"/>
      <c r="H41" s="167">
        <f>'일위대가 '!H259</f>
        <v>0</v>
      </c>
      <c r="I41" s="167"/>
      <c r="J41" s="167">
        <f>'일위대가 '!J259</f>
        <v>0</v>
      </c>
      <c r="K41" s="167"/>
      <c r="L41" s="166" t="e">
        <f>'일위대가 '!L259</f>
        <v>#REF!</v>
      </c>
      <c r="M41" s="164"/>
      <c r="N41" s="78"/>
      <c r="O41" s="78"/>
    </row>
    <row r="42" spans="1:15" ht="21" customHeight="1">
      <c r="A42" s="164" t="s">
        <v>73</v>
      </c>
      <c r="B42" s="165" t="str">
        <f>내역서!A83</f>
        <v>농구망설치</v>
      </c>
      <c r="C42" s="164">
        <f>내역서!B83</f>
        <v>0</v>
      </c>
      <c r="D42" s="164">
        <v>1</v>
      </c>
      <c r="E42" s="164" t="str">
        <f>내역서!D83</f>
        <v>EA</v>
      </c>
      <c r="F42" s="167" t="e">
        <f>'일위대가 '!F264</f>
        <v>#REF!</v>
      </c>
      <c r="G42" s="167"/>
      <c r="H42" s="167" t="e">
        <f>'일위대가 '!H264</f>
        <v>#REF!</v>
      </c>
      <c r="I42" s="167"/>
      <c r="J42" s="167">
        <f>'일위대가 '!J264</f>
        <v>0</v>
      </c>
      <c r="K42" s="167"/>
      <c r="L42" s="166" t="e">
        <f>'일위대가 '!L264</f>
        <v>#REF!</v>
      </c>
      <c r="M42" s="164"/>
      <c r="N42" s="78"/>
      <c r="O42" s="78"/>
    </row>
    <row r="43" spans="1:15" ht="21" customHeight="1">
      <c r="A43" s="164" t="s">
        <v>74</v>
      </c>
      <c r="B43" s="165" t="str">
        <f>내역서!A84</f>
        <v>점토블럭재포장</v>
      </c>
      <c r="C43" s="164" t="str">
        <f>내역서!B84</f>
        <v>60T</v>
      </c>
      <c r="D43" s="164">
        <v>1</v>
      </c>
      <c r="E43" s="164" t="str">
        <f>내역서!D84</f>
        <v>㎡</v>
      </c>
      <c r="F43" s="167" t="e">
        <f>'일위대가 '!F269</f>
        <v>#REF!</v>
      </c>
      <c r="G43" s="167"/>
      <c r="H43" s="167" t="e">
        <f>'일위대가 '!H269</f>
        <v>#REF!</v>
      </c>
      <c r="I43" s="167"/>
      <c r="J43" s="167" t="e">
        <f>'일위대가 '!J269</f>
        <v>#REF!</v>
      </c>
      <c r="K43" s="167"/>
      <c r="L43" s="166" t="e">
        <f>'일위대가 '!L269</f>
        <v>#REF!</v>
      </c>
      <c r="M43" s="164"/>
      <c r="N43" s="78"/>
      <c r="O43" s="78"/>
    </row>
    <row r="44" spans="1:15" ht="21" customHeight="1">
      <c r="A44" s="164" t="s">
        <v>75</v>
      </c>
      <c r="B44" s="165" t="str">
        <f>내역서!A85</f>
        <v>파고라지붕렉산설치</v>
      </c>
      <c r="C44" s="164" t="str">
        <f>내역서!B85</f>
        <v>4.0*4.0</v>
      </c>
      <c r="D44" s="164">
        <v>1</v>
      </c>
      <c r="E44" s="164" t="str">
        <f>내역서!D85</f>
        <v>개소</v>
      </c>
      <c r="F44" s="167" t="e">
        <f>'일위대가 '!F286</f>
        <v>#REF!</v>
      </c>
      <c r="G44" s="167"/>
      <c r="H44" s="167" t="e">
        <f>'일위대가 '!H286</f>
        <v>#REF!</v>
      </c>
      <c r="I44" s="167"/>
      <c r="J44" s="167" t="e">
        <f>'일위대가 '!J286</f>
        <v>#REF!</v>
      </c>
      <c r="K44" s="167"/>
      <c r="L44" s="166" t="e">
        <f>'일위대가 '!L286</f>
        <v>#REF!</v>
      </c>
      <c r="M44" s="164"/>
      <c r="N44" s="78"/>
      <c r="O44" s="78"/>
    </row>
    <row r="45" spans="1:15" ht="21" customHeight="1">
      <c r="A45" s="164" t="s">
        <v>76</v>
      </c>
      <c r="B45" s="165" t="str">
        <f>내역서!A89</f>
        <v>수목보호평의자도색</v>
      </c>
      <c r="C45" s="164" t="str">
        <f>내역서!B89</f>
        <v>2.1*2.1</v>
      </c>
      <c r="D45" s="164">
        <v>1</v>
      </c>
      <c r="E45" s="164" t="str">
        <f>내역서!D89</f>
        <v>개소</v>
      </c>
      <c r="F45" s="167" t="e">
        <f>'일위대가 '!F313</f>
        <v>#REF!</v>
      </c>
      <c r="G45" s="167"/>
      <c r="H45" s="167" t="e">
        <f>'일위대가 '!H313</f>
        <v>#REF!</v>
      </c>
      <c r="I45" s="167"/>
      <c r="J45" s="167" t="e">
        <f>'일위대가 '!J313</f>
        <v>#REF!</v>
      </c>
      <c r="K45" s="167"/>
      <c r="L45" s="166" t="e">
        <f>'일위대가 '!L313</f>
        <v>#REF!</v>
      </c>
      <c r="M45" s="164"/>
      <c r="N45" s="78"/>
      <c r="O45" s="78"/>
    </row>
    <row r="46" spans="1:15" ht="21" customHeight="1">
      <c r="A46" s="164" t="s">
        <v>77</v>
      </c>
      <c r="B46" s="165" t="str">
        <f>내역서!A90</f>
        <v>경사로도색</v>
      </c>
      <c r="C46" s="164" t="str">
        <f>내역서!B90</f>
        <v>1.2*1.7</v>
      </c>
      <c r="D46" s="164">
        <v>1</v>
      </c>
      <c r="E46" s="164" t="str">
        <f>내역서!D90</f>
        <v>개소</v>
      </c>
      <c r="F46" s="167" t="e">
        <f>'일위대가 '!F317</f>
        <v>#REF!</v>
      </c>
      <c r="G46" s="167"/>
      <c r="H46" s="167" t="e">
        <f>'일위대가 '!H317</f>
        <v>#REF!</v>
      </c>
      <c r="I46" s="167"/>
      <c r="J46" s="167" t="e">
        <f>'일위대가 '!J317</f>
        <v>#REF!</v>
      </c>
      <c r="K46" s="167"/>
      <c r="L46" s="166" t="e">
        <f>'일위대가 '!L317</f>
        <v>#REF!</v>
      </c>
      <c r="M46" s="164"/>
      <c r="N46" s="78"/>
      <c r="O46" s="78"/>
    </row>
    <row r="47" spans="1:15" ht="21" customHeight="1">
      <c r="A47" s="164" t="s">
        <v>78</v>
      </c>
      <c r="B47" s="165" t="str">
        <f>내역서!A91</f>
        <v>데크도색</v>
      </c>
      <c r="C47" s="164">
        <f>내역서!B91</f>
        <v>0</v>
      </c>
      <c r="D47" s="164">
        <v>1</v>
      </c>
      <c r="E47" s="164" t="str">
        <f>내역서!D91</f>
        <v>개소</v>
      </c>
      <c r="F47" s="167" t="e">
        <f>'일위대가 '!F321</f>
        <v>#REF!</v>
      </c>
      <c r="G47" s="167"/>
      <c r="H47" s="167" t="e">
        <f>'일위대가 '!H321</f>
        <v>#REF!</v>
      </c>
      <c r="I47" s="167"/>
      <c r="J47" s="167" t="e">
        <f>'일위대가 '!J321</f>
        <v>#REF!</v>
      </c>
      <c r="K47" s="167"/>
      <c r="L47" s="166" t="e">
        <f>'일위대가 '!L321</f>
        <v>#REF!</v>
      </c>
      <c r="M47" s="164"/>
      <c r="N47" s="78"/>
      <c r="O47" s="78"/>
    </row>
    <row r="48" spans="1:15" ht="21" customHeight="1">
      <c r="A48" s="164" t="s">
        <v>79</v>
      </c>
      <c r="B48" s="165" t="str">
        <f>내역서!A92</f>
        <v>등의자도색</v>
      </c>
      <c r="C48" s="164">
        <f>내역서!B92</f>
        <v>0</v>
      </c>
      <c r="D48" s="164">
        <v>1</v>
      </c>
      <c r="E48" s="164" t="str">
        <f>내역서!D92</f>
        <v>조</v>
      </c>
      <c r="F48" s="167" t="e">
        <f>'일위대가 '!F325</f>
        <v>#REF!</v>
      </c>
      <c r="G48" s="167"/>
      <c r="H48" s="167" t="e">
        <f>'일위대가 '!H325</f>
        <v>#REF!</v>
      </c>
      <c r="I48" s="167"/>
      <c r="J48" s="167" t="e">
        <f>'일위대가 '!J325</f>
        <v>#REF!</v>
      </c>
      <c r="K48" s="167"/>
      <c r="L48" s="166" t="e">
        <f>'일위대가 '!L325</f>
        <v>#REF!</v>
      </c>
      <c r="M48" s="164"/>
      <c r="N48" s="78"/>
      <c r="O48" s="78"/>
    </row>
    <row r="49" spans="1:15" ht="21" customHeight="1">
      <c r="A49" s="164" t="s">
        <v>80</v>
      </c>
      <c r="B49" s="165" t="str">
        <f>내역서!A93</f>
        <v>평의자도색</v>
      </c>
      <c r="C49" s="164">
        <f>내역서!B93</f>
        <v>0</v>
      </c>
      <c r="D49" s="164">
        <v>1</v>
      </c>
      <c r="E49" s="164" t="str">
        <f>내역서!D93</f>
        <v>조</v>
      </c>
      <c r="F49" s="167" t="e">
        <f>'일위대가 '!F329</f>
        <v>#REF!</v>
      </c>
      <c r="G49" s="167"/>
      <c r="H49" s="167" t="e">
        <f>'일위대가 '!H329</f>
        <v>#REF!</v>
      </c>
      <c r="I49" s="167"/>
      <c r="J49" s="167" t="e">
        <f>'일위대가 '!J329</f>
        <v>#REF!</v>
      </c>
      <c r="K49" s="167"/>
      <c r="L49" s="166" t="e">
        <f>'일위대가 '!L329</f>
        <v>#REF!</v>
      </c>
      <c r="M49" s="164"/>
      <c r="N49" s="78"/>
      <c r="O49" s="78"/>
    </row>
    <row r="50" spans="1:15" ht="21" customHeight="1">
      <c r="A50" s="164" t="s">
        <v>81</v>
      </c>
      <c r="B50" s="165" t="str">
        <f>내역서!A95</f>
        <v>평상도색</v>
      </c>
      <c r="C50" s="164" t="str">
        <f>내역서!B95</f>
        <v>2.0*2.0</v>
      </c>
      <c r="D50" s="164">
        <v>1</v>
      </c>
      <c r="E50" s="164" t="str">
        <f>내역서!D95</f>
        <v>조</v>
      </c>
      <c r="F50" s="167" t="e">
        <f>'일위대가 '!F333</f>
        <v>#REF!</v>
      </c>
      <c r="G50" s="167"/>
      <c r="H50" s="167" t="e">
        <f>'일위대가 '!H333</f>
        <v>#REF!</v>
      </c>
      <c r="I50" s="167"/>
      <c r="J50" s="167" t="e">
        <f>'일위대가 '!J333</f>
        <v>#REF!</v>
      </c>
      <c r="K50" s="167"/>
      <c r="L50" s="166" t="e">
        <f>'일위대가 '!L333</f>
        <v>#REF!</v>
      </c>
      <c r="M50" s="164"/>
      <c r="N50" s="78"/>
      <c r="O50" s="78"/>
    </row>
    <row r="51" spans="1:15" ht="21" customHeight="1">
      <c r="A51" s="164" t="s">
        <v>82</v>
      </c>
      <c r="B51" s="165" t="str">
        <f>내역서!A96</f>
        <v>파고라도색</v>
      </c>
      <c r="C51" s="164">
        <f>내역서!B96</f>
        <v>0</v>
      </c>
      <c r="D51" s="164">
        <v>1</v>
      </c>
      <c r="E51" s="164" t="str">
        <f>내역서!D96</f>
        <v>조</v>
      </c>
      <c r="F51" s="167" t="e">
        <f>'일위대가 '!F338</f>
        <v>#REF!</v>
      </c>
      <c r="G51" s="167"/>
      <c r="H51" s="167" t="e">
        <f>'일위대가 '!H338</f>
        <v>#REF!</v>
      </c>
      <c r="I51" s="167"/>
      <c r="J51" s="167" t="e">
        <f>'일위대가 '!J338</f>
        <v>#REF!</v>
      </c>
      <c r="K51" s="167"/>
      <c r="L51" s="166" t="e">
        <f>'일위대가 '!L338</f>
        <v>#REF!</v>
      </c>
      <c r="M51" s="164"/>
      <c r="N51" s="78"/>
      <c r="O51" s="78"/>
    </row>
    <row r="52" spans="1:15" ht="21" customHeight="1">
      <c r="A52" s="164" t="s">
        <v>83</v>
      </c>
      <c r="B52" s="165" t="str">
        <f>내역서!A97</f>
        <v>목계단도색</v>
      </c>
      <c r="C52" s="164">
        <f>내역서!B97</f>
        <v>0</v>
      </c>
      <c r="D52" s="164">
        <v>1</v>
      </c>
      <c r="E52" s="164" t="str">
        <f>내역서!D97</f>
        <v>개소</v>
      </c>
      <c r="F52" s="167" t="e">
        <f>'일위대가 '!F342</f>
        <v>#REF!</v>
      </c>
      <c r="G52" s="167"/>
      <c r="H52" s="167" t="e">
        <f>'일위대가 '!H342</f>
        <v>#REF!</v>
      </c>
      <c r="I52" s="167"/>
      <c r="J52" s="167" t="e">
        <f>'일위대가 '!J342</f>
        <v>#REF!</v>
      </c>
      <c r="K52" s="167"/>
      <c r="L52" s="166" t="e">
        <f>'일위대가 '!L342</f>
        <v>#REF!</v>
      </c>
      <c r="M52" s="164"/>
      <c r="N52" s="78"/>
      <c r="O52" s="78"/>
    </row>
    <row r="53" spans="1:15" ht="21" customHeight="1">
      <c r="A53" s="164" t="s">
        <v>84</v>
      </c>
      <c r="B53" s="165" t="str">
        <f>내역서!A98</f>
        <v>흔들놀이말고정</v>
      </c>
      <c r="C53" s="164">
        <f>내역서!B98</f>
        <v>0</v>
      </c>
      <c r="D53" s="164">
        <v>1</v>
      </c>
      <c r="E53" s="164" t="str">
        <f>내역서!D98</f>
        <v>조</v>
      </c>
      <c r="F53" s="167" t="e">
        <f>'일위대가 '!F349</f>
        <v>#REF!</v>
      </c>
      <c r="G53" s="167"/>
      <c r="H53" s="167" t="e">
        <f>'일위대가 '!H349</f>
        <v>#REF!</v>
      </c>
      <c r="I53" s="167"/>
      <c r="J53" s="167" t="e">
        <f>'일위대가 '!J349</f>
        <v>#REF!</v>
      </c>
      <c r="K53" s="167"/>
      <c r="L53" s="166" t="e">
        <f>'일위대가 '!L349</f>
        <v>#REF!</v>
      </c>
      <c r="M53" s="164"/>
      <c r="N53" s="78"/>
      <c r="O53" s="78"/>
    </row>
    <row r="54" spans="1:15" ht="21" customHeight="1">
      <c r="A54" s="164" t="s">
        <v>458</v>
      </c>
      <c r="B54" s="165" t="str">
        <f>내역서!A99</f>
        <v>시소고정</v>
      </c>
      <c r="C54" s="164">
        <f>내역서!B99</f>
        <v>0</v>
      </c>
      <c r="D54" s="164">
        <v>1</v>
      </c>
      <c r="E54" s="164" t="str">
        <f>내역서!D99</f>
        <v>조</v>
      </c>
      <c r="F54" s="167" t="e">
        <f>'일위대가 '!F366</f>
        <v>#REF!</v>
      </c>
      <c r="G54" s="167"/>
      <c r="H54" s="167" t="e">
        <f>'일위대가 '!H366</f>
        <v>#REF!</v>
      </c>
      <c r="I54" s="167"/>
      <c r="J54" s="167" t="e">
        <f>'일위대가 '!J366</f>
        <v>#REF!</v>
      </c>
      <c r="K54" s="167"/>
      <c r="L54" s="166" t="e">
        <f>'일위대가 '!L366</f>
        <v>#REF!</v>
      </c>
      <c r="M54" s="164"/>
      <c r="N54" s="78"/>
      <c r="O54" s="78"/>
    </row>
    <row r="55" spans="1:15" ht="21" customHeight="1">
      <c r="A55" s="164" t="s">
        <v>459</v>
      </c>
      <c r="B55" s="165" t="str">
        <f>내역서!A100</f>
        <v>싸이클달리기운동 손잡이 설치</v>
      </c>
      <c r="C55" s="164">
        <f>내역서!B100</f>
        <v>0</v>
      </c>
      <c r="D55" s="164">
        <v>1</v>
      </c>
      <c r="E55" s="164" t="str">
        <f>내역서!D100</f>
        <v>EA</v>
      </c>
      <c r="F55" s="167" t="e">
        <f>'일위대가 '!F371</f>
        <v>#REF!</v>
      </c>
      <c r="G55" s="167"/>
      <c r="H55" s="167" t="e">
        <f>'일위대가 '!H371</f>
        <v>#REF!</v>
      </c>
      <c r="I55" s="167"/>
      <c r="J55" s="167">
        <f>'일위대가 '!J371</f>
        <v>0</v>
      </c>
      <c r="K55" s="167"/>
      <c r="L55" s="166" t="e">
        <f>'일위대가 '!L371</f>
        <v>#REF!</v>
      </c>
      <c r="M55" s="164"/>
      <c r="N55" s="78"/>
      <c r="O55" s="78"/>
    </row>
    <row r="56" spans="1:15" ht="21" customHeight="1">
      <c r="A56" s="164" t="s">
        <v>460</v>
      </c>
      <c r="B56" s="165" t="str">
        <f>내역서!A103</f>
        <v>황토포장보수</v>
      </c>
      <c r="C56" s="164" t="str">
        <f>내역서!B103</f>
        <v>200T</v>
      </c>
      <c r="D56" s="164">
        <v>1</v>
      </c>
      <c r="E56" s="164" t="str">
        <f>내역서!D103</f>
        <v>㎡</v>
      </c>
      <c r="F56" s="167" t="e">
        <f>'일위대가 '!F379</f>
        <v>#REF!</v>
      </c>
      <c r="G56" s="167"/>
      <c r="H56" s="167" t="e">
        <f>'일위대가 '!H379</f>
        <v>#REF!</v>
      </c>
      <c r="I56" s="167"/>
      <c r="J56" s="167" t="e">
        <f>'일위대가 '!J379</f>
        <v>#REF!</v>
      </c>
      <c r="K56" s="167"/>
      <c r="L56" s="166" t="e">
        <f>'일위대가 '!L379</f>
        <v>#REF!</v>
      </c>
      <c r="M56" s="164"/>
      <c r="N56" s="78"/>
      <c r="O56" s="78"/>
    </row>
    <row r="57" spans="1:15" ht="21" customHeight="1">
      <c r="A57" s="164" t="s">
        <v>461</v>
      </c>
      <c r="B57" s="165" t="str">
        <f>내역서!A107</f>
        <v>평의자도색</v>
      </c>
      <c r="C57" s="164">
        <f>내역서!B107</f>
        <v>0</v>
      </c>
      <c r="D57" s="164">
        <v>1</v>
      </c>
      <c r="E57" s="164" t="str">
        <f>내역서!D107</f>
        <v>조</v>
      </c>
      <c r="F57" s="167" t="e">
        <f>'일위대가 '!F383</f>
        <v>#REF!</v>
      </c>
      <c r="G57" s="167"/>
      <c r="H57" s="167" t="e">
        <f>'일위대가 '!H383</f>
        <v>#REF!</v>
      </c>
      <c r="I57" s="167"/>
      <c r="J57" s="167" t="e">
        <f>'일위대가 '!J383</f>
        <v>#REF!</v>
      </c>
      <c r="K57" s="167"/>
      <c r="L57" s="166" t="e">
        <f>'일위대가 '!L383</f>
        <v>#REF!</v>
      </c>
      <c r="M57" s="164"/>
      <c r="N57" s="78"/>
      <c r="O57" s="78"/>
    </row>
    <row r="58" spans="1:15" ht="21" customHeight="1">
      <c r="A58" s="164" t="s">
        <v>462</v>
      </c>
      <c r="B58" s="165" t="str">
        <f>내역서!A108</f>
        <v>그네줄교체</v>
      </c>
      <c r="C58" s="164">
        <f>내역서!B108</f>
        <v>0</v>
      </c>
      <c r="D58" s="164">
        <v>1</v>
      </c>
      <c r="E58" s="164" t="str">
        <f>내역서!D108</f>
        <v>EA</v>
      </c>
      <c r="F58" s="167" t="e">
        <f>'일위대가 '!F389</f>
        <v>#REF!</v>
      </c>
      <c r="G58" s="167"/>
      <c r="H58" s="167" t="e">
        <f>'일위대가 '!H389</f>
        <v>#REF!</v>
      </c>
      <c r="I58" s="167"/>
      <c r="J58" s="167">
        <f>'일위대가 '!J389</f>
        <v>0</v>
      </c>
      <c r="K58" s="167"/>
      <c r="L58" s="166" t="e">
        <f>'일위대가 '!L389</f>
        <v>#REF!</v>
      </c>
      <c r="M58" s="164"/>
      <c r="N58" s="78"/>
      <c r="O58" s="78"/>
    </row>
    <row r="59" spans="1:15" ht="21" customHeight="1">
      <c r="A59" s="164" t="s">
        <v>463</v>
      </c>
      <c r="B59" s="165" t="str">
        <f>내역서!A112</f>
        <v>평의자도색-A</v>
      </c>
      <c r="C59" s="164">
        <f>내역서!B112</f>
        <v>0</v>
      </c>
      <c r="D59" s="164">
        <v>1</v>
      </c>
      <c r="E59" s="164" t="str">
        <f>내역서!D112</f>
        <v>조</v>
      </c>
      <c r="F59" s="167" t="e">
        <f>'일위대가 '!F393</f>
        <v>#REF!</v>
      </c>
      <c r="G59" s="167"/>
      <c r="H59" s="167" t="e">
        <f>'일위대가 '!H393</f>
        <v>#REF!</v>
      </c>
      <c r="I59" s="167"/>
      <c r="J59" s="167" t="e">
        <f>'일위대가 '!J393</f>
        <v>#REF!</v>
      </c>
      <c r="K59" s="167"/>
      <c r="L59" s="166" t="e">
        <f>'일위대가 '!L393</f>
        <v>#REF!</v>
      </c>
      <c r="M59" s="164"/>
      <c r="N59" s="78"/>
      <c r="O59" s="78"/>
    </row>
    <row r="60" spans="1:15" ht="21" customHeight="1">
      <c r="A60" s="164" t="s">
        <v>464</v>
      </c>
      <c r="B60" s="165" t="str">
        <f>내역서!A113</f>
        <v>등의자도색-A</v>
      </c>
      <c r="C60" s="164">
        <f>내역서!B113</f>
        <v>0</v>
      </c>
      <c r="D60" s="164">
        <v>1</v>
      </c>
      <c r="E60" s="164" t="str">
        <f>내역서!D113</f>
        <v>조</v>
      </c>
      <c r="F60" s="167" t="e">
        <f>'일위대가 '!F397</f>
        <v>#REF!</v>
      </c>
      <c r="G60" s="167"/>
      <c r="H60" s="167" t="e">
        <f>'일위대가 '!H397</f>
        <v>#REF!</v>
      </c>
      <c r="I60" s="167"/>
      <c r="J60" s="167" t="e">
        <f>'일위대가 '!J397</f>
        <v>#REF!</v>
      </c>
      <c r="K60" s="167"/>
      <c r="L60" s="166" t="e">
        <f>'일위대가 '!L397</f>
        <v>#REF!</v>
      </c>
      <c r="M60" s="164"/>
      <c r="N60" s="78"/>
      <c r="O60" s="78"/>
    </row>
    <row r="61" spans="1:15" ht="21" customHeight="1">
      <c r="A61" s="164" t="s">
        <v>465</v>
      </c>
      <c r="B61" s="165" t="str">
        <f>내역서!A114</f>
        <v>달리기운동베어링교체</v>
      </c>
      <c r="C61" s="164">
        <f>내역서!B114</f>
        <v>0</v>
      </c>
      <c r="D61" s="164">
        <v>1</v>
      </c>
      <c r="E61" s="164" t="str">
        <f>내역서!D114</f>
        <v>EA</v>
      </c>
      <c r="F61" s="167" t="e">
        <f>'일위대가 '!F401</f>
        <v>#REF!</v>
      </c>
      <c r="G61" s="167"/>
      <c r="H61" s="167">
        <f>'일위대가 '!H401</f>
        <v>0</v>
      </c>
      <c r="I61" s="167"/>
      <c r="J61" s="167">
        <f>'일위대가 '!J401</f>
        <v>0</v>
      </c>
      <c r="K61" s="167"/>
      <c r="L61" s="166" t="e">
        <f>'일위대가 '!L401</f>
        <v>#REF!</v>
      </c>
      <c r="M61" s="164"/>
      <c r="N61" s="78"/>
      <c r="O61" s="78"/>
    </row>
    <row r="62" spans="1:15" ht="21" customHeight="1">
      <c r="A62" s="164" t="s">
        <v>466</v>
      </c>
      <c r="B62" s="165" t="str">
        <f>내역서!A120</f>
        <v>조합놀이대도색</v>
      </c>
      <c r="C62" s="164">
        <f>내역서!B120</f>
        <v>0</v>
      </c>
      <c r="D62" s="164">
        <v>1</v>
      </c>
      <c r="E62" s="164" t="str">
        <f>내역서!D120</f>
        <v>조</v>
      </c>
      <c r="F62" s="167" t="e">
        <f>'일위대가 '!F405</f>
        <v>#REF!</v>
      </c>
      <c r="G62" s="167"/>
      <c r="H62" s="167" t="e">
        <f>'일위대가 '!H405</f>
        <v>#REF!</v>
      </c>
      <c r="I62" s="167"/>
      <c r="J62" s="167" t="e">
        <f>'일위대가 '!J405</f>
        <v>#REF!</v>
      </c>
      <c r="K62" s="167"/>
      <c r="L62" s="166" t="e">
        <f>'일위대가 '!L405</f>
        <v>#REF!</v>
      </c>
      <c r="M62" s="164"/>
      <c r="N62" s="78"/>
      <c r="O62" s="78"/>
    </row>
    <row r="63" spans="1:15" ht="21" customHeight="1">
      <c r="A63" s="164" t="s">
        <v>467</v>
      </c>
      <c r="B63" s="165" t="str">
        <f>내역서!A121</f>
        <v>의자도색(모형)</v>
      </c>
      <c r="C63" s="164">
        <f>내역서!B121</f>
        <v>0</v>
      </c>
      <c r="D63" s="164">
        <v>1</v>
      </c>
      <c r="E63" s="164" t="str">
        <f>내역서!D121</f>
        <v>조</v>
      </c>
      <c r="F63" s="167" t="e">
        <f>'일위대가 '!F409</f>
        <v>#REF!</v>
      </c>
      <c r="G63" s="167"/>
      <c r="H63" s="167" t="e">
        <f>'일위대가 '!H409</f>
        <v>#REF!</v>
      </c>
      <c r="I63" s="167"/>
      <c r="J63" s="167" t="e">
        <f>'일위대가 '!J409</f>
        <v>#REF!</v>
      </c>
      <c r="K63" s="167"/>
      <c r="L63" s="166" t="e">
        <f>'일위대가 '!L409</f>
        <v>#REF!</v>
      </c>
      <c r="M63" s="164"/>
      <c r="N63" s="78"/>
      <c r="O63" s="78"/>
    </row>
    <row r="64" spans="1:15" ht="21" customHeight="1">
      <c r="A64" s="164" t="s">
        <v>468</v>
      </c>
      <c r="B64" s="165" t="str">
        <f>내역서!A122</f>
        <v>의자각재교체</v>
      </c>
      <c r="C64" s="164" t="str">
        <f>내역서!B122</f>
        <v>60*30*1650</v>
      </c>
      <c r="D64" s="164">
        <v>1</v>
      </c>
      <c r="E64" s="164" t="str">
        <f>내역서!D122</f>
        <v>EA</v>
      </c>
      <c r="F64" s="167" t="e">
        <f>'일위대가 '!F417</f>
        <v>#REF!</v>
      </c>
      <c r="G64" s="167"/>
      <c r="H64" s="167" t="e">
        <f>'일위대가 '!H417</f>
        <v>#REF!</v>
      </c>
      <c r="I64" s="167"/>
      <c r="J64" s="167" t="e">
        <f>'일위대가 '!J417</f>
        <v>#REF!</v>
      </c>
      <c r="K64" s="167"/>
      <c r="L64" s="166" t="e">
        <f>'일위대가 '!L417</f>
        <v>#REF!</v>
      </c>
      <c r="M64" s="164"/>
      <c r="N64" s="78"/>
      <c r="O64" s="78"/>
    </row>
    <row r="65" spans="1:15" ht="21" customHeight="1">
      <c r="A65" s="164" t="s">
        <v>469</v>
      </c>
      <c r="B65" s="165" t="str">
        <f>내역서!A123</f>
        <v>운동기구캡설치</v>
      </c>
      <c r="C65" s="164">
        <f>내역서!B123</f>
        <v>0</v>
      </c>
      <c r="D65" s="164">
        <v>1</v>
      </c>
      <c r="E65" s="164" t="str">
        <f>내역서!D123</f>
        <v>EA</v>
      </c>
      <c r="F65" s="167" t="e">
        <f>'일위대가 '!F422</f>
        <v>#REF!</v>
      </c>
      <c r="G65" s="167"/>
      <c r="H65" s="167" t="e">
        <f>'일위대가 '!H422</f>
        <v>#REF!</v>
      </c>
      <c r="I65" s="167"/>
      <c r="J65" s="167">
        <f>'일위대가 '!J422</f>
        <v>0</v>
      </c>
      <c r="K65" s="167"/>
      <c r="L65" s="166" t="e">
        <f>'일위대가 '!L422</f>
        <v>#REF!</v>
      </c>
      <c r="M65" s="164"/>
      <c r="N65" s="78"/>
      <c r="O65" s="78"/>
    </row>
    <row r="66" spans="1:15" ht="21" customHeight="1">
      <c r="A66" s="164" t="s">
        <v>470</v>
      </c>
      <c r="B66" s="165" t="str">
        <f>내역서!A124</f>
        <v>파고라지붕보수</v>
      </c>
      <c r="C66" s="164" t="str">
        <f>내역서!B124</f>
        <v>5000*5000</v>
      </c>
      <c r="D66" s="164">
        <v>1</v>
      </c>
      <c r="E66" s="164" t="str">
        <f>내역서!D124</f>
        <v>개소</v>
      </c>
      <c r="F66" s="167" t="e">
        <f>'일위대가 '!F431</f>
        <v>#REF!</v>
      </c>
      <c r="G66" s="167"/>
      <c r="H66" s="167" t="e">
        <f>'일위대가 '!H431</f>
        <v>#REF!</v>
      </c>
      <c r="I66" s="167"/>
      <c r="J66" s="167" t="e">
        <f>'일위대가 '!J431</f>
        <v>#REF!</v>
      </c>
      <c r="K66" s="167"/>
      <c r="L66" s="166" t="e">
        <f>'일위대가 '!L431</f>
        <v>#REF!</v>
      </c>
      <c r="M66" s="164"/>
      <c r="N66" s="78"/>
      <c r="O66" s="78"/>
    </row>
    <row r="67" spans="1:15" ht="21" customHeight="1">
      <c r="A67" s="164" t="s">
        <v>471</v>
      </c>
      <c r="B67" s="165" t="str">
        <f>내역서!A127</f>
        <v>평의자도색</v>
      </c>
      <c r="C67" s="164">
        <f>내역서!B127</f>
        <v>0</v>
      </c>
      <c r="D67" s="164">
        <v>1</v>
      </c>
      <c r="E67" s="164" t="str">
        <f>내역서!D127</f>
        <v>조</v>
      </c>
      <c r="F67" s="167" t="e">
        <f>'일위대가 '!F454</f>
        <v>#REF!</v>
      </c>
      <c r="G67" s="167"/>
      <c r="H67" s="167" t="e">
        <f>'일위대가 '!H454</f>
        <v>#REF!</v>
      </c>
      <c r="I67" s="167"/>
      <c r="J67" s="167" t="e">
        <f>'일위대가 '!J454</f>
        <v>#REF!</v>
      </c>
      <c r="K67" s="167"/>
      <c r="L67" s="166" t="e">
        <f>'일위대가 '!L454</f>
        <v>#REF!</v>
      </c>
      <c r="M67" s="164"/>
      <c r="N67" s="78"/>
      <c r="O67" s="78"/>
    </row>
    <row r="68" spans="1:15" ht="21" customHeight="1">
      <c r="A68" s="164" t="s">
        <v>634</v>
      </c>
      <c r="B68" s="165" t="str">
        <f>내역서!A128</f>
        <v>등의자도색</v>
      </c>
      <c r="C68" s="164">
        <f>내역서!B128</f>
        <v>0</v>
      </c>
      <c r="D68" s="164">
        <v>1</v>
      </c>
      <c r="E68" s="164" t="str">
        <f>내역서!D128</f>
        <v>조</v>
      </c>
      <c r="F68" s="167" t="e">
        <f>'일위대가 '!F458</f>
        <v>#REF!</v>
      </c>
      <c r="G68" s="167"/>
      <c r="H68" s="167" t="e">
        <f>'일위대가 '!H458</f>
        <v>#REF!</v>
      </c>
      <c r="I68" s="167"/>
      <c r="J68" s="167" t="e">
        <f>'일위대가 '!J458</f>
        <v>#REF!</v>
      </c>
      <c r="K68" s="167"/>
      <c r="L68" s="166" t="e">
        <f>'일위대가 '!L458</f>
        <v>#REF!</v>
      </c>
      <c r="M68" s="164"/>
      <c r="N68" s="78"/>
      <c r="O68" s="78"/>
    </row>
    <row r="69" spans="1:15" ht="21" customHeight="1">
      <c r="A69" s="164" t="s">
        <v>635</v>
      </c>
      <c r="B69" s="165" t="str">
        <f>내역서!A129</f>
        <v>데크앉음벽도색</v>
      </c>
      <c r="C69" s="164">
        <f>내역서!B129</f>
        <v>0</v>
      </c>
      <c r="D69" s="164">
        <v>1</v>
      </c>
      <c r="E69" s="164" t="str">
        <f>내역서!D129</f>
        <v>개소</v>
      </c>
      <c r="F69" s="167" t="e">
        <f>'일위대가 '!F462</f>
        <v>#REF!</v>
      </c>
      <c r="G69" s="167"/>
      <c r="H69" s="167" t="e">
        <f>'일위대가 '!H462</f>
        <v>#REF!</v>
      </c>
      <c r="I69" s="167"/>
      <c r="J69" s="167" t="e">
        <f>'일위대가 '!J462</f>
        <v>#REF!</v>
      </c>
      <c r="K69" s="167"/>
      <c r="L69" s="166" t="e">
        <f>'일위대가 '!L462</f>
        <v>#REF!</v>
      </c>
      <c r="M69" s="164"/>
      <c r="N69" s="78"/>
      <c r="O69" s="78"/>
    </row>
    <row r="70" spans="1:15" ht="21" customHeight="1">
      <c r="A70" s="164" t="s">
        <v>636</v>
      </c>
      <c r="B70" s="165" t="str">
        <f>내역서!A131</f>
        <v>목재휀스보강</v>
      </c>
      <c r="C70" s="164" t="str">
        <f>내역서!B131</f>
        <v>H1100</v>
      </c>
      <c r="D70" s="164">
        <v>1</v>
      </c>
      <c r="E70" s="164" t="str">
        <f>내역서!D131</f>
        <v>경간</v>
      </c>
      <c r="F70" s="167" t="e">
        <f>'일위대가 '!F474</f>
        <v>#REF!</v>
      </c>
      <c r="G70" s="167"/>
      <c r="H70" s="167" t="e">
        <f>'일위대가 '!H474</f>
        <v>#REF!</v>
      </c>
      <c r="I70" s="167"/>
      <c r="J70" s="167" t="e">
        <f>'일위대가 '!J474</f>
        <v>#REF!</v>
      </c>
      <c r="K70" s="167"/>
      <c r="L70" s="166" t="e">
        <f>'일위대가 '!L474</f>
        <v>#REF!</v>
      </c>
      <c r="M70" s="164"/>
      <c r="N70" s="78"/>
      <c r="O70" s="78"/>
    </row>
    <row r="71" spans="1:15" ht="21" customHeight="1">
      <c r="A71" s="164" t="s">
        <v>637</v>
      </c>
      <c r="B71" s="165" t="str">
        <f>내역서!A132</f>
        <v>점토블럭보수</v>
      </c>
      <c r="C71" s="164">
        <f>내역서!B132</f>
        <v>0</v>
      </c>
      <c r="D71" s="164">
        <v>1</v>
      </c>
      <c r="E71" s="164" t="str">
        <f>내역서!D132</f>
        <v>장</v>
      </c>
      <c r="F71" s="167" t="e">
        <f>'일위대가 '!F479</f>
        <v>#REF!</v>
      </c>
      <c r="G71" s="167"/>
      <c r="H71" s="167" t="e">
        <f>'일위대가 '!H479</f>
        <v>#REF!</v>
      </c>
      <c r="I71" s="167"/>
      <c r="J71" s="167">
        <f>'일위대가 '!J479</f>
        <v>0</v>
      </c>
      <c r="K71" s="167"/>
      <c r="L71" s="166" t="e">
        <f>'일위대가 '!L479</f>
        <v>#REF!</v>
      </c>
      <c r="M71" s="164"/>
      <c r="N71" s="78"/>
      <c r="O71" s="78"/>
    </row>
    <row r="72" spans="1:15" ht="21" customHeight="1">
      <c r="A72" s="164" t="s">
        <v>638</v>
      </c>
      <c r="B72" s="165" t="str">
        <f>내역서!A133</f>
        <v>노숙자방지용손잡이설치</v>
      </c>
      <c r="C72" s="164">
        <f>내역서!B133</f>
        <v>0</v>
      </c>
      <c r="D72" s="164">
        <v>1</v>
      </c>
      <c r="E72" s="164" t="str">
        <f>내역서!D133</f>
        <v>EA</v>
      </c>
      <c r="F72" s="167" t="e">
        <f>'일위대가 '!F498</f>
        <v>#REF!</v>
      </c>
      <c r="G72" s="167"/>
      <c r="H72" s="167" t="e">
        <f>'일위대가 '!H498</f>
        <v>#REF!</v>
      </c>
      <c r="I72" s="167"/>
      <c r="J72" s="167" t="e">
        <f>'일위대가 '!J498</f>
        <v>#REF!</v>
      </c>
      <c r="K72" s="167"/>
      <c r="L72" s="166" t="e">
        <f>'일위대가 '!L498</f>
        <v>#REF!</v>
      </c>
      <c r="M72" s="164"/>
      <c r="N72" s="78"/>
      <c r="O72" s="78"/>
    </row>
    <row r="73" spans="1:15" ht="21" customHeight="1">
      <c r="A73" s="164" t="s">
        <v>639</v>
      </c>
      <c r="B73" s="165" t="str">
        <f>내역서!A136</f>
        <v>안내판실사설치</v>
      </c>
      <c r="C73" s="164" t="str">
        <f>내역서!B136</f>
        <v>800*930,포맥스5T</v>
      </c>
      <c r="D73" s="164">
        <v>1</v>
      </c>
      <c r="E73" s="164" t="str">
        <f>내역서!D136</f>
        <v>EA</v>
      </c>
      <c r="F73" s="167" t="e">
        <f>'일위대가 '!F502</f>
        <v>#REF!</v>
      </c>
      <c r="G73" s="167"/>
      <c r="H73" s="167">
        <f>'일위대가 '!H502</f>
        <v>0</v>
      </c>
      <c r="I73" s="167"/>
      <c r="J73" s="167">
        <f>'일위대가 '!J502</f>
        <v>0</v>
      </c>
      <c r="K73" s="167"/>
      <c r="L73" s="166" t="e">
        <f>'일위대가 '!L502</f>
        <v>#REF!</v>
      </c>
      <c r="M73" s="164"/>
      <c r="N73" s="78"/>
      <c r="O73" s="78"/>
    </row>
    <row r="74" spans="1:15" ht="21" customHeight="1">
      <c r="A74" s="164"/>
      <c r="B74" s="165"/>
      <c r="C74" s="164"/>
      <c r="D74" s="164"/>
      <c r="E74" s="164"/>
      <c r="F74" s="167"/>
      <c r="G74" s="167"/>
      <c r="H74" s="167"/>
      <c r="I74" s="167"/>
      <c r="J74" s="167"/>
      <c r="K74" s="167"/>
      <c r="L74" s="166"/>
      <c r="M74" s="164"/>
      <c r="N74" s="78"/>
      <c r="O74" s="78"/>
    </row>
    <row r="75" spans="1:15" ht="21" customHeight="1">
      <c r="A75" s="164"/>
      <c r="B75" s="165"/>
      <c r="C75" s="164"/>
      <c r="D75" s="164"/>
      <c r="E75" s="164"/>
      <c r="F75" s="167"/>
      <c r="G75" s="167"/>
      <c r="H75" s="167"/>
      <c r="I75" s="167"/>
      <c r="J75" s="167"/>
      <c r="K75" s="167"/>
      <c r="L75" s="166"/>
      <c r="M75" s="164"/>
      <c r="N75" s="78"/>
      <c r="O75" s="78"/>
    </row>
    <row r="76" spans="1:15" ht="21" customHeight="1">
      <c r="A76" s="164"/>
      <c r="B76" s="165"/>
      <c r="C76" s="164"/>
      <c r="D76" s="164"/>
      <c r="E76" s="164"/>
      <c r="F76" s="167"/>
      <c r="G76" s="167"/>
      <c r="H76" s="167"/>
      <c r="I76" s="167"/>
      <c r="J76" s="167"/>
      <c r="K76" s="167"/>
      <c r="L76" s="166"/>
      <c r="M76" s="164"/>
      <c r="N76" s="78"/>
      <c r="O76" s="78"/>
    </row>
    <row r="77" spans="1:15" ht="21" customHeight="1">
      <c r="A77" s="164"/>
      <c r="B77" s="165"/>
      <c r="C77" s="164"/>
      <c r="D77" s="164"/>
      <c r="E77" s="164"/>
      <c r="F77" s="167"/>
      <c r="G77" s="167"/>
      <c r="H77" s="167"/>
      <c r="I77" s="167"/>
      <c r="J77" s="167"/>
      <c r="K77" s="167"/>
      <c r="L77" s="166"/>
      <c r="M77" s="164"/>
      <c r="N77" s="78"/>
      <c r="O77" s="78"/>
    </row>
    <row r="78" spans="1:15" ht="21" customHeight="1">
      <c r="A78" s="164"/>
      <c r="B78" s="165"/>
      <c r="C78" s="164"/>
      <c r="D78" s="164"/>
      <c r="E78" s="164"/>
      <c r="F78" s="167"/>
      <c r="G78" s="167"/>
      <c r="H78" s="167"/>
      <c r="I78" s="167"/>
      <c r="J78" s="167"/>
      <c r="K78" s="167"/>
      <c r="L78" s="166"/>
      <c r="M78" s="164"/>
      <c r="N78" s="78"/>
      <c r="O78" s="78"/>
    </row>
    <row r="79" spans="1:15" ht="21" customHeight="1">
      <c r="A79" s="164"/>
      <c r="B79" s="165"/>
      <c r="C79" s="164"/>
      <c r="D79" s="164"/>
      <c r="E79" s="164"/>
      <c r="F79" s="167"/>
      <c r="G79" s="167"/>
      <c r="H79" s="167"/>
      <c r="I79" s="167"/>
      <c r="J79" s="167"/>
      <c r="K79" s="167"/>
      <c r="L79" s="166"/>
      <c r="M79" s="164"/>
      <c r="N79" s="78"/>
      <c r="O79" s="78"/>
    </row>
    <row r="80" spans="1:15" ht="21" customHeight="1">
      <c r="A80" s="164"/>
      <c r="B80" s="165"/>
      <c r="C80" s="164"/>
      <c r="D80" s="164"/>
      <c r="E80" s="164"/>
      <c r="F80" s="167"/>
      <c r="G80" s="167"/>
      <c r="H80" s="167"/>
      <c r="I80" s="167"/>
      <c r="J80" s="167"/>
      <c r="K80" s="167"/>
      <c r="L80" s="166"/>
      <c r="M80" s="164"/>
      <c r="N80" s="78"/>
      <c r="O80" s="78"/>
    </row>
    <row r="81" spans="1:15" ht="21" customHeight="1">
      <c r="A81" s="164"/>
      <c r="B81" s="165"/>
      <c r="C81" s="164"/>
      <c r="D81" s="164"/>
      <c r="E81" s="164"/>
      <c r="F81" s="167"/>
      <c r="G81" s="167"/>
      <c r="H81" s="167"/>
      <c r="I81" s="167"/>
      <c r="J81" s="167"/>
      <c r="K81" s="167"/>
      <c r="L81" s="166"/>
      <c r="M81" s="164"/>
      <c r="N81" s="78"/>
      <c r="O81" s="78"/>
    </row>
    <row r="82" spans="1:15" ht="21" customHeight="1">
      <c r="A82" s="164"/>
      <c r="B82" s="165"/>
      <c r="C82" s="164"/>
      <c r="D82" s="164"/>
      <c r="E82" s="164"/>
      <c r="F82" s="167"/>
      <c r="G82" s="167"/>
      <c r="H82" s="167"/>
      <c r="I82" s="167"/>
      <c r="J82" s="167"/>
      <c r="K82" s="167"/>
      <c r="L82" s="166"/>
      <c r="M82" s="164"/>
      <c r="N82" s="78"/>
      <c r="O82" s="78"/>
    </row>
    <row r="83" spans="1:15" ht="21" customHeight="1">
      <c r="A83" s="164"/>
      <c r="B83" s="165"/>
      <c r="C83" s="164"/>
      <c r="D83" s="164"/>
      <c r="E83" s="164"/>
      <c r="F83" s="167"/>
      <c r="G83" s="167"/>
      <c r="H83" s="167"/>
      <c r="I83" s="167"/>
      <c r="J83" s="167"/>
      <c r="K83" s="167"/>
      <c r="L83" s="166"/>
      <c r="M83" s="164"/>
      <c r="N83" s="78"/>
      <c r="O83" s="78"/>
    </row>
    <row r="84" spans="1:15" ht="21" customHeight="1">
      <c r="A84" s="164"/>
      <c r="B84" s="165"/>
      <c r="C84" s="164"/>
      <c r="D84" s="164"/>
      <c r="E84" s="164"/>
      <c r="F84" s="167"/>
      <c r="G84" s="167"/>
      <c r="H84" s="167"/>
      <c r="I84" s="167"/>
      <c r="J84" s="167"/>
      <c r="K84" s="167"/>
      <c r="L84" s="166"/>
      <c r="M84" s="164"/>
      <c r="N84" s="78"/>
      <c r="O84" s="78"/>
    </row>
    <row r="85" spans="1:15" ht="21" customHeight="1">
      <c r="A85" s="164"/>
      <c r="B85" s="165"/>
      <c r="C85" s="164"/>
      <c r="D85" s="164"/>
      <c r="E85" s="164"/>
      <c r="F85" s="167"/>
      <c r="G85" s="167"/>
      <c r="H85" s="167"/>
      <c r="I85" s="167"/>
      <c r="J85" s="167"/>
      <c r="K85" s="167"/>
      <c r="L85" s="166"/>
      <c r="M85" s="164"/>
      <c r="N85" s="78"/>
      <c r="O85" s="78"/>
    </row>
    <row r="86" spans="1:15" ht="21" customHeight="1">
      <c r="A86" s="164"/>
      <c r="B86" s="165"/>
      <c r="C86" s="164"/>
      <c r="D86" s="164"/>
      <c r="E86" s="164"/>
      <c r="F86" s="167"/>
      <c r="G86" s="167"/>
      <c r="H86" s="167"/>
      <c r="I86" s="167"/>
      <c r="J86" s="167"/>
      <c r="K86" s="167"/>
      <c r="L86" s="166"/>
      <c r="M86" s="164"/>
      <c r="N86" s="78"/>
      <c r="O86" s="78"/>
    </row>
    <row r="87" spans="1:15" ht="21" customHeight="1">
      <c r="A87" s="164"/>
      <c r="B87" s="165"/>
      <c r="C87" s="164"/>
      <c r="D87" s="164"/>
      <c r="E87" s="164"/>
      <c r="F87" s="167"/>
      <c r="G87" s="167"/>
      <c r="H87" s="167"/>
      <c r="I87" s="167"/>
      <c r="J87" s="167"/>
      <c r="K87" s="167"/>
      <c r="L87" s="166"/>
      <c r="M87" s="164"/>
      <c r="N87" s="78"/>
      <c r="O87" s="78"/>
    </row>
    <row r="88" spans="1:15" ht="21" customHeight="1">
      <c r="A88" s="164"/>
      <c r="B88" s="165"/>
      <c r="C88" s="164"/>
      <c r="D88" s="164"/>
      <c r="E88" s="164"/>
      <c r="F88" s="167"/>
      <c r="G88" s="167"/>
      <c r="H88" s="167"/>
      <c r="I88" s="167"/>
      <c r="J88" s="167"/>
      <c r="K88" s="167"/>
      <c r="L88" s="166"/>
      <c r="M88" s="164"/>
      <c r="N88" s="78"/>
      <c r="O88" s="78"/>
    </row>
    <row r="89" spans="1:15" ht="21" customHeight="1">
      <c r="A89" s="164"/>
      <c r="B89" s="165"/>
      <c r="C89" s="164"/>
      <c r="D89" s="164"/>
      <c r="E89" s="164"/>
      <c r="F89" s="167"/>
      <c r="G89" s="167"/>
      <c r="H89" s="167"/>
      <c r="I89" s="167"/>
      <c r="J89" s="167"/>
      <c r="K89" s="167"/>
      <c r="L89" s="166"/>
      <c r="M89" s="164"/>
      <c r="N89" s="78"/>
      <c r="O89" s="78"/>
    </row>
    <row r="90" spans="1:15" ht="21" customHeight="1">
      <c r="A90" s="164"/>
      <c r="B90" s="165"/>
      <c r="C90" s="164"/>
      <c r="D90" s="164"/>
      <c r="E90" s="164"/>
      <c r="F90" s="167"/>
      <c r="G90" s="167"/>
      <c r="H90" s="167"/>
      <c r="I90" s="167"/>
      <c r="J90" s="167"/>
      <c r="K90" s="167"/>
      <c r="L90" s="166"/>
      <c r="M90" s="164"/>
      <c r="N90" s="78"/>
      <c r="O90" s="78"/>
    </row>
    <row r="91" spans="1:15" ht="21" customHeight="1">
      <c r="A91" s="164"/>
      <c r="B91" s="165"/>
      <c r="C91" s="164"/>
      <c r="D91" s="164"/>
      <c r="E91" s="164"/>
      <c r="F91" s="167"/>
      <c r="G91" s="167"/>
      <c r="H91" s="167"/>
      <c r="I91" s="167"/>
      <c r="J91" s="167"/>
      <c r="K91" s="167"/>
      <c r="L91" s="166"/>
      <c r="M91" s="164"/>
      <c r="N91" s="78"/>
      <c r="O91" s="78"/>
    </row>
    <row r="92" spans="1:15" ht="21" customHeight="1">
      <c r="A92" s="164"/>
      <c r="B92" s="165"/>
      <c r="C92" s="164"/>
      <c r="D92" s="164"/>
      <c r="E92" s="164"/>
      <c r="F92" s="167"/>
      <c r="G92" s="167"/>
      <c r="H92" s="167"/>
      <c r="I92" s="167"/>
      <c r="J92" s="167"/>
      <c r="K92" s="167"/>
      <c r="L92" s="166"/>
      <c r="M92" s="164"/>
      <c r="N92" s="78"/>
      <c r="O92" s="78"/>
    </row>
    <row r="93" spans="1:15" ht="21" customHeight="1"/>
    <row r="94" spans="1:15" ht="21" customHeight="1"/>
    <row r="95" spans="1:15" ht="21" customHeight="1"/>
    <row r="96" spans="1:15" ht="21" customHeight="1"/>
    <row r="97" ht="21" customHeight="1"/>
    <row r="98" ht="21" customHeight="1"/>
    <row r="99" ht="21" customHeight="1"/>
    <row r="100" ht="21" customHeight="1"/>
    <row r="101" ht="21" customHeight="1"/>
    <row r="102" ht="21" customHeight="1"/>
    <row r="103" ht="21" customHeight="1"/>
    <row r="104" ht="21" customHeight="1"/>
    <row r="105" ht="21" customHeight="1"/>
    <row r="106" ht="21" customHeight="1"/>
    <row r="107" ht="21" customHeight="1"/>
    <row r="108" ht="21" customHeight="1"/>
    <row r="109" ht="21" customHeight="1"/>
    <row r="110" ht="21" customHeight="1"/>
    <row r="111" ht="21" customHeight="1"/>
    <row r="112" ht="21" customHeight="1"/>
    <row r="113" ht="21" customHeight="1"/>
    <row r="114" ht="21" customHeight="1"/>
    <row r="115" ht="21" customHeight="1"/>
    <row r="116" ht="21" customHeight="1"/>
    <row r="117" ht="21" customHeight="1"/>
    <row r="118" ht="21" customHeight="1"/>
    <row r="119" ht="21" customHeight="1"/>
    <row r="120" ht="21" customHeight="1"/>
    <row r="121" ht="21" customHeight="1"/>
    <row r="122" ht="21" customHeight="1"/>
    <row r="123" ht="21" customHeight="1"/>
    <row r="124" ht="21" customHeight="1"/>
    <row r="125" ht="21" customHeight="1"/>
    <row r="126" ht="21" customHeight="1"/>
    <row r="127" ht="21.95" customHeight="1"/>
    <row r="128" ht="21.95" customHeight="1"/>
    <row r="129" ht="21.95" customHeight="1"/>
    <row r="130" ht="21.95" customHeight="1"/>
    <row r="131" ht="21.95" customHeight="1"/>
    <row r="132" ht="21.95" customHeight="1"/>
    <row r="133" ht="21.95" customHeight="1"/>
    <row r="134" ht="21.95" customHeight="1"/>
    <row r="135" ht="21.95" customHeight="1"/>
    <row r="136" ht="21.95" customHeight="1"/>
    <row r="137" ht="21.95" customHeight="1"/>
    <row r="138" ht="21.95" customHeight="1"/>
    <row r="139" ht="21.95" customHeight="1"/>
    <row r="140" ht="21.95" customHeight="1"/>
    <row r="141" ht="21.95" customHeight="1"/>
    <row r="142" ht="21.95" customHeight="1"/>
    <row r="143" ht="21.95" customHeight="1"/>
    <row r="144" ht="21.95" customHeight="1"/>
    <row r="145" ht="21.95" customHeight="1"/>
    <row r="146" ht="21.95" customHeight="1"/>
    <row r="147" ht="21.95" customHeight="1"/>
    <row r="148" ht="21.95" customHeight="1"/>
    <row r="149" ht="21.95" customHeight="1"/>
    <row r="150" ht="21.95" customHeight="1"/>
    <row r="151" ht="21.95" customHeight="1"/>
    <row r="152" ht="21.95" customHeight="1"/>
    <row r="153" ht="21.95" customHeight="1"/>
    <row r="154" ht="21.95" customHeight="1"/>
    <row r="155" ht="21.95" customHeight="1"/>
    <row r="156" ht="21.95" customHeight="1"/>
    <row r="157" ht="21.95" customHeight="1"/>
    <row r="158" ht="21.95" customHeight="1"/>
    <row r="159" ht="21.95" customHeight="1"/>
    <row r="160" ht="21.95" customHeight="1"/>
    <row r="161" ht="21.95" customHeight="1"/>
    <row r="162" ht="21.95" customHeight="1"/>
    <row r="163" ht="21.95" customHeight="1"/>
    <row r="164" ht="21.95" customHeight="1"/>
    <row r="165" ht="21.95" customHeight="1"/>
    <row r="166" ht="21.95" customHeight="1"/>
    <row r="167" ht="21.95" customHeight="1"/>
    <row r="168" ht="21.95" customHeight="1"/>
    <row r="169" ht="21.95" customHeight="1"/>
    <row r="170" ht="21.95" customHeight="1"/>
    <row r="171" ht="21.95" customHeight="1"/>
    <row r="172" ht="21.95" customHeight="1"/>
    <row r="173" ht="21.95" customHeight="1"/>
    <row r="174" ht="21.95" customHeight="1"/>
    <row r="175" ht="21.95" customHeight="1"/>
    <row r="176" ht="21.95" customHeight="1"/>
    <row r="177" ht="21.95" customHeight="1"/>
    <row r="178" ht="21.95" customHeight="1"/>
    <row r="179" ht="21.95" customHeight="1"/>
    <row r="180" ht="21.95" customHeight="1"/>
    <row r="181" ht="21.95" customHeight="1"/>
    <row r="182" ht="21.95" customHeight="1"/>
    <row r="183" ht="21.95" customHeight="1"/>
    <row r="184" ht="21.95" customHeight="1"/>
    <row r="185" ht="21.95" customHeight="1"/>
    <row r="186" ht="21.95" customHeight="1"/>
    <row r="187" ht="21.95" customHeight="1"/>
    <row r="188" ht="21.95" customHeight="1"/>
    <row r="189" ht="21.95" customHeight="1"/>
    <row r="190" ht="21.95" customHeight="1"/>
    <row r="191" ht="21.95" customHeight="1"/>
    <row r="192" ht="21.95" customHeight="1"/>
    <row r="193" ht="21.95" customHeight="1"/>
    <row r="194" ht="21.95" customHeight="1"/>
    <row r="195" ht="21.95" customHeight="1"/>
    <row r="196" ht="21.95" customHeight="1"/>
    <row r="197" ht="21.95" customHeight="1"/>
    <row r="198" ht="21.95" customHeight="1"/>
    <row r="199" ht="21.95" customHeight="1"/>
    <row r="200" ht="21.95" customHeight="1"/>
    <row r="201" ht="21.95" customHeight="1"/>
    <row r="202" ht="21.95" customHeight="1"/>
    <row r="203" ht="21.95" customHeight="1"/>
    <row r="204" ht="21.95" customHeight="1"/>
    <row r="205" ht="21.95" customHeight="1"/>
    <row r="206" ht="21.95" customHeight="1"/>
    <row r="207" ht="21.95" customHeight="1"/>
    <row r="208" ht="21.95" customHeight="1"/>
    <row r="209" ht="21.95" customHeight="1"/>
    <row r="210" ht="21.95" customHeight="1"/>
    <row r="211" ht="21.95" customHeight="1"/>
    <row r="212" ht="21.95" customHeight="1"/>
    <row r="213" ht="21.95" customHeight="1"/>
    <row r="214" ht="21.95" customHeight="1"/>
    <row r="215" ht="21.95" customHeight="1"/>
    <row r="216" ht="21.95" customHeight="1"/>
    <row r="217" ht="21.95" customHeight="1"/>
    <row r="218" ht="21.95" customHeight="1"/>
    <row r="219" ht="21.95" customHeight="1"/>
    <row r="220" ht="21.95" customHeight="1"/>
    <row r="221" ht="21.95" customHeight="1"/>
    <row r="222" ht="21.95" customHeight="1"/>
    <row r="223" ht="21.95" customHeight="1"/>
    <row r="224" ht="21.95" customHeight="1"/>
    <row r="225" ht="21.95" customHeight="1"/>
    <row r="226" ht="21.95" customHeight="1"/>
    <row r="227" ht="21.95" customHeight="1"/>
  </sheetData>
  <phoneticPr fontId="13" type="noConversion"/>
  <printOptions gridLines="1"/>
  <pageMargins left="0.70866141732283472" right="0.39370078740157483" top="0.78740157480314965" bottom="0.27559055118110237" header="0.39370078740157483" footer="0.19685039370078741"/>
  <pageSetup paperSize="9" orientation="landscape" r:id="rId1"/>
  <headerFooter>
    <oddHeader>&amp;C&amp;"HY울릉도M,굵게"&amp;20일 위 대 가 목 록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600"/>
  <sheetViews>
    <sheetView view="pageBreakPreview" topLeftCell="A118" zoomScale="120" zoomScaleSheetLayoutView="120" workbookViewId="0">
      <selection activeCell="A5" sqref="A5"/>
    </sheetView>
  </sheetViews>
  <sheetFormatPr defaultColWidth="9.140625" defaultRowHeight="20.100000000000001" customHeight="1"/>
  <cols>
    <col min="1" max="1" width="14.7109375" style="196" customWidth="1"/>
    <col min="2" max="2" width="14.7109375" style="168" customWidth="1"/>
    <col min="3" max="4" width="6.140625" style="168" customWidth="1"/>
    <col min="5" max="5" width="9.7109375" style="194" customWidth="1"/>
    <col min="6" max="6" width="12.28515625" style="195" customWidth="1"/>
    <col min="7" max="7" width="9.7109375" style="194" customWidth="1"/>
    <col min="8" max="8" width="12.28515625" style="194" customWidth="1"/>
    <col min="9" max="9" width="9.7109375" style="194" customWidth="1"/>
    <col min="10" max="10" width="12.7109375" style="194" customWidth="1"/>
    <col min="11" max="11" width="9.7109375" style="194" customWidth="1"/>
    <col min="12" max="12" width="12.28515625" style="194" customWidth="1"/>
    <col min="13" max="13" width="7.7109375" style="196" customWidth="1"/>
    <col min="14" max="14" width="11.5703125" style="60" customWidth="1"/>
    <col min="15" max="15" width="15.140625" style="60" customWidth="1"/>
    <col min="16" max="16384" width="9.140625" style="60"/>
  </cols>
  <sheetData>
    <row r="1" spans="1:15" s="80" customFormat="1" ht="20.100000000000001" customHeight="1">
      <c r="A1" s="403" t="s">
        <v>4</v>
      </c>
      <c r="B1" s="403" t="s">
        <v>5</v>
      </c>
      <c r="C1" s="405" t="s">
        <v>174</v>
      </c>
      <c r="D1" s="403" t="s">
        <v>175</v>
      </c>
      <c r="E1" s="406" t="s">
        <v>6</v>
      </c>
      <c r="F1" s="406"/>
      <c r="G1" s="406" t="s">
        <v>7</v>
      </c>
      <c r="H1" s="406"/>
      <c r="I1" s="406" t="s">
        <v>8</v>
      </c>
      <c r="J1" s="406"/>
      <c r="K1" s="406" t="s">
        <v>9</v>
      </c>
      <c r="L1" s="406"/>
      <c r="M1" s="406" t="s">
        <v>10</v>
      </c>
    </row>
    <row r="2" spans="1:15" s="80" customFormat="1" ht="20.100000000000001" customHeight="1">
      <c r="A2" s="403"/>
      <c r="B2" s="403"/>
      <c r="C2" s="405"/>
      <c r="D2" s="403"/>
      <c r="E2" s="170" t="s">
        <v>11</v>
      </c>
      <c r="F2" s="170" t="s">
        <v>12</v>
      </c>
      <c r="G2" s="170" t="s">
        <v>11</v>
      </c>
      <c r="H2" s="170" t="s">
        <v>12</v>
      </c>
      <c r="I2" s="170" t="s">
        <v>11</v>
      </c>
      <c r="J2" s="170" t="s">
        <v>12</v>
      </c>
      <c r="K2" s="170" t="s">
        <v>11</v>
      </c>
      <c r="L2" s="170" t="s">
        <v>12</v>
      </c>
      <c r="M2" s="406"/>
    </row>
    <row r="3" spans="1:15" s="81" customFormat="1" ht="18" customHeight="1">
      <c r="A3" s="247" t="str">
        <f>일위대가목록!A2</f>
        <v>제 1 호표</v>
      </c>
      <c r="B3" s="403" t="str">
        <f>일위대가목록!B2</f>
        <v>평의자도색</v>
      </c>
      <c r="C3" s="403"/>
      <c r="D3" s="403">
        <f>일위대가목록!C2</f>
        <v>0</v>
      </c>
      <c r="E3" s="403"/>
      <c r="F3" s="171" t="str">
        <f>일위대가목록!E2</f>
        <v>조</v>
      </c>
      <c r="G3" s="171"/>
      <c r="H3" s="403"/>
      <c r="I3" s="403"/>
      <c r="J3" s="403"/>
      <c r="K3" s="403"/>
      <c r="L3" s="403"/>
      <c r="M3" s="172"/>
    </row>
    <row r="4" spans="1:15" s="82" customFormat="1" ht="18" customHeight="1">
      <c r="A4" s="173" t="s">
        <v>216</v>
      </c>
      <c r="B4" s="164" t="s">
        <v>87</v>
      </c>
      <c r="C4" s="164" t="e">
        <f>'철거 폐기물 수량산출'!#REF!</f>
        <v>#REF!</v>
      </c>
      <c r="D4" s="164" t="s">
        <v>97</v>
      </c>
      <c r="E4" s="174" t="e">
        <f>F10</f>
        <v>#REF!</v>
      </c>
      <c r="F4" s="175" t="e">
        <f t="shared" ref="F4" si="0">ROUNDDOWN(E4*C4,0)</f>
        <v>#REF!</v>
      </c>
      <c r="G4" s="174">
        <f>H10</f>
        <v>5204</v>
      </c>
      <c r="H4" s="174" t="e">
        <f t="shared" ref="H4" si="1">ROUNDDOWN(G4*C4,0)</f>
        <v>#REF!</v>
      </c>
      <c r="I4" s="174">
        <f>J10</f>
        <v>0</v>
      </c>
      <c r="J4" s="174" t="e">
        <f t="shared" ref="J4" si="2">ROUNDDOWN(I4*C4,0)</f>
        <v>#REF!</v>
      </c>
      <c r="K4" s="174" t="e">
        <f t="shared" ref="K4" si="3">SUM(E4+G4+I4)</f>
        <v>#REF!</v>
      </c>
      <c r="L4" s="174" t="e">
        <f t="shared" ref="L4" si="4">SUM(F4+H4+J4)</f>
        <v>#REF!</v>
      </c>
      <c r="M4" s="173"/>
    </row>
    <row r="5" spans="1:15" s="82" customFormat="1" ht="18" customHeight="1">
      <c r="A5" s="173" t="s">
        <v>182</v>
      </c>
      <c r="B5" s="164"/>
      <c r="C5" s="164"/>
      <c r="D5" s="164"/>
      <c r="E5" s="174"/>
      <c r="F5" s="175" t="e">
        <f>SUM(F4:F4)</f>
        <v>#REF!</v>
      </c>
      <c r="G5" s="174"/>
      <c r="H5" s="174" t="e">
        <f>SUM(H4:H4)</f>
        <v>#REF!</v>
      </c>
      <c r="I5" s="174"/>
      <c r="J5" s="174" t="e">
        <f>SUM(J4:J4)</f>
        <v>#REF!</v>
      </c>
      <c r="K5" s="174"/>
      <c r="L5" s="174" t="e">
        <f>SUM(F5+H5+J5)</f>
        <v>#REF!</v>
      </c>
      <c r="M5" s="173"/>
    </row>
    <row r="6" spans="1:15" s="83" customFormat="1" ht="18" customHeight="1">
      <c r="A6" s="247"/>
      <c r="B6" s="161"/>
      <c r="C6" s="162"/>
      <c r="D6" s="161"/>
      <c r="E6" s="170"/>
      <c r="F6" s="170"/>
      <c r="G6" s="170"/>
      <c r="H6" s="170"/>
      <c r="I6" s="170"/>
      <c r="J6" s="170"/>
      <c r="K6" s="170"/>
      <c r="L6" s="170"/>
      <c r="M6" s="170"/>
    </row>
    <row r="7" spans="1:15" s="79" customFormat="1" ht="18" customHeight="1">
      <c r="A7" s="247" t="s">
        <v>183</v>
      </c>
      <c r="B7" s="403" t="s">
        <v>247</v>
      </c>
      <c r="C7" s="403"/>
      <c r="D7" s="403" t="s">
        <v>248</v>
      </c>
      <c r="E7" s="403"/>
      <c r="F7" s="171" t="s">
        <v>256</v>
      </c>
      <c r="G7" s="176"/>
      <c r="H7" s="403" t="s">
        <v>474</v>
      </c>
      <c r="I7" s="403"/>
      <c r="J7" s="403"/>
      <c r="K7" s="403"/>
      <c r="L7" s="403"/>
      <c r="M7" s="172"/>
    </row>
    <row r="8" spans="1:15" ht="18" customHeight="1">
      <c r="A8" s="248" t="s">
        <v>88</v>
      </c>
      <c r="B8" s="177"/>
      <c r="C8" s="178">
        <v>0.15</v>
      </c>
      <c r="D8" s="177" t="s">
        <v>86</v>
      </c>
      <c r="E8" s="179" t="e">
        <f>#REF!</f>
        <v>#REF!</v>
      </c>
      <c r="F8" s="175" t="e">
        <f>ROUNDDOWN(E8*C8,0)</f>
        <v>#REF!</v>
      </c>
      <c r="G8" s="174"/>
      <c r="H8" s="174">
        <f>ROUNDDOWN(G8*C8,0)</f>
        <v>0</v>
      </c>
      <c r="I8" s="174"/>
      <c r="J8" s="174">
        <f>ROUNDDOWN(I8*C8,0)</f>
        <v>0</v>
      </c>
      <c r="K8" s="174" t="e">
        <f t="shared" ref="K8:K9" si="5">SUM(E8+G8+I8)</f>
        <v>#REF!</v>
      </c>
      <c r="L8" s="174" t="e">
        <f t="shared" ref="L8:L9" si="6">SUM(F8+H8+J8)</f>
        <v>#REF!</v>
      </c>
      <c r="M8" s="173"/>
    </row>
    <row r="9" spans="1:15" ht="18" customHeight="1">
      <c r="A9" s="165" t="s">
        <v>472</v>
      </c>
      <c r="B9" s="164" t="s">
        <v>473</v>
      </c>
      <c r="C9" s="164">
        <v>1</v>
      </c>
      <c r="D9" s="164" t="s">
        <v>448</v>
      </c>
      <c r="E9" s="179">
        <f>INT(N9-G9)</f>
        <v>107</v>
      </c>
      <c r="F9" s="175">
        <f>ROUNDDOWN(E9*C9,0)</f>
        <v>107</v>
      </c>
      <c r="G9" s="174">
        <f>INT(N9*O9)</f>
        <v>5204</v>
      </c>
      <c r="H9" s="174">
        <f>ROUNDDOWN(G9*C9,0)</f>
        <v>5204</v>
      </c>
      <c r="I9" s="174"/>
      <c r="J9" s="174">
        <f>ROUNDDOWN(I9*C9,0)</f>
        <v>0</v>
      </c>
      <c r="K9" s="174">
        <f t="shared" si="5"/>
        <v>5311</v>
      </c>
      <c r="L9" s="174">
        <f t="shared" si="6"/>
        <v>5311</v>
      </c>
      <c r="M9" s="173"/>
      <c r="N9" s="60">
        <v>5311</v>
      </c>
      <c r="O9" s="234">
        <v>0.98</v>
      </c>
    </row>
    <row r="10" spans="1:15" ht="18" customHeight="1">
      <c r="A10" s="165" t="s">
        <v>42</v>
      </c>
      <c r="B10" s="164"/>
      <c r="C10" s="164"/>
      <c r="D10" s="164"/>
      <c r="E10" s="179"/>
      <c r="F10" s="179" t="e">
        <f>SUM(F8:F9)</f>
        <v>#REF!</v>
      </c>
      <c r="G10" s="174"/>
      <c r="H10" s="179">
        <f>SUM(H8:H9)</f>
        <v>5204</v>
      </c>
      <c r="I10" s="174"/>
      <c r="J10" s="179">
        <f>SUM(J8:J9)</f>
        <v>0</v>
      </c>
      <c r="K10" s="174"/>
      <c r="L10" s="174" t="e">
        <f>SUM(F10+H10+J10)</f>
        <v>#REF!</v>
      </c>
      <c r="M10" s="173"/>
    </row>
    <row r="11" spans="1:15" s="83" customFormat="1" ht="18" customHeight="1">
      <c r="A11" s="247"/>
      <c r="B11" s="161"/>
      <c r="C11" s="162"/>
      <c r="D11" s="161"/>
      <c r="E11" s="170"/>
      <c r="F11" s="170"/>
      <c r="G11" s="170"/>
      <c r="H11" s="170"/>
      <c r="I11" s="170"/>
      <c r="J11" s="170"/>
      <c r="K11" s="170"/>
      <c r="L11" s="170"/>
      <c r="M11" s="170"/>
    </row>
    <row r="12" spans="1:15" s="81" customFormat="1" ht="18" customHeight="1">
      <c r="A12" s="247" t="str">
        <f>일위대가목록!A3</f>
        <v>제 2 호표</v>
      </c>
      <c r="B12" s="403" t="str">
        <f>일위대가목록!B3</f>
        <v>등의자도색</v>
      </c>
      <c r="C12" s="403"/>
      <c r="D12" s="403">
        <f>일위대가목록!C3</f>
        <v>0</v>
      </c>
      <c r="E12" s="403"/>
      <c r="F12" s="171" t="str">
        <f>일위대가목록!E3</f>
        <v>조</v>
      </c>
      <c r="G12" s="171"/>
      <c r="H12" s="403"/>
      <c r="I12" s="403"/>
      <c r="J12" s="403"/>
      <c r="K12" s="403"/>
      <c r="L12" s="403"/>
      <c r="M12" s="172"/>
    </row>
    <row r="13" spans="1:15" s="82" customFormat="1" ht="18" customHeight="1">
      <c r="A13" s="173" t="s">
        <v>216</v>
      </c>
      <c r="B13" s="164" t="s">
        <v>87</v>
      </c>
      <c r="C13" s="164" t="e">
        <f>'철거 폐기물 수량산출'!#REF!</f>
        <v>#REF!</v>
      </c>
      <c r="D13" s="164" t="s">
        <v>97</v>
      </c>
      <c r="E13" s="174" t="e">
        <f>F10</f>
        <v>#REF!</v>
      </c>
      <c r="F13" s="175" t="e">
        <f t="shared" ref="F13" si="7">ROUNDDOWN(E13*C13,0)</f>
        <v>#REF!</v>
      </c>
      <c r="G13" s="174">
        <f>H10</f>
        <v>5204</v>
      </c>
      <c r="H13" s="174" t="e">
        <f t="shared" ref="H13" si="8">ROUNDDOWN(G13*C13,0)</f>
        <v>#REF!</v>
      </c>
      <c r="I13" s="174">
        <f>J10</f>
        <v>0</v>
      </c>
      <c r="J13" s="174" t="e">
        <f t="shared" ref="J13" si="9">ROUNDDOWN(I13*C13,0)</f>
        <v>#REF!</v>
      </c>
      <c r="K13" s="174" t="e">
        <f t="shared" ref="K13" si="10">SUM(E13+G13+I13)</f>
        <v>#REF!</v>
      </c>
      <c r="L13" s="174" t="e">
        <f t="shared" ref="L13" si="11">SUM(F13+H13+J13)</f>
        <v>#REF!</v>
      </c>
      <c r="M13" s="173"/>
    </row>
    <row r="14" spans="1:15" s="82" customFormat="1" ht="18" customHeight="1">
      <c r="A14" s="173" t="s">
        <v>182</v>
      </c>
      <c r="B14" s="164"/>
      <c r="C14" s="164"/>
      <c r="D14" s="164"/>
      <c r="E14" s="174"/>
      <c r="F14" s="175" t="e">
        <f>SUM(F13:F13)</f>
        <v>#REF!</v>
      </c>
      <c r="G14" s="174"/>
      <c r="H14" s="174" t="e">
        <f>SUM(H13:H13)</f>
        <v>#REF!</v>
      </c>
      <c r="I14" s="174"/>
      <c r="J14" s="174" t="e">
        <f>SUM(J13:J13)</f>
        <v>#REF!</v>
      </c>
      <c r="K14" s="174"/>
      <c r="L14" s="174" t="e">
        <f>SUM(F14+H14+J14)</f>
        <v>#REF!</v>
      </c>
      <c r="M14" s="173"/>
    </row>
    <row r="15" spans="1:15" s="83" customFormat="1" ht="18" customHeight="1">
      <c r="A15" s="247"/>
      <c r="B15" s="161"/>
      <c r="C15" s="162"/>
      <c r="D15" s="161"/>
      <c r="E15" s="170"/>
      <c r="F15" s="170"/>
      <c r="G15" s="170"/>
      <c r="H15" s="170"/>
      <c r="I15" s="170"/>
      <c r="J15" s="170"/>
      <c r="K15" s="170"/>
      <c r="L15" s="170"/>
      <c r="M15" s="170"/>
    </row>
    <row r="16" spans="1:15" s="81" customFormat="1" ht="18" customHeight="1">
      <c r="A16" s="247" t="str">
        <f>일위대가목록!A4</f>
        <v>제 3 호표</v>
      </c>
      <c r="B16" s="403" t="str">
        <f>일위대가목록!B4</f>
        <v>등의자도색</v>
      </c>
      <c r="C16" s="403"/>
      <c r="D16" s="403">
        <f>일위대가목록!C4</f>
        <v>0</v>
      </c>
      <c r="E16" s="403"/>
      <c r="F16" s="171" t="str">
        <f>일위대가목록!E4</f>
        <v>조</v>
      </c>
      <c r="G16" s="171"/>
      <c r="H16" s="403"/>
      <c r="I16" s="403"/>
      <c r="J16" s="403"/>
      <c r="K16" s="403"/>
      <c r="L16" s="403"/>
      <c r="M16" s="172"/>
    </row>
    <row r="17" spans="1:13" s="82" customFormat="1" ht="18" customHeight="1">
      <c r="A17" s="173" t="s">
        <v>216</v>
      </c>
      <c r="B17" s="164" t="s">
        <v>87</v>
      </c>
      <c r="C17" s="164" t="e">
        <f>'철거 폐기물 수량산출'!#REF!</f>
        <v>#REF!</v>
      </c>
      <c r="D17" s="164" t="s">
        <v>97</v>
      </c>
      <c r="E17" s="174" t="e">
        <f>F10</f>
        <v>#REF!</v>
      </c>
      <c r="F17" s="175" t="e">
        <f t="shared" ref="F17" si="12">ROUNDDOWN(E17*C17,0)</f>
        <v>#REF!</v>
      </c>
      <c r="G17" s="174">
        <f>H10</f>
        <v>5204</v>
      </c>
      <c r="H17" s="174" t="e">
        <f t="shared" ref="H17" si="13">ROUNDDOWN(G17*C17,0)</f>
        <v>#REF!</v>
      </c>
      <c r="I17" s="174">
        <f>J10</f>
        <v>0</v>
      </c>
      <c r="J17" s="174" t="e">
        <f t="shared" ref="J17" si="14">ROUNDDOWN(I17*C17,0)</f>
        <v>#REF!</v>
      </c>
      <c r="K17" s="174" t="e">
        <f t="shared" ref="K17" si="15">SUM(E17+G17+I17)</f>
        <v>#REF!</v>
      </c>
      <c r="L17" s="174" t="e">
        <f t="shared" ref="L17" si="16">SUM(F17+H17+J17)</f>
        <v>#REF!</v>
      </c>
      <c r="M17" s="173"/>
    </row>
    <row r="18" spans="1:13" s="82" customFormat="1" ht="18" customHeight="1">
      <c r="A18" s="173" t="s">
        <v>182</v>
      </c>
      <c r="B18" s="164"/>
      <c r="C18" s="164"/>
      <c r="D18" s="164"/>
      <c r="E18" s="174"/>
      <c r="F18" s="175" t="e">
        <f>SUM(F17:F17)</f>
        <v>#REF!</v>
      </c>
      <c r="G18" s="174"/>
      <c r="H18" s="174" t="e">
        <f>SUM(H17:H17)</f>
        <v>#REF!</v>
      </c>
      <c r="I18" s="174"/>
      <c r="J18" s="174" t="e">
        <f>SUM(J17:J17)</f>
        <v>#REF!</v>
      </c>
      <c r="K18" s="174"/>
      <c r="L18" s="174" t="e">
        <f>SUM(F18+H18+J18)</f>
        <v>#REF!</v>
      </c>
      <c r="M18" s="173"/>
    </row>
    <row r="19" spans="1:13" s="83" customFormat="1" ht="18" customHeight="1">
      <c r="A19" s="247"/>
      <c r="B19" s="161"/>
      <c r="C19" s="162"/>
      <c r="D19" s="161"/>
      <c r="E19" s="170"/>
      <c r="F19" s="170"/>
      <c r="G19" s="170"/>
      <c r="H19" s="170"/>
      <c r="I19" s="170"/>
      <c r="J19" s="170"/>
      <c r="K19" s="170"/>
      <c r="L19" s="170"/>
      <c r="M19" s="170"/>
    </row>
    <row r="20" spans="1:13" s="81" customFormat="1" ht="18" customHeight="1">
      <c r="A20" s="247" t="str">
        <f>일위대가목록!A5</f>
        <v>제 4 호표</v>
      </c>
      <c r="B20" s="403" t="str">
        <f>일위대가목록!B5</f>
        <v>평상도색</v>
      </c>
      <c r="C20" s="403"/>
      <c r="D20" s="403" t="str">
        <f>일위대가목록!C5</f>
        <v>2500*2500</v>
      </c>
      <c r="E20" s="403"/>
      <c r="F20" s="171" t="str">
        <f>일위대가목록!E5</f>
        <v>조</v>
      </c>
      <c r="G20" s="171"/>
      <c r="H20" s="403"/>
      <c r="I20" s="403"/>
      <c r="J20" s="403"/>
      <c r="K20" s="403"/>
      <c r="L20" s="403"/>
      <c r="M20" s="172"/>
    </row>
    <row r="21" spans="1:13" s="82" customFormat="1" ht="18" customHeight="1">
      <c r="A21" s="173" t="s">
        <v>216</v>
      </c>
      <c r="B21" s="164" t="s">
        <v>87</v>
      </c>
      <c r="C21" s="164" t="e">
        <f>'철거 폐기물 수량산출'!#REF!</f>
        <v>#REF!</v>
      </c>
      <c r="D21" s="164" t="s">
        <v>97</v>
      </c>
      <c r="E21" s="174" t="e">
        <f>F10</f>
        <v>#REF!</v>
      </c>
      <c r="F21" s="175" t="e">
        <f t="shared" ref="F21" si="17">ROUNDDOWN(E21*C21,0)</f>
        <v>#REF!</v>
      </c>
      <c r="G21" s="174">
        <f>H10</f>
        <v>5204</v>
      </c>
      <c r="H21" s="174" t="e">
        <f t="shared" ref="H21" si="18">ROUNDDOWN(G21*C21,0)</f>
        <v>#REF!</v>
      </c>
      <c r="I21" s="174">
        <f>J10</f>
        <v>0</v>
      </c>
      <c r="J21" s="174" t="e">
        <f t="shared" ref="J21" si="19">ROUNDDOWN(I21*C21,0)</f>
        <v>#REF!</v>
      </c>
      <c r="K21" s="174" t="e">
        <f t="shared" ref="K21" si="20">SUM(E21+G21+I21)</f>
        <v>#REF!</v>
      </c>
      <c r="L21" s="174" t="e">
        <f t="shared" ref="L21" si="21">SUM(F21+H21+J21)</f>
        <v>#REF!</v>
      </c>
      <c r="M21" s="173"/>
    </row>
    <row r="22" spans="1:13" s="82" customFormat="1" ht="18" customHeight="1">
      <c r="A22" s="173" t="s">
        <v>182</v>
      </c>
      <c r="B22" s="164"/>
      <c r="C22" s="164"/>
      <c r="D22" s="164"/>
      <c r="E22" s="174"/>
      <c r="F22" s="175" t="e">
        <f>SUM(F21:F21)</f>
        <v>#REF!</v>
      </c>
      <c r="G22" s="174"/>
      <c r="H22" s="174" t="e">
        <f>SUM(H21:H21)</f>
        <v>#REF!</v>
      </c>
      <c r="I22" s="174"/>
      <c r="J22" s="174" t="e">
        <f>SUM(J21:J21)</f>
        <v>#REF!</v>
      </c>
      <c r="K22" s="174"/>
      <c r="L22" s="174" t="e">
        <f>SUM(F22+H22+J22)</f>
        <v>#REF!</v>
      </c>
      <c r="M22" s="173"/>
    </row>
    <row r="23" spans="1:13" s="82" customFormat="1" ht="18" customHeight="1">
      <c r="A23" s="173"/>
      <c r="B23" s="164"/>
      <c r="C23" s="164"/>
      <c r="D23" s="164"/>
      <c r="E23" s="174"/>
      <c r="F23" s="175"/>
      <c r="G23" s="174"/>
      <c r="H23" s="174"/>
      <c r="I23" s="174"/>
      <c r="J23" s="174"/>
      <c r="K23" s="174"/>
      <c r="L23" s="174"/>
      <c r="M23" s="173"/>
    </row>
    <row r="24" spans="1:13" s="81" customFormat="1" ht="18" customHeight="1">
      <c r="A24" s="247" t="str">
        <f>일위대가목록!A6</f>
        <v>제 5 호표</v>
      </c>
      <c r="B24" s="403" t="str">
        <f>일위대가목록!B6</f>
        <v>파고라도색</v>
      </c>
      <c r="C24" s="403"/>
      <c r="D24" s="403">
        <f>일위대가목록!C6</f>
        <v>0</v>
      </c>
      <c r="E24" s="403"/>
      <c r="F24" s="171" t="str">
        <f>일위대가목록!E6</f>
        <v>개소</v>
      </c>
      <c r="G24" s="171"/>
      <c r="H24" s="403"/>
      <c r="I24" s="403"/>
      <c r="J24" s="403"/>
      <c r="K24" s="403"/>
      <c r="L24" s="403"/>
      <c r="M24" s="172"/>
    </row>
    <row r="25" spans="1:13" s="82" customFormat="1" ht="18" customHeight="1">
      <c r="A25" s="173" t="s">
        <v>216</v>
      </c>
      <c r="B25" s="164" t="s">
        <v>87</v>
      </c>
      <c r="C25" s="164" t="e">
        <f>'철거 폐기물 수량산출'!#REF!</f>
        <v>#REF!</v>
      </c>
      <c r="D25" s="164" t="s">
        <v>97</v>
      </c>
      <c r="E25" s="174" t="e">
        <f>F10</f>
        <v>#REF!</v>
      </c>
      <c r="F25" s="175" t="e">
        <f t="shared" ref="F25" si="22">ROUNDDOWN(E25*C25,0)</f>
        <v>#REF!</v>
      </c>
      <c r="G25" s="174">
        <f>H10</f>
        <v>5204</v>
      </c>
      <c r="H25" s="174" t="e">
        <f t="shared" ref="H25" si="23">ROUNDDOWN(G25*C25,0)</f>
        <v>#REF!</v>
      </c>
      <c r="I25" s="174">
        <f>J10</f>
        <v>0</v>
      </c>
      <c r="J25" s="174" t="e">
        <f t="shared" ref="J25" si="24">ROUNDDOWN(I25*C25,0)</f>
        <v>#REF!</v>
      </c>
      <c r="K25" s="174" t="e">
        <f t="shared" ref="K25" si="25">SUM(E25+G25+I25)</f>
        <v>#REF!</v>
      </c>
      <c r="L25" s="174" t="e">
        <f t="shared" ref="L25" si="26">SUM(F25+H25+J25)</f>
        <v>#REF!</v>
      </c>
      <c r="M25" s="173"/>
    </row>
    <row r="26" spans="1:13" s="82" customFormat="1" ht="18" customHeight="1">
      <c r="A26" s="173" t="s">
        <v>182</v>
      </c>
      <c r="B26" s="164"/>
      <c r="C26" s="164"/>
      <c r="D26" s="164"/>
      <c r="E26" s="174"/>
      <c r="F26" s="175" t="e">
        <f>SUM(F25:F25)</f>
        <v>#REF!</v>
      </c>
      <c r="G26" s="174"/>
      <c r="H26" s="174" t="e">
        <f>SUM(H25:H25)</f>
        <v>#REF!</v>
      </c>
      <c r="I26" s="174"/>
      <c r="J26" s="174" t="e">
        <f>SUM(J25:J25)</f>
        <v>#REF!</v>
      </c>
      <c r="K26" s="174"/>
      <c r="L26" s="174" t="e">
        <f>SUM(F26+H26+J26)</f>
        <v>#REF!</v>
      </c>
      <c r="M26" s="173"/>
    </row>
    <row r="27" spans="1:13" s="82" customFormat="1" ht="18" customHeight="1">
      <c r="A27" s="173"/>
      <c r="B27" s="164"/>
      <c r="C27" s="164"/>
      <c r="D27" s="164"/>
      <c r="E27" s="174"/>
      <c r="F27" s="175"/>
      <c r="G27" s="174"/>
      <c r="H27" s="174"/>
      <c r="I27" s="174"/>
      <c r="J27" s="174"/>
      <c r="K27" s="174"/>
      <c r="L27" s="174"/>
      <c r="M27" s="173"/>
    </row>
    <row r="28" spans="1:13" s="256" customFormat="1" ht="18" customHeight="1">
      <c r="A28" s="253" t="str">
        <f>일위대가목록!A7</f>
        <v>제 6 호표</v>
      </c>
      <c r="B28" s="404" t="str">
        <f>일위대가목록!B7</f>
        <v>의자각재교체</v>
      </c>
      <c r="C28" s="404"/>
      <c r="D28" s="404" t="str">
        <f>일위대가목록!C7</f>
        <v>90*60*1800</v>
      </c>
      <c r="E28" s="404"/>
      <c r="F28" s="254" t="str">
        <f>일위대가목록!E7</f>
        <v>EA</v>
      </c>
      <c r="G28" s="254"/>
      <c r="H28" s="404"/>
      <c r="I28" s="404"/>
      <c r="J28" s="404"/>
      <c r="K28" s="404"/>
      <c r="L28" s="404"/>
      <c r="M28" s="255"/>
    </row>
    <row r="29" spans="1:13" s="262" customFormat="1" ht="18" customHeight="1">
      <c r="A29" s="257" t="s">
        <v>203</v>
      </c>
      <c r="B29" s="258" t="s">
        <v>204</v>
      </c>
      <c r="C29" s="259" t="e">
        <f>'철거 폐기물 수량산출'!#REF!</f>
        <v>#REF!</v>
      </c>
      <c r="D29" s="258" t="s">
        <v>205</v>
      </c>
      <c r="E29" s="260"/>
      <c r="F29" s="261" t="e">
        <f>ROUNDDOWN(E29*C29,0)</f>
        <v>#REF!</v>
      </c>
      <c r="G29" s="260" t="e">
        <f>H38</f>
        <v>#REF!</v>
      </c>
      <c r="H29" s="260" t="e">
        <f>ROUNDDOWN(G29*C29,0)</f>
        <v>#REF!</v>
      </c>
      <c r="I29" s="260"/>
      <c r="J29" s="260" t="e">
        <f>ROUNDDOWN(I29*C29,0)</f>
        <v>#REF!</v>
      </c>
      <c r="K29" s="260" t="e">
        <f t="shared" ref="K29:K32" si="27">SUM(E29+G29+I29)</f>
        <v>#REF!</v>
      </c>
      <c r="L29" s="260" t="e">
        <f t="shared" ref="L29:L31" si="28">SUM(F29+H29+J29)</f>
        <v>#REF!</v>
      </c>
      <c r="M29" s="257"/>
    </row>
    <row r="30" spans="1:13" s="262" customFormat="1" ht="18" customHeight="1">
      <c r="A30" s="257" t="s">
        <v>261</v>
      </c>
      <c r="B30" s="258" t="s">
        <v>214</v>
      </c>
      <c r="C30" s="259" t="e">
        <f>'철거 폐기물 수량산출'!#REF!</f>
        <v>#REF!</v>
      </c>
      <c r="D30" s="258" t="s">
        <v>205</v>
      </c>
      <c r="E30" s="260" t="e">
        <f>#REF!</f>
        <v>#REF!</v>
      </c>
      <c r="F30" s="261" t="e">
        <f>ROUNDDOWN(E30*C30,0)</f>
        <v>#REF!</v>
      </c>
      <c r="G30" s="260"/>
      <c r="H30" s="260" t="e">
        <f>ROUNDDOWN(G30*C30,0)</f>
        <v>#REF!</v>
      </c>
      <c r="I30" s="260"/>
      <c r="J30" s="260" t="e">
        <f>ROUNDDOWN(I30*C30,0)</f>
        <v>#REF!</v>
      </c>
      <c r="K30" s="260" t="e">
        <f t="shared" si="27"/>
        <v>#REF!</v>
      </c>
      <c r="L30" s="260" t="e">
        <f t="shared" si="28"/>
        <v>#REF!</v>
      </c>
      <c r="M30" s="257"/>
    </row>
    <row r="31" spans="1:13" s="262" customFormat="1" ht="18" customHeight="1">
      <c r="A31" s="257" t="s">
        <v>215</v>
      </c>
      <c r="B31" s="258" t="s">
        <v>204</v>
      </c>
      <c r="C31" s="259" t="e">
        <f>'철거 폐기물 수량산출'!#REF!</f>
        <v>#REF!</v>
      </c>
      <c r="D31" s="258" t="s">
        <v>205</v>
      </c>
      <c r="E31" s="260"/>
      <c r="F31" s="261" t="e">
        <f>ROUNDDOWN(E31*C31,0)</f>
        <v>#REF!</v>
      </c>
      <c r="G31" s="260" t="e">
        <f>H43</f>
        <v>#REF!</v>
      </c>
      <c r="H31" s="260" t="e">
        <f>ROUNDDOWN(G31*C31,0)</f>
        <v>#REF!</v>
      </c>
      <c r="I31" s="260"/>
      <c r="J31" s="260" t="e">
        <f>ROUNDDOWN(I31*C31,0)</f>
        <v>#REF!</v>
      </c>
      <c r="K31" s="260" t="e">
        <f t="shared" si="27"/>
        <v>#REF!</v>
      </c>
      <c r="L31" s="260" t="e">
        <f t="shared" si="28"/>
        <v>#REF!</v>
      </c>
      <c r="M31" s="257"/>
    </row>
    <row r="32" spans="1:13" s="262" customFormat="1" ht="18" customHeight="1">
      <c r="A32" s="257" t="s">
        <v>216</v>
      </c>
      <c r="B32" s="258" t="s">
        <v>87</v>
      </c>
      <c r="C32" s="259" t="e">
        <f>'철거 폐기물 수량산출'!#REF!</f>
        <v>#REF!</v>
      </c>
      <c r="D32" s="258" t="s">
        <v>97</v>
      </c>
      <c r="E32" s="260" t="e">
        <f>F10</f>
        <v>#REF!</v>
      </c>
      <c r="F32" s="261" t="e">
        <f>ROUNDDOWN(E32*C32,0)</f>
        <v>#REF!</v>
      </c>
      <c r="G32" s="260">
        <f>H10</f>
        <v>5204</v>
      </c>
      <c r="H32" s="260" t="e">
        <f>ROUNDDOWN(G32*C32,0)</f>
        <v>#REF!</v>
      </c>
      <c r="I32" s="260">
        <f>J10</f>
        <v>0</v>
      </c>
      <c r="J32" s="260" t="e">
        <f>ROUNDDOWN(I32*C32,0)</f>
        <v>#REF!</v>
      </c>
      <c r="K32" s="260" t="e">
        <f t="shared" si="27"/>
        <v>#REF!</v>
      </c>
      <c r="L32" s="260" t="e">
        <f>SUM(F32+H32+J32)</f>
        <v>#REF!</v>
      </c>
      <c r="M32" s="257"/>
    </row>
    <row r="33" spans="1:13" s="263" customFormat="1" ht="18" customHeight="1">
      <c r="A33" s="257" t="s">
        <v>182</v>
      </c>
      <c r="B33" s="258"/>
      <c r="C33" s="258"/>
      <c r="D33" s="258"/>
      <c r="E33" s="260"/>
      <c r="F33" s="261" t="e">
        <f>SUM(F29:F32)</f>
        <v>#REF!</v>
      </c>
      <c r="G33" s="260"/>
      <c r="H33" s="261" t="e">
        <f>SUM(H29:H32)</f>
        <v>#REF!</v>
      </c>
      <c r="I33" s="260"/>
      <c r="J33" s="261" t="e">
        <f>SUM(J29:J32)</f>
        <v>#REF!</v>
      </c>
      <c r="K33" s="260"/>
      <c r="L33" s="260" t="e">
        <f>SUM(F33+H33+J33)</f>
        <v>#REF!</v>
      </c>
      <c r="M33" s="257"/>
    </row>
    <row r="34" spans="1:13" s="266" customFormat="1" ht="18" customHeight="1">
      <c r="A34" s="253"/>
      <c r="B34" s="253"/>
      <c r="C34" s="264"/>
      <c r="D34" s="253"/>
      <c r="E34" s="265"/>
      <c r="F34" s="265"/>
      <c r="G34" s="265"/>
      <c r="H34" s="265"/>
      <c r="I34" s="265"/>
      <c r="J34" s="265"/>
      <c r="K34" s="265"/>
      <c r="L34" s="265"/>
      <c r="M34" s="265"/>
    </row>
    <row r="35" spans="1:13" s="268" customFormat="1" ht="18" customHeight="1">
      <c r="A35" s="253" t="s">
        <v>249</v>
      </c>
      <c r="B35" s="404" t="s">
        <v>203</v>
      </c>
      <c r="C35" s="404"/>
      <c r="D35" s="404" t="s">
        <v>251</v>
      </c>
      <c r="E35" s="404"/>
      <c r="F35" s="254" t="s">
        <v>205</v>
      </c>
      <c r="G35" s="267"/>
      <c r="H35" s="404" t="s">
        <v>210</v>
      </c>
      <c r="I35" s="404"/>
      <c r="J35" s="404"/>
      <c r="K35" s="404"/>
      <c r="L35" s="404"/>
      <c r="M35" s="255"/>
    </row>
    <row r="36" spans="1:13" s="262" customFormat="1" ht="18" customHeight="1">
      <c r="A36" s="257" t="s">
        <v>200</v>
      </c>
      <c r="B36" s="258"/>
      <c r="C36" s="258">
        <f>0.02*40%</f>
        <v>8.0000000000000002E-3</v>
      </c>
      <c r="D36" s="258" t="s">
        <v>185</v>
      </c>
      <c r="E36" s="260"/>
      <c r="F36" s="261">
        <f>ROUNDDOWN(E36*C36,0)</f>
        <v>0</v>
      </c>
      <c r="G36" s="260" t="e">
        <f>#REF!</f>
        <v>#REF!</v>
      </c>
      <c r="H36" s="260" t="e">
        <f>ROUNDDOWN(G36*C36,0)</f>
        <v>#REF!</v>
      </c>
      <c r="I36" s="260"/>
      <c r="J36" s="260">
        <f>ROUNDDOWN(I36*C36,0)</f>
        <v>0</v>
      </c>
      <c r="K36" s="260" t="e">
        <f t="shared" ref="K36:K37" si="29">SUM(E36+G36+I36)</f>
        <v>#REF!</v>
      </c>
      <c r="L36" s="260" t="e">
        <f t="shared" ref="L36:L38" si="30">SUM(F36+H36+J36)</f>
        <v>#REF!</v>
      </c>
      <c r="M36" s="257"/>
    </row>
    <row r="37" spans="1:13" s="262" customFormat="1" ht="18" customHeight="1">
      <c r="A37" s="257" t="s">
        <v>184</v>
      </c>
      <c r="B37" s="258"/>
      <c r="C37" s="258">
        <f>0.002*40%</f>
        <v>8.0000000000000004E-4</v>
      </c>
      <c r="D37" s="258" t="s">
        <v>185</v>
      </c>
      <c r="E37" s="260"/>
      <c r="F37" s="261">
        <f>ROUNDDOWN(E37*C37,0)</f>
        <v>0</v>
      </c>
      <c r="G37" s="260" t="e">
        <f>#REF!</f>
        <v>#REF!</v>
      </c>
      <c r="H37" s="260" t="e">
        <f>ROUNDDOWN(G37*C37,0)</f>
        <v>#REF!</v>
      </c>
      <c r="I37" s="260"/>
      <c r="J37" s="260">
        <f>ROUNDDOWN(I37*C37,0)</f>
        <v>0</v>
      </c>
      <c r="K37" s="260" t="e">
        <f t="shared" si="29"/>
        <v>#REF!</v>
      </c>
      <c r="L37" s="260" t="e">
        <f t="shared" si="30"/>
        <v>#REF!</v>
      </c>
      <c r="M37" s="257"/>
    </row>
    <row r="38" spans="1:13" s="262" customFormat="1" ht="18" customHeight="1">
      <c r="A38" s="257" t="s">
        <v>182</v>
      </c>
      <c r="B38" s="258"/>
      <c r="C38" s="258"/>
      <c r="D38" s="258"/>
      <c r="E38" s="260"/>
      <c r="F38" s="261">
        <f>SUM(F36:F37)</f>
        <v>0</v>
      </c>
      <c r="G38" s="260"/>
      <c r="H38" s="260" t="e">
        <f>SUM(H36:H37)</f>
        <v>#REF!</v>
      </c>
      <c r="I38" s="260"/>
      <c r="J38" s="260">
        <f>SUM(J36:J37)</f>
        <v>0</v>
      </c>
      <c r="K38" s="260"/>
      <c r="L38" s="260" t="e">
        <f t="shared" si="30"/>
        <v>#REF!</v>
      </c>
      <c r="M38" s="257"/>
    </row>
    <row r="39" spans="1:13" s="263" customFormat="1" ht="18" customHeight="1">
      <c r="A39" s="257"/>
      <c r="B39" s="258"/>
      <c r="C39" s="258"/>
      <c r="D39" s="258"/>
      <c r="E39" s="260"/>
      <c r="F39" s="261"/>
      <c r="G39" s="260"/>
      <c r="H39" s="261"/>
      <c r="I39" s="260"/>
      <c r="J39" s="261"/>
      <c r="K39" s="260"/>
      <c r="L39" s="260"/>
      <c r="M39" s="257"/>
    </row>
    <row r="40" spans="1:13" s="268" customFormat="1" ht="18" customHeight="1">
      <c r="A40" s="253" t="s">
        <v>325</v>
      </c>
      <c r="B40" s="404" t="s">
        <v>215</v>
      </c>
      <c r="C40" s="404"/>
      <c r="D40" s="404" t="s">
        <v>251</v>
      </c>
      <c r="E40" s="404"/>
      <c r="F40" s="254" t="s">
        <v>205</v>
      </c>
      <c r="G40" s="267"/>
      <c r="H40" s="404" t="s">
        <v>217</v>
      </c>
      <c r="I40" s="404"/>
      <c r="J40" s="404"/>
      <c r="K40" s="404"/>
      <c r="L40" s="404"/>
      <c r="M40" s="255"/>
    </row>
    <row r="41" spans="1:13" s="262" customFormat="1" ht="18" customHeight="1">
      <c r="A41" s="257" t="s">
        <v>200</v>
      </c>
      <c r="B41" s="258"/>
      <c r="C41" s="258">
        <v>0.02</v>
      </c>
      <c r="D41" s="258" t="s">
        <v>185</v>
      </c>
      <c r="E41" s="260"/>
      <c r="F41" s="261">
        <f>ROUNDDOWN(E41*C41,0)</f>
        <v>0</v>
      </c>
      <c r="G41" s="260" t="e">
        <f>#REF!</f>
        <v>#REF!</v>
      </c>
      <c r="H41" s="260" t="e">
        <f>ROUNDDOWN(G41*C41,0)</f>
        <v>#REF!</v>
      </c>
      <c r="I41" s="260"/>
      <c r="J41" s="260">
        <f>ROUNDDOWN(I41*C41,0)</f>
        <v>0</v>
      </c>
      <c r="K41" s="260" t="e">
        <f t="shared" ref="K41:K42" si="31">SUM(E41+G41+I41)</f>
        <v>#REF!</v>
      </c>
      <c r="L41" s="260" t="e">
        <f t="shared" ref="L41:L43" si="32">SUM(F41+H41+J41)</f>
        <v>#REF!</v>
      </c>
      <c r="M41" s="257"/>
    </row>
    <row r="42" spans="1:13" s="262" customFormat="1" ht="18" customHeight="1">
      <c r="A42" s="257" t="s">
        <v>184</v>
      </c>
      <c r="B42" s="258"/>
      <c r="C42" s="258">
        <v>2E-3</v>
      </c>
      <c r="D42" s="258" t="s">
        <v>185</v>
      </c>
      <c r="E42" s="260"/>
      <c r="F42" s="261">
        <f>ROUNDDOWN(E42*C42,0)</f>
        <v>0</v>
      </c>
      <c r="G42" s="260" t="e">
        <f>#REF!</f>
        <v>#REF!</v>
      </c>
      <c r="H42" s="260" t="e">
        <f>ROUNDDOWN(G42*C42,0)</f>
        <v>#REF!</v>
      </c>
      <c r="I42" s="260"/>
      <c r="J42" s="260">
        <f>ROUNDDOWN(I42*C42,0)</f>
        <v>0</v>
      </c>
      <c r="K42" s="260" t="e">
        <f t="shared" si="31"/>
        <v>#REF!</v>
      </c>
      <c r="L42" s="260" t="e">
        <f t="shared" si="32"/>
        <v>#REF!</v>
      </c>
      <c r="M42" s="257"/>
    </row>
    <row r="43" spans="1:13" s="262" customFormat="1" ht="18" customHeight="1">
      <c r="A43" s="257" t="s">
        <v>182</v>
      </c>
      <c r="B43" s="258"/>
      <c r="C43" s="258"/>
      <c r="D43" s="258"/>
      <c r="E43" s="260"/>
      <c r="F43" s="261">
        <f>SUM(F41:F42)</f>
        <v>0</v>
      </c>
      <c r="G43" s="260"/>
      <c r="H43" s="260" t="e">
        <f>SUM(H41:H42)</f>
        <v>#REF!</v>
      </c>
      <c r="I43" s="260"/>
      <c r="J43" s="260">
        <f>SUM(J41:J42)</f>
        <v>0</v>
      </c>
      <c r="K43" s="260"/>
      <c r="L43" s="260" t="e">
        <f t="shared" si="32"/>
        <v>#REF!</v>
      </c>
      <c r="M43" s="257"/>
    </row>
    <row r="44" spans="1:13" s="83" customFormat="1" ht="18" customHeight="1">
      <c r="A44" s="247"/>
      <c r="B44" s="161"/>
      <c r="C44" s="162"/>
      <c r="D44" s="161"/>
      <c r="E44" s="170"/>
      <c r="F44" s="170"/>
      <c r="G44" s="170"/>
      <c r="H44" s="170"/>
      <c r="I44" s="170"/>
      <c r="J44" s="170"/>
      <c r="K44" s="170"/>
      <c r="L44" s="170"/>
      <c r="M44" s="170"/>
    </row>
    <row r="45" spans="1:13" s="81" customFormat="1" ht="18" customHeight="1">
      <c r="A45" s="247" t="str">
        <f>일위대가목록!A8</f>
        <v>제 7 호표</v>
      </c>
      <c r="B45" s="403" t="str">
        <f>일위대가목록!B8</f>
        <v>스트레칭로라베어링교체</v>
      </c>
      <c r="C45" s="403"/>
      <c r="D45" s="403">
        <f>일위대가목록!C8</f>
        <v>0</v>
      </c>
      <c r="E45" s="403"/>
      <c r="F45" s="171" t="str">
        <f>일위대가목록!E8</f>
        <v>EA</v>
      </c>
      <c r="G45" s="171"/>
      <c r="H45" s="403"/>
      <c r="I45" s="403"/>
      <c r="J45" s="403"/>
      <c r="K45" s="403"/>
      <c r="L45" s="403"/>
      <c r="M45" s="172"/>
    </row>
    <row r="46" spans="1:13" s="82" customFormat="1" ht="18" customHeight="1">
      <c r="A46" s="173" t="s">
        <v>475</v>
      </c>
      <c r="B46" s="164"/>
      <c r="C46" s="164">
        <v>1</v>
      </c>
      <c r="D46" s="164" t="s">
        <v>50</v>
      </c>
      <c r="E46" s="174" t="e">
        <f>#REF!</f>
        <v>#REF!</v>
      </c>
      <c r="F46" s="175" t="e">
        <f t="shared" ref="F46" si="33">ROUNDDOWN(E46*C46,0)</f>
        <v>#REF!</v>
      </c>
      <c r="G46" s="174"/>
      <c r="H46" s="174">
        <f t="shared" ref="H46" si="34">ROUNDDOWN(G46*C46,0)</f>
        <v>0</v>
      </c>
      <c r="I46" s="174"/>
      <c r="J46" s="174">
        <f t="shared" ref="J46" si="35">ROUNDDOWN(I46*C46,0)</f>
        <v>0</v>
      </c>
      <c r="K46" s="174" t="e">
        <f t="shared" ref="K46" si="36">SUM(E46+G46+I46)</f>
        <v>#REF!</v>
      </c>
      <c r="L46" s="174" t="e">
        <f t="shared" ref="L46" si="37">SUM(F46+H46+J46)</f>
        <v>#REF!</v>
      </c>
      <c r="M46" s="173"/>
    </row>
    <row r="47" spans="1:13" s="82" customFormat="1" ht="18" customHeight="1">
      <c r="A47" s="173" t="s">
        <v>182</v>
      </c>
      <c r="B47" s="164"/>
      <c r="C47" s="164"/>
      <c r="D47" s="164"/>
      <c r="E47" s="174"/>
      <c r="F47" s="175" t="e">
        <f>SUM(F46:F46)</f>
        <v>#REF!</v>
      </c>
      <c r="G47" s="174"/>
      <c r="H47" s="175">
        <f>SUM(H46:H46)</f>
        <v>0</v>
      </c>
      <c r="I47" s="174"/>
      <c r="J47" s="175">
        <f>SUM(J46:J46)</f>
        <v>0</v>
      </c>
      <c r="K47" s="174"/>
      <c r="L47" s="174" t="e">
        <f>SUM(F47+H47+J47)</f>
        <v>#REF!</v>
      </c>
      <c r="M47" s="173"/>
    </row>
    <row r="48" spans="1:13" s="83" customFormat="1" ht="18" customHeight="1">
      <c r="A48" s="247"/>
      <c r="B48" s="161"/>
      <c r="C48" s="162"/>
      <c r="D48" s="161"/>
      <c r="E48" s="170"/>
      <c r="F48" s="170"/>
      <c r="G48" s="170"/>
      <c r="H48" s="170"/>
      <c r="I48" s="170"/>
      <c r="J48" s="170"/>
      <c r="K48" s="170"/>
      <c r="L48" s="170"/>
      <c r="M48" s="170"/>
    </row>
    <row r="49" spans="1:13" s="81" customFormat="1" ht="18" customHeight="1">
      <c r="A49" s="247" t="str">
        <f>일위대가목록!A9</f>
        <v>제 8 호표</v>
      </c>
      <c r="B49" s="403" t="str">
        <f>일위대가목록!B9</f>
        <v>시설물볼트고정</v>
      </c>
      <c r="C49" s="403"/>
      <c r="D49" s="403">
        <f>일위대가목록!C9</f>
        <v>0</v>
      </c>
      <c r="E49" s="403"/>
      <c r="F49" s="171" t="str">
        <f>일위대가목록!E9</f>
        <v>EA</v>
      </c>
      <c r="G49" s="171"/>
      <c r="H49" s="403"/>
      <c r="I49" s="403"/>
      <c r="J49" s="403"/>
      <c r="K49" s="403"/>
      <c r="L49" s="403"/>
      <c r="M49" s="172"/>
    </row>
    <row r="50" spans="1:13" s="82" customFormat="1" ht="18" customHeight="1">
      <c r="A50" s="173" t="s">
        <v>212</v>
      </c>
      <c r="B50" s="164"/>
      <c r="C50" s="164">
        <v>1</v>
      </c>
      <c r="D50" s="164" t="s">
        <v>50</v>
      </c>
      <c r="E50" s="174"/>
      <c r="F50" s="175">
        <f t="shared" ref="F50" si="38">ROUNDDOWN(E50*C50,0)</f>
        <v>0</v>
      </c>
      <c r="G50" s="174" t="e">
        <f>H55</f>
        <v>#REF!</v>
      </c>
      <c r="H50" s="174" t="e">
        <f t="shared" ref="H50" si="39">ROUNDDOWN(G50*C50,0)</f>
        <v>#REF!</v>
      </c>
      <c r="I50" s="174"/>
      <c r="J50" s="174">
        <f t="shared" ref="J50" si="40">ROUNDDOWN(I50*C50,0)</f>
        <v>0</v>
      </c>
      <c r="K50" s="174" t="e">
        <f t="shared" ref="K50" si="41">SUM(E50+G50+I50)</f>
        <v>#REF!</v>
      </c>
      <c r="L50" s="174" t="e">
        <f t="shared" ref="L50" si="42">SUM(F50+H50+J50)</f>
        <v>#REF!</v>
      </c>
      <c r="M50" s="173"/>
    </row>
    <row r="51" spans="1:13" s="82" customFormat="1" ht="18" customHeight="1">
      <c r="A51" s="173" t="s">
        <v>182</v>
      </c>
      <c r="B51" s="164"/>
      <c r="C51" s="164"/>
      <c r="D51" s="164"/>
      <c r="E51" s="174"/>
      <c r="F51" s="175">
        <f>SUM(F50:F50)</f>
        <v>0</v>
      </c>
      <c r="G51" s="174"/>
      <c r="H51" s="175" t="e">
        <f>SUM(H50:H50)</f>
        <v>#REF!</v>
      </c>
      <c r="I51" s="174"/>
      <c r="J51" s="175">
        <f>SUM(J50:J50)</f>
        <v>0</v>
      </c>
      <c r="K51" s="174"/>
      <c r="L51" s="174" t="e">
        <f>SUM(F51+H51+J51)</f>
        <v>#REF!</v>
      </c>
      <c r="M51" s="173"/>
    </row>
    <row r="52" spans="1:13" s="83" customFormat="1" ht="18" customHeight="1">
      <c r="A52" s="247"/>
      <c r="B52" s="161"/>
      <c r="C52" s="162"/>
      <c r="D52" s="161"/>
      <c r="E52" s="170"/>
      <c r="F52" s="170"/>
      <c r="G52" s="170"/>
      <c r="H52" s="170"/>
      <c r="I52" s="170"/>
      <c r="J52" s="170"/>
      <c r="K52" s="170"/>
      <c r="L52" s="170"/>
      <c r="M52" s="170"/>
    </row>
    <row r="53" spans="1:13" s="79" customFormat="1" ht="18" customHeight="1">
      <c r="A53" s="247" t="s">
        <v>196</v>
      </c>
      <c r="B53" s="403" t="s">
        <v>250</v>
      </c>
      <c r="C53" s="403"/>
      <c r="D53" s="403"/>
      <c r="E53" s="403"/>
      <c r="F53" s="171" t="s">
        <v>245</v>
      </c>
      <c r="G53" s="176"/>
      <c r="H53" s="403" t="s">
        <v>669</v>
      </c>
      <c r="I53" s="403"/>
      <c r="J53" s="403"/>
      <c r="K53" s="403"/>
      <c r="L53" s="403"/>
      <c r="M53" s="172"/>
    </row>
    <row r="54" spans="1:13" ht="18" customHeight="1">
      <c r="A54" s="165" t="s">
        <v>184</v>
      </c>
      <c r="B54" s="164"/>
      <c r="C54" s="164">
        <v>0.04</v>
      </c>
      <c r="D54" s="164" t="s">
        <v>43</v>
      </c>
      <c r="E54" s="179"/>
      <c r="F54" s="175">
        <f>ROUNDDOWN(E54*C54,0)</f>
        <v>0</v>
      </c>
      <c r="G54" s="174" t="e">
        <f>#REF!</f>
        <v>#REF!</v>
      </c>
      <c r="H54" s="174" t="e">
        <f>ROUNDDOWN(G54*C54,0)</f>
        <v>#REF!</v>
      </c>
      <c r="I54" s="174"/>
      <c r="J54" s="174">
        <f>ROUNDDOWN(I54*C54,0)</f>
        <v>0</v>
      </c>
      <c r="K54" s="174" t="e">
        <f>SUM(E54+G54+I54)</f>
        <v>#REF!</v>
      </c>
      <c r="L54" s="174" t="e">
        <f>SUM(F54+H54+J54)</f>
        <v>#REF!</v>
      </c>
      <c r="M54" s="173"/>
    </row>
    <row r="55" spans="1:13" ht="18" customHeight="1">
      <c r="A55" s="165" t="s">
        <v>42</v>
      </c>
      <c r="B55" s="164"/>
      <c r="C55" s="181"/>
      <c r="D55" s="164"/>
      <c r="E55" s="179"/>
      <c r="F55" s="179">
        <f>SUM(F54)</f>
        <v>0</v>
      </c>
      <c r="G55" s="174"/>
      <c r="H55" s="179" t="e">
        <f>SUM(H54)</f>
        <v>#REF!</v>
      </c>
      <c r="I55" s="174"/>
      <c r="J55" s="179">
        <f>SUM(J54)</f>
        <v>0</v>
      </c>
      <c r="K55" s="174"/>
      <c r="L55" s="174" t="e">
        <f>SUM(F55+H55+J55)</f>
        <v>#REF!</v>
      </c>
      <c r="M55" s="173"/>
    </row>
    <row r="56" spans="1:13" ht="18" customHeight="1">
      <c r="A56" s="165"/>
      <c r="B56" s="164"/>
      <c r="C56" s="181"/>
      <c r="D56" s="164"/>
      <c r="E56" s="179"/>
      <c r="F56" s="179"/>
      <c r="G56" s="174"/>
      <c r="H56" s="179"/>
      <c r="I56" s="174"/>
      <c r="J56" s="179"/>
      <c r="K56" s="174"/>
      <c r="L56" s="174"/>
      <c r="M56" s="173"/>
    </row>
    <row r="57" spans="1:13" s="81" customFormat="1" ht="18" customHeight="1">
      <c r="A57" s="247" t="str">
        <f>일위대가목록!A10</f>
        <v>제 9 호표</v>
      </c>
      <c r="B57" s="403" t="str">
        <f>일위대가목록!B10</f>
        <v>볼트캡설치</v>
      </c>
      <c r="C57" s="403"/>
      <c r="D57" s="403">
        <f>일위대가목록!C10</f>
        <v>0</v>
      </c>
      <c r="E57" s="403"/>
      <c r="F57" s="171" t="str">
        <f>일위대가목록!E10</f>
        <v>EA</v>
      </c>
      <c r="G57" s="171"/>
      <c r="H57" s="403"/>
      <c r="I57" s="403"/>
      <c r="J57" s="403"/>
      <c r="K57" s="403"/>
      <c r="L57" s="403"/>
      <c r="M57" s="172"/>
    </row>
    <row r="58" spans="1:13" s="82" customFormat="1" ht="18" customHeight="1">
      <c r="A58" s="173" t="s">
        <v>476</v>
      </c>
      <c r="B58" s="164"/>
      <c r="C58" s="164">
        <v>1</v>
      </c>
      <c r="D58" s="164" t="s">
        <v>50</v>
      </c>
      <c r="E58" s="174" t="e">
        <f>#REF!</f>
        <v>#REF!</v>
      </c>
      <c r="F58" s="175" t="e">
        <f t="shared" ref="F58:F59" si="43">ROUNDDOWN(E58*C58,0)</f>
        <v>#REF!</v>
      </c>
      <c r="G58" s="174"/>
      <c r="H58" s="174">
        <f t="shared" ref="H58:H59" si="44">ROUNDDOWN(G58*C58,0)</f>
        <v>0</v>
      </c>
      <c r="I58" s="174"/>
      <c r="J58" s="174">
        <f t="shared" ref="J58:J59" si="45">ROUNDDOWN(I58*C58,0)</f>
        <v>0</v>
      </c>
      <c r="K58" s="174" t="e">
        <f t="shared" ref="K58:K59" si="46">SUM(E58+G58+I58)</f>
        <v>#REF!</v>
      </c>
      <c r="L58" s="174" t="e">
        <f t="shared" ref="L58:L59" si="47">SUM(F58+H58+J58)</f>
        <v>#REF!</v>
      </c>
      <c r="M58" s="173"/>
    </row>
    <row r="59" spans="1:13" s="82" customFormat="1" ht="18" customHeight="1">
      <c r="A59" s="173" t="s">
        <v>212</v>
      </c>
      <c r="B59" s="164"/>
      <c r="C59" s="164">
        <v>1</v>
      </c>
      <c r="D59" s="164" t="s">
        <v>50</v>
      </c>
      <c r="E59" s="174"/>
      <c r="F59" s="175">
        <f t="shared" si="43"/>
        <v>0</v>
      </c>
      <c r="G59" s="174" t="e">
        <f>H51</f>
        <v>#REF!</v>
      </c>
      <c r="H59" s="174" t="e">
        <f t="shared" si="44"/>
        <v>#REF!</v>
      </c>
      <c r="I59" s="174"/>
      <c r="J59" s="174">
        <f t="shared" si="45"/>
        <v>0</v>
      </c>
      <c r="K59" s="174" t="e">
        <f t="shared" si="46"/>
        <v>#REF!</v>
      </c>
      <c r="L59" s="174" t="e">
        <f t="shared" si="47"/>
        <v>#REF!</v>
      </c>
      <c r="M59" s="173"/>
    </row>
    <row r="60" spans="1:13" s="82" customFormat="1" ht="18" customHeight="1">
      <c r="A60" s="173" t="s">
        <v>182</v>
      </c>
      <c r="B60" s="164"/>
      <c r="C60" s="164"/>
      <c r="D60" s="164"/>
      <c r="E60" s="174"/>
      <c r="F60" s="175" t="e">
        <f>SUM(F58:F59)</f>
        <v>#REF!</v>
      </c>
      <c r="G60" s="174"/>
      <c r="H60" s="175" t="e">
        <f>SUM(H58:H59)</f>
        <v>#REF!</v>
      </c>
      <c r="I60" s="174"/>
      <c r="J60" s="175">
        <f>SUM(J58:J59)</f>
        <v>0</v>
      </c>
      <c r="K60" s="174"/>
      <c r="L60" s="174" t="e">
        <f>SUM(F60+H60+J60)</f>
        <v>#REF!</v>
      </c>
      <c r="M60" s="173"/>
    </row>
    <row r="61" spans="1:13" ht="18" customHeight="1">
      <c r="A61" s="165"/>
      <c r="B61" s="164"/>
      <c r="C61" s="181"/>
      <c r="D61" s="164"/>
      <c r="E61" s="179"/>
      <c r="F61" s="179"/>
      <c r="G61" s="174"/>
      <c r="H61" s="179"/>
      <c r="I61" s="174"/>
      <c r="J61" s="179"/>
      <c r="K61" s="174"/>
      <c r="L61" s="174"/>
      <c r="M61" s="173"/>
    </row>
    <row r="62" spans="1:13" s="81" customFormat="1" ht="18" customHeight="1">
      <c r="A62" s="247" t="str">
        <f>일위대가목록!A11</f>
        <v>제 10 호표</v>
      </c>
      <c r="B62" s="403" t="str">
        <f>일위대가목록!B11</f>
        <v>조합놀이대안전판넬 교체</v>
      </c>
      <c r="C62" s="403"/>
      <c r="D62" s="403" t="str">
        <f>일위대가목록!C11</f>
        <v>920*1050*70T</v>
      </c>
      <c r="E62" s="403"/>
      <c r="F62" s="171" t="str">
        <f>일위대가목록!E11</f>
        <v>EA</v>
      </c>
      <c r="G62" s="171"/>
      <c r="H62" s="403"/>
      <c r="I62" s="403"/>
      <c r="J62" s="403"/>
      <c r="K62" s="403"/>
      <c r="L62" s="403"/>
      <c r="M62" s="172"/>
    </row>
    <row r="63" spans="1:13" s="82" customFormat="1" ht="18" customHeight="1">
      <c r="A63" s="173" t="s">
        <v>326</v>
      </c>
      <c r="B63" s="164" t="s">
        <v>284</v>
      </c>
      <c r="C63" s="164" t="e">
        <f>'철거 폐기물 수량산출'!#REF!</f>
        <v>#REF!</v>
      </c>
      <c r="D63" s="164" t="s">
        <v>50</v>
      </c>
      <c r="E63" s="174" t="e">
        <f>#REF!</f>
        <v>#REF!</v>
      </c>
      <c r="F63" s="175" t="e">
        <f t="shared" ref="F63" si="48">ROUNDDOWN(E63*C63,0)</f>
        <v>#REF!</v>
      </c>
      <c r="G63" s="174"/>
      <c r="H63" s="174" t="e">
        <f t="shared" ref="H63" si="49">ROUNDDOWN(G63*C63,0)</f>
        <v>#REF!</v>
      </c>
      <c r="I63" s="174"/>
      <c r="J63" s="174" t="e">
        <f t="shared" ref="J63" si="50">ROUNDDOWN(I63*C63,0)</f>
        <v>#REF!</v>
      </c>
      <c r="K63" s="174" t="e">
        <f t="shared" ref="K63" si="51">SUM(E63+G63+I63)</f>
        <v>#REF!</v>
      </c>
      <c r="L63" s="174" t="e">
        <f t="shared" ref="L63" si="52">SUM(F63+H63+J63)</f>
        <v>#REF!</v>
      </c>
      <c r="M63" s="173"/>
    </row>
    <row r="64" spans="1:13" s="82" customFormat="1" ht="18" customHeight="1">
      <c r="A64" s="173" t="s">
        <v>327</v>
      </c>
      <c r="B64" s="164"/>
      <c r="C64" s="164" t="e">
        <f>'철거 폐기물 수량산출'!#REF!</f>
        <v>#REF!</v>
      </c>
      <c r="D64" s="164" t="s">
        <v>286</v>
      </c>
      <c r="E64" s="174"/>
      <c r="F64" s="175" t="e">
        <f t="shared" ref="F64" si="53">ROUNDDOWN(E64*C64,0)</f>
        <v>#REF!</v>
      </c>
      <c r="G64" s="174" t="e">
        <f>H55</f>
        <v>#REF!</v>
      </c>
      <c r="H64" s="174" t="e">
        <f t="shared" ref="H64" si="54">ROUNDDOWN(G64*C64,0)</f>
        <v>#REF!</v>
      </c>
      <c r="I64" s="174"/>
      <c r="J64" s="174" t="e">
        <f t="shared" ref="J64" si="55">ROUNDDOWN(I64*C64,0)</f>
        <v>#REF!</v>
      </c>
      <c r="K64" s="174" t="e">
        <f t="shared" ref="K64" si="56">SUM(E64+G64+I64)</f>
        <v>#REF!</v>
      </c>
      <c r="L64" s="174" t="e">
        <f t="shared" ref="L64" si="57">SUM(F64+H64+J64)</f>
        <v>#REF!</v>
      </c>
      <c r="M64" s="173"/>
    </row>
    <row r="65" spans="1:13" s="82" customFormat="1" ht="18" customHeight="1">
      <c r="A65" s="173" t="s">
        <v>182</v>
      </c>
      <c r="B65" s="164"/>
      <c r="C65" s="164"/>
      <c r="D65" s="164"/>
      <c r="E65" s="174"/>
      <c r="F65" s="175" t="e">
        <f>SUM(F63:F64)</f>
        <v>#REF!</v>
      </c>
      <c r="G65" s="174"/>
      <c r="H65" s="175" t="e">
        <f>SUM(H63:H64)</f>
        <v>#REF!</v>
      </c>
      <c r="I65" s="174"/>
      <c r="J65" s="175" t="e">
        <f>SUM(J63:J64)</f>
        <v>#REF!</v>
      </c>
      <c r="K65" s="174"/>
      <c r="L65" s="174" t="e">
        <f>SUM(F65+H65+J65)</f>
        <v>#REF!</v>
      </c>
      <c r="M65" s="173"/>
    </row>
    <row r="66" spans="1:13" s="83" customFormat="1" ht="18" customHeight="1">
      <c r="A66" s="247"/>
      <c r="B66" s="161"/>
      <c r="C66" s="162"/>
      <c r="D66" s="161"/>
      <c r="E66" s="170"/>
      <c r="F66" s="170"/>
      <c r="G66" s="170"/>
      <c r="H66" s="170"/>
      <c r="I66" s="170"/>
      <c r="J66" s="170"/>
      <c r="K66" s="170"/>
      <c r="L66" s="170"/>
      <c r="M66" s="170"/>
    </row>
    <row r="67" spans="1:13" s="81" customFormat="1" ht="18" customHeight="1">
      <c r="A67" s="247" t="str">
        <f>일위대가목록!A12</f>
        <v>제 11 호표</v>
      </c>
      <c r="B67" s="403" t="str">
        <f>일위대가목록!B12</f>
        <v>평상기초보수</v>
      </c>
      <c r="C67" s="403"/>
      <c r="D67" s="403">
        <f>일위대가목록!C13</f>
        <v>0</v>
      </c>
      <c r="E67" s="403"/>
      <c r="F67" s="171" t="str">
        <f>일위대가목록!E12</f>
        <v>개소</v>
      </c>
      <c r="G67" s="171"/>
      <c r="H67" s="403"/>
      <c r="I67" s="403"/>
      <c r="J67" s="403"/>
      <c r="K67" s="403"/>
      <c r="L67" s="403"/>
      <c r="M67" s="172"/>
    </row>
    <row r="68" spans="1:13" ht="18" customHeight="1">
      <c r="A68" s="173" t="s">
        <v>176</v>
      </c>
      <c r="B68" s="164" t="s">
        <v>177</v>
      </c>
      <c r="C68" s="164" t="e">
        <f>'철거 폐기물 수량산출'!#REF!</f>
        <v>#REF!</v>
      </c>
      <c r="D68" s="164" t="s">
        <v>94</v>
      </c>
      <c r="E68" s="174"/>
      <c r="F68" s="175" t="e">
        <f t="shared" ref="F68:F75" si="58">ROUNDDOWN(E68*C68,0)</f>
        <v>#REF!</v>
      </c>
      <c r="G68" s="174" t="e">
        <f>H80</f>
        <v>#REF!</v>
      </c>
      <c r="H68" s="174" t="e">
        <f t="shared" ref="H68:H75" si="59">ROUNDDOWN(G68*C68,0)</f>
        <v>#REF!</v>
      </c>
      <c r="I68" s="174"/>
      <c r="J68" s="174" t="e">
        <f t="shared" ref="J68:J73" si="60">ROUNDDOWN(I68*C68,0)</f>
        <v>#REF!</v>
      </c>
      <c r="K68" s="174" t="e">
        <f t="shared" ref="K68:K73" si="61">SUM(E68+G68+I68)</f>
        <v>#REF!</v>
      </c>
      <c r="L68" s="174" t="e">
        <f t="shared" ref="L68:L73" si="62">SUM(F68+H68+J68)</f>
        <v>#REF!</v>
      </c>
      <c r="M68" s="173"/>
    </row>
    <row r="69" spans="1:13" ht="18" customHeight="1">
      <c r="A69" s="173" t="s">
        <v>178</v>
      </c>
      <c r="B69" s="164" t="s">
        <v>179</v>
      </c>
      <c r="C69" s="164" t="e">
        <f>'철거 폐기물 수량산출'!#REF!</f>
        <v>#REF!</v>
      </c>
      <c r="D69" s="164" t="s">
        <v>94</v>
      </c>
      <c r="E69" s="174"/>
      <c r="F69" s="175" t="e">
        <f t="shared" si="58"/>
        <v>#REF!</v>
      </c>
      <c r="G69" s="174" t="e">
        <f>H84</f>
        <v>#REF!</v>
      </c>
      <c r="H69" s="174" t="e">
        <f t="shared" si="59"/>
        <v>#REF!</v>
      </c>
      <c r="I69" s="174"/>
      <c r="J69" s="174" t="e">
        <f t="shared" si="60"/>
        <v>#REF!</v>
      </c>
      <c r="K69" s="174" t="e">
        <f t="shared" si="61"/>
        <v>#REF!</v>
      </c>
      <c r="L69" s="174" t="e">
        <f t="shared" si="62"/>
        <v>#REF!</v>
      </c>
      <c r="M69" s="173"/>
    </row>
    <row r="70" spans="1:13" ht="18" customHeight="1">
      <c r="A70" s="173" t="s">
        <v>254</v>
      </c>
      <c r="B70" s="164" t="s">
        <v>180</v>
      </c>
      <c r="C70" s="164" t="e">
        <f>'철거 폐기물 수량산출'!#REF!</f>
        <v>#REF!</v>
      </c>
      <c r="D70" s="164" t="s">
        <v>94</v>
      </c>
      <c r="E70" s="174"/>
      <c r="F70" s="175" t="e">
        <f t="shared" si="58"/>
        <v>#REF!</v>
      </c>
      <c r="G70" s="174" t="e">
        <f>H88</f>
        <v>#REF!</v>
      </c>
      <c r="H70" s="174" t="e">
        <f t="shared" si="59"/>
        <v>#REF!</v>
      </c>
      <c r="I70" s="174"/>
      <c r="J70" s="174" t="e">
        <f t="shared" si="60"/>
        <v>#REF!</v>
      </c>
      <c r="K70" s="174" t="e">
        <f t="shared" si="61"/>
        <v>#REF!</v>
      </c>
      <c r="L70" s="174" t="e">
        <f t="shared" si="62"/>
        <v>#REF!</v>
      </c>
      <c r="M70" s="173"/>
    </row>
    <row r="71" spans="1:13" ht="18" customHeight="1">
      <c r="A71" s="173" t="s">
        <v>201</v>
      </c>
      <c r="B71" s="164" t="s">
        <v>202</v>
      </c>
      <c r="C71" s="164" t="e">
        <f>'철거 폐기물 수량산출'!#REF!</f>
        <v>#REF!</v>
      </c>
      <c r="D71" s="164" t="s">
        <v>94</v>
      </c>
      <c r="E71" s="174" t="e">
        <f>F96</f>
        <v>#REF!</v>
      </c>
      <c r="F71" s="175" t="e">
        <f t="shared" si="58"/>
        <v>#REF!</v>
      </c>
      <c r="G71" s="174" t="e">
        <f>H96</f>
        <v>#REF!</v>
      </c>
      <c r="H71" s="174" t="e">
        <f t="shared" si="59"/>
        <v>#REF!</v>
      </c>
      <c r="I71" s="174" t="e">
        <f>J96</f>
        <v>#REF!</v>
      </c>
      <c r="J71" s="174" t="e">
        <f t="shared" si="60"/>
        <v>#REF!</v>
      </c>
      <c r="K71" s="174" t="e">
        <f t="shared" si="61"/>
        <v>#REF!</v>
      </c>
      <c r="L71" s="174" t="e">
        <f t="shared" si="62"/>
        <v>#REF!</v>
      </c>
      <c r="M71" s="173"/>
    </row>
    <row r="72" spans="1:13" ht="18" customHeight="1">
      <c r="A72" s="173" t="s">
        <v>181</v>
      </c>
      <c r="B72" s="164" t="s">
        <v>255</v>
      </c>
      <c r="C72" s="164" t="e">
        <f>'철거 폐기물 수량산출'!#REF!</f>
        <v>#REF!</v>
      </c>
      <c r="D72" s="164" t="s">
        <v>94</v>
      </c>
      <c r="E72" s="174" t="e">
        <f>F104</f>
        <v>#REF!</v>
      </c>
      <c r="F72" s="175" t="e">
        <f t="shared" si="58"/>
        <v>#REF!</v>
      </c>
      <c r="G72" s="174" t="e">
        <f>H104</f>
        <v>#REF!</v>
      </c>
      <c r="H72" s="174" t="e">
        <f t="shared" si="59"/>
        <v>#REF!</v>
      </c>
      <c r="I72" s="174">
        <f>J104</f>
        <v>0</v>
      </c>
      <c r="J72" s="174" t="e">
        <f t="shared" si="60"/>
        <v>#REF!</v>
      </c>
      <c r="K72" s="174" t="e">
        <f t="shared" si="61"/>
        <v>#REF!</v>
      </c>
      <c r="L72" s="174" t="e">
        <f t="shared" si="62"/>
        <v>#REF!</v>
      </c>
      <c r="M72" s="173"/>
    </row>
    <row r="73" spans="1:13" ht="18" customHeight="1">
      <c r="A73" s="173" t="s">
        <v>482</v>
      </c>
      <c r="B73" s="164" t="s">
        <v>483</v>
      </c>
      <c r="C73" s="164" t="e">
        <f>'철거 폐기물 수량산출'!#REF!</f>
        <v>#REF!</v>
      </c>
      <c r="D73" s="164" t="s">
        <v>97</v>
      </c>
      <c r="E73" s="174">
        <f>F107</f>
        <v>8289</v>
      </c>
      <c r="F73" s="175" t="e">
        <f t="shared" si="58"/>
        <v>#REF!</v>
      </c>
      <c r="G73" s="174">
        <f>H107</f>
        <v>19340</v>
      </c>
      <c r="H73" s="174" t="e">
        <f t="shared" si="59"/>
        <v>#REF!</v>
      </c>
      <c r="I73" s="174">
        <f>J107</f>
        <v>0</v>
      </c>
      <c r="J73" s="174" t="e">
        <f t="shared" si="60"/>
        <v>#REF!</v>
      </c>
      <c r="K73" s="174">
        <f t="shared" si="61"/>
        <v>27629</v>
      </c>
      <c r="L73" s="174" t="e">
        <f t="shared" si="62"/>
        <v>#REF!</v>
      </c>
      <c r="M73" s="173"/>
    </row>
    <row r="74" spans="1:13" ht="18" customHeight="1">
      <c r="A74" s="173" t="s">
        <v>484</v>
      </c>
      <c r="B74" s="164"/>
      <c r="C74" s="164" t="e">
        <f>'철거 폐기물 수량산출'!#REF!</f>
        <v>#REF!</v>
      </c>
      <c r="D74" s="164" t="s">
        <v>422</v>
      </c>
      <c r="E74" s="174" t="e">
        <f>#REF!</f>
        <v>#REF!</v>
      </c>
      <c r="F74" s="175" t="e">
        <f t="shared" si="58"/>
        <v>#REF!</v>
      </c>
      <c r="G74" s="174"/>
      <c r="H74" s="174" t="e">
        <f t="shared" si="59"/>
        <v>#REF!</v>
      </c>
      <c r="I74" s="174"/>
      <c r="J74" s="174" t="e">
        <f t="shared" ref="J74:J75" si="63">ROUNDDOWN(I74*C74,0)</f>
        <v>#REF!</v>
      </c>
      <c r="K74" s="174" t="e">
        <f t="shared" ref="K74:K75" si="64">SUM(E74+G74+I74)</f>
        <v>#REF!</v>
      </c>
      <c r="L74" s="174" t="e">
        <f t="shared" ref="L74:L75" si="65">SUM(F74+H74+J74)</f>
        <v>#REF!</v>
      </c>
      <c r="M74" s="173"/>
    </row>
    <row r="75" spans="1:13" ht="18" customHeight="1">
      <c r="A75" s="173" t="s">
        <v>485</v>
      </c>
      <c r="B75" s="164"/>
      <c r="C75" s="164" t="e">
        <f>'철거 폐기물 수량산출'!#REF!</f>
        <v>#REF!</v>
      </c>
      <c r="D75" s="164" t="s">
        <v>422</v>
      </c>
      <c r="E75" s="174"/>
      <c r="F75" s="175" t="e">
        <f t="shared" si="58"/>
        <v>#REF!</v>
      </c>
      <c r="G75" s="174" t="e">
        <f>H55</f>
        <v>#REF!</v>
      </c>
      <c r="H75" s="174" t="e">
        <f t="shared" si="59"/>
        <v>#REF!</v>
      </c>
      <c r="I75" s="174"/>
      <c r="J75" s="174" t="e">
        <f t="shared" si="63"/>
        <v>#REF!</v>
      </c>
      <c r="K75" s="174" t="e">
        <f t="shared" si="64"/>
        <v>#REF!</v>
      </c>
      <c r="L75" s="174" t="e">
        <f t="shared" si="65"/>
        <v>#REF!</v>
      </c>
      <c r="M75" s="173"/>
    </row>
    <row r="76" spans="1:13" s="82" customFormat="1" ht="18" customHeight="1">
      <c r="A76" s="173" t="s">
        <v>182</v>
      </c>
      <c r="B76" s="164"/>
      <c r="C76" s="164"/>
      <c r="D76" s="164"/>
      <c r="E76" s="174"/>
      <c r="F76" s="175" t="e">
        <f>SUM(F68:F75)</f>
        <v>#REF!</v>
      </c>
      <c r="G76" s="174"/>
      <c r="H76" s="175" t="e">
        <f>SUM(H68:H75)</f>
        <v>#REF!</v>
      </c>
      <c r="I76" s="174"/>
      <c r="J76" s="175" t="e">
        <f>SUM(J68:J75)</f>
        <v>#REF!</v>
      </c>
      <c r="K76" s="174"/>
      <c r="L76" s="174" t="e">
        <f>SUM(F76+H76+J76)</f>
        <v>#REF!</v>
      </c>
      <c r="M76" s="173"/>
    </row>
    <row r="77" spans="1:13" s="82" customFormat="1" ht="18" customHeight="1">
      <c r="A77" s="173"/>
      <c r="B77" s="164"/>
      <c r="C77" s="164"/>
      <c r="D77" s="164"/>
      <c r="E77" s="174"/>
      <c r="F77" s="175"/>
      <c r="G77" s="174"/>
      <c r="H77" s="175"/>
      <c r="I77" s="174"/>
      <c r="J77" s="175"/>
      <c r="K77" s="174"/>
      <c r="L77" s="174"/>
      <c r="M77" s="173"/>
    </row>
    <row r="78" spans="1:13" s="83" customFormat="1" ht="17.100000000000001" customHeight="1">
      <c r="A78" s="247" t="s">
        <v>486</v>
      </c>
      <c r="B78" s="403" t="s">
        <v>176</v>
      </c>
      <c r="C78" s="403"/>
      <c r="D78" s="403" t="s">
        <v>253</v>
      </c>
      <c r="E78" s="403"/>
      <c r="F78" s="171" t="s">
        <v>94</v>
      </c>
      <c r="G78" s="176"/>
      <c r="H78" s="403" t="s">
        <v>262</v>
      </c>
      <c r="I78" s="403"/>
      <c r="J78" s="403"/>
      <c r="K78" s="403"/>
      <c r="L78" s="403"/>
      <c r="M78" s="172"/>
    </row>
    <row r="79" spans="1:13" s="82" customFormat="1" ht="17.100000000000001" customHeight="1">
      <c r="A79" s="173" t="s">
        <v>184</v>
      </c>
      <c r="B79" s="164"/>
      <c r="C79" s="164">
        <v>0.2</v>
      </c>
      <c r="D79" s="164" t="s">
        <v>185</v>
      </c>
      <c r="E79" s="174"/>
      <c r="F79" s="175">
        <f>ROUNDDOWN(E79*C79,0)</f>
        <v>0</v>
      </c>
      <c r="G79" s="174" t="e">
        <f>#REF!</f>
        <v>#REF!</v>
      </c>
      <c r="H79" s="174" t="e">
        <f>ROUNDDOWN(G79*C79,0)</f>
        <v>#REF!</v>
      </c>
      <c r="I79" s="174"/>
      <c r="J79" s="174">
        <f>ROUNDDOWN(I79*C79,0)</f>
        <v>0</v>
      </c>
      <c r="K79" s="174" t="e">
        <f>SUM(E79+G79+I79)</f>
        <v>#REF!</v>
      </c>
      <c r="L79" s="174" t="e">
        <f>SUM(F79+H79+J79)</f>
        <v>#REF!</v>
      </c>
      <c r="M79" s="173"/>
    </row>
    <row r="80" spans="1:13" s="82" customFormat="1" ht="17.100000000000001" customHeight="1">
      <c r="A80" s="173" t="s">
        <v>182</v>
      </c>
      <c r="B80" s="164"/>
      <c r="C80" s="164"/>
      <c r="D80" s="164"/>
      <c r="E80" s="174"/>
      <c r="F80" s="175">
        <f>SUM(F79)</f>
        <v>0</v>
      </c>
      <c r="G80" s="174"/>
      <c r="H80" s="174" t="e">
        <f>SUM(H79)</f>
        <v>#REF!</v>
      </c>
      <c r="I80" s="174"/>
      <c r="J80" s="174">
        <f>SUM(J79)</f>
        <v>0</v>
      </c>
      <c r="K80" s="174"/>
      <c r="L80" s="174" t="e">
        <f>SUM(F80+H80+J80)</f>
        <v>#REF!</v>
      </c>
      <c r="M80" s="173"/>
    </row>
    <row r="81" spans="1:13" s="82" customFormat="1" ht="17.100000000000001" customHeight="1">
      <c r="A81" s="173"/>
      <c r="B81" s="164"/>
      <c r="C81" s="164"/>
      <c r="D81" s="164"/>
      <c r="E81" s="174"/>
      <c r="F81" s="175"/>
      <c r="G81" s="174"/>
      <c r="H81" s="174"/>
      <c r="I81" s="174"/>
      <c r="J81" s="174"/>
      <c r="K81" s="174"/>
      <c r="L81" s="174"/>
      <c r="M81" s="173"/>
    </row>
    <row r="82" spans="1:13" s="83" customFormat="1" ht="17.100000000000001" customHeight="1">
      <c r="A82" s="247" t="s">
        <v>487</v>
      </c>
      <c r="B82" s="403" t="s">
        <v>178</v>
      </c>
      <c r="C82" s="403"/>
      <c r="D82" s="403" t="s">
        <v>179</v>
      </c>
      <c r="E82" s="403"/>
      <c r="F82" s="171" t="s">
        <v>94</v>
      </c>
      <c r="G82" s="176"/>
      <c r="H82" s="403" t="s">
        <v>186</v>
      </c>
      <c r="I82" s="403"/>
      <c r="J82" s="403"/>
      <c r="K82" s="403"/>
      <c r="L82" s="403"/>
      <c r="M82" s="172"/>
    </row>
    <row r="83" spans="1:13" s="82" customFormat="1" ht="17.100000000000001" customHeight="1">
      <c r="A83" s="173" t="s">
        <v>184</v>
      </c>
      <c r="B83" s="164"/>
      <c r="C83" s="164">
        <v>0.2</v>
      </c>
      <c r="D83" s="164" t="s">
        <v>185</v>
      </c>
      <c r="E83" s="174"/>
      <c r="F83" s="175">
        <f>ROUNDDOWN(E83*C83,0)</f>
        <v>0</v>
      </c>
      <c r="G83" s="174" t="e">
        <f>#REF!</f>
        <v>#REF!</v>
      </c>
      <c r="H83" s="174" t="e">
        <f>ROUNDDOWN(G83*C83,0)</f>
        <v>#REF!</v>
      </c>
      <c r="I83" s="174"/>
      <c r="J83" s="174">
        <f>ROUNDDOWN(I83*C83,0)</f>
        <v>0</v>
      </c>
      <c r="K83" s="174" t="e">
        <f>SUM(E83+G83+I83)</f>
        <v>#REF!</v>
      </c>
      <c r="L83" s="174" t="e">
        <f>SUM(F83+H83+J83)</f>
        <v>#REF!</v>
      </c>
      <c r="M83" s="173"/>
    </row>
    <row r="84" spans="1:13" s="82" customFormat="1" ht="17.100000000000001" customHeight="1">
      <c r="A84" s="173" t="s">
        <v>182</v>
      </c>
      <c r="B84" s="164"/>
      <c r="C84" s="164"/>
      <c r="D84" s="164"/>
      <c r="E84" s="174"/>
      <c r="F84" s="175">
        <f>SUM(F83)</f>
        <v>0</v>
      </c>
      <c r="G84" s="174"/>
      <c r="H84" s="174" t="e">
        <f>SUM(H83)</f>
        <v>#REF!</v>
      </c>
      <c r="I84" s="174"/>
      <c r="J84" s="174">
        <f>SUM(J83)</f>
        <v>0</v>
      </c>
      <c r="K84" s="174"/>
      <c r="L84" s="174" t="e">
        <f>SUM(F84+H84+J84)</f>
        <v>#REF!</v>
      </c>
      <c r="M84" s="173"/>
    </row>
    <row r="85" spans="1:13" s="82" customFormat="1" ht="17.100000000000001" customHeight="1">
      <c r="A85" s="173"/>
      <c r="B85" s="164"/>
      <c r="C85" s="164"/>
      <c r="D85" s="164"/>
      <c r="E85" s="174"/>
      <c r="F85" s="175"/>
      <c r="G85" s="174"/>
      <c r="H85" s="174"/>
      <c r="I85" s="174"/>
      <c r="J85" s="174"/>
      <c r="K85" s="174"/>
      <c r="L85" s="174"/>
      <c r="M85" s="173"/>
    </row>
    <row r="86" spans="1:13" s="81" customFormat="1" ht="17.100000000000001" customHeight="1">
      <c r="A86" s="247" t="s">
        <v>488</v>
      </c>
      <c r="B86" s="403" t="s">
        <v>254</v>
      </c>
      <c r="C86" s="403"/>
      <c r="D86" s="403" t="s">
        <v>180</v>
      </c>
      <c r="E86" s="403"/>
      <c r="F86" s="171" t="s">
        <v>94</v>
      </c>
      <c r="G86" s="171"/>
      <c r="H86" s="403" t="s">
        <v>263</v>
      </c>
      <c r="I86" s="403"/>
      <c r="J86" s="403"/>
      <c r="K86" s="403"/>
      <c r="L86" s="403"/>
      <c r="M86" s="172"/>
    </row>
    <row r="87" spans="1:13" s="82" customFormat="1" ht="17.100000000000001" customHeight="1">
      <c r="A87" s="173" t="s">
        <v>184</v>
      </c>
      <c r="B87" s="164"/>
      <c r="C87" s="164">
        <v>0.1</v>
      </c>
      <c r="D87" s="164" t="s">
        <v>185</v>
      </c>
      <c r="E87" s="174"/>
      <c r="F87" s="175">
        <f>ROUNDDOWN(E87*C87,0)</f>
        <v>0</v>
      </c>
      <c r="G87" s="174" t="e">
        <f>#REF!</f>
        <v>#REF!</v>
      </c>
      <c r="H87" s="174" t="e">
        <f>ROUNDDOWN(G87*C87,0)</f>
        <v>#REF!</v>
      </c>
      <c r="I87" s="174"/>
      <c r="J87" s="174">
        <f>ROUNDDOWN(I87*C87,0)</f>
        <v>0</v>
      </c>
      <c r="K87" s="174" t="e">
        <f>SUM(E87+G87+I87)</f>
        <v>#REF!</v>
      </c>
      <c r="L87" s="174" t="e">
        <f>SUM(F87+H87+J87)</f>
        <v>#REF!</v>
      </c>
      <c r="M87" s="173"/>
    </row>
    <row r="88" spans="1:13" s="82" customFormat="1" ht="17.100000000000001" customHeight="1">
      <c r="A88" s="173" t="s">
        <v>182</v>
      </c>
      <c r="B88" s="164"/>
      <c r="C88" s="164"/>
      <c r="D88" s="164"/>
      <c r="E88" s="174"/>
      <c r="F88" s="175">
        <f>SUM(F87)</f>
        <v>0</v>
      </c>
      <c r="G88" s="174"/>
      <c r="H88" s="174" t="e">
        <f>SUM(H87)</f>
        <v>#REF!</v>
      </c>
      <c r="I88" s="174"/>
      <c r="J88" s="174">
        <f>SUM(J87)</f>
        <v>0</v>
      </c>
      <c r="K88" s="174"/>
      <c r="L88" s="174" t="e">
        <f>SUM(F88+H88+J88)</f>
        <v>#REF!</v>
      </c>
      <c r="M88" s="173"/>
    </row>
    <row r="89" spans="1:13" s="82" customFormat="1" ht="17.100000000000001" customHeight="1">
      <c r="A89" s="173"/>
      <c r="B89" s="164"/>
      <c r="C89" s="164"/>
      <c r="D89" s="164"/>
      <c r="E89" s="174"/>
      <c r="F89" s="175"/>
      <c r="G89" s="174"/>
      <c r="H89" s="174"/>
      <c r="I89" s="174"/>
      <c r="J89" s="174"/>
      <c r="K89" s="174"/>
      <c r="L89" s="174"/>
      <c r="M89" s="173"/>
    </row>
    <row r="90" spans="1:13" s="79" customFormat="1" ht="17.100000000000001" customHeight="1">
      <c r="A90" s="247" t="s">
        <v>489</v>
      </c>
      <c r="B90" s="403" t="s">
        <v>201</v>
      </c>
      <c r="C90" s="403"/>
      <c r="D90" s="403" t="s">
        <v>202</v>
      </c>
      <c r="E90" s="403"/>
      <c r="F90" s="171" t="s">
        <v>94</v>
      </c>
      <c r="G90" s="176"/>
      <c r="H90" s="403" t="s">
        <v>477</v>
      </c>
      <c r="I90" s="403"/>
      <c r="J90" s="403"/>
      <c r="K90" s="403"/>
      <c r="L90" s="403"/>
      <c r="M90" s="172"/>
    </row>
    <row r="91" spans="1:13" ht="17.100000000000001" customHeight="1">
      <c r="A91" s="173" t="s">
        <v>206</v>
      </c>
      <c r="B91" s="164"/>
      <c r="C91" s="164">
        <v>0.56999999999999995</v>
      </c>
      <c r="D91" s="164" t="s">
        <v>185</v>
      </c>
      <c r="E91" s="174"/>
      <c r="F91" s="175">
        <f>ROUNDDOWN(E91*C91,0)</f>
        <v>0</v>
      </c>
      <c r="G91" s="174" t="e">
        <f>#REF!</f>
        <v>#REF!</v>
      </c>
      <c r="H91" s="174" t="e">
        <f>ROUNDDOWN(G91*C91,0)</f>
        <v>#REF!</v>
      </c>
      <c r="I91" s="174"/>
      <c r="J91" s="174">
        <f>ROUNDDOWN(I91*C91,0)</f>
        <v>0</v>
      </c>
      <c r="K91" s="174" t="e">
        <f t="shared" ref="K91:K95" si="66">SUM(E91+G91+I91)</f>
        <v>#REF!</v>
      </c>
      <c r="L91" s="174" t="e">
        <f t="shared" ref="L91:L95" si="67">SUM(F91+H91+J91)</f>
        <v>#REF!</v>
      </c>
      <c r="M91" s="173"/>
    </row>
    <row r="92" spans="1:13" ht="17.100000000000001" customHeight="1">
      <c r="A92" s="173" t="s">
        <v>184</v>
      </c>
      <c r="B92" s="164"/>
      <c r="C92" s="164">
        <v>0.37</v>
      </c>
      <c r="D92" s="164" t="s">
        <v>185</v>
      </c>
      <c r="E92" s="174"/>
      <c r="F92" s="175">
        <f>ROUNDDOWN(E92*C92,0)</f>
        <v>0</v>
      </c>
      <c r="G92" s="174" t="e">
        <f>#REF!</f>
        <v>#REF!</v>
      </c>
      <c r="H92" s="174" t="e">
        <f>ROUNDDOWN(G92*C92,0)</f>
        <v>#REF!</v>
      </c>
      <c r="I92" s="174"/>
      <c r="J92" s="174">
        <f>ROUNDDOWN(I92*C92,0)</f>
        <v>0</v>
      </c>
      <c r="K92" s="174" t="e">
        <f t="shared" si="66"/>
        <v>#REF!</v>
      </c>
      <c r="L92" s="174" t="e">
        <f t="shared" si="67"/>
        <v>#REF!</v>
      </c>
      <c r="M92" s="173"/>
    </row>
    <row r="93" spans="1:13" ht="17.100000000000001" customHeight="1">
      <c r="A93" s="173" t="s">
        <v>207</v>
      </c>
      <c r="B93" s="164" t="s">
        <v>479</v>
      </c>
      <c r="C93" s="164">
        <v>1</v>
      </c>
      <c r="D93" s="164" t="s">
        <v>191</v>
      </c>
      <c r="E93" s="174"/>
      <c r="F93" s="175">
        <f>ROUNDDOWN(E93*C93,0)</f>
        <v>0</v>
      </c>
      <c r="G93" s="174"/>
      <c r="H93" s="174">
        <f>ROUNDDOWN(G93*C93,0)</f>
        <v>0</v>
      </c>
      <c r="I93" s="174" t="e">
        <f>#REF!</f>
        <v>#REF!</v>
      </c>
      <c r="J93" s="174" t="e">
        <f>ROUNDDOWN(I93*C93,0)</f>
        <v>#REF!</v>
      </c>
      <c r="K93" s="174" t="e">
        <f t="shared" si="66"/>
        <v>#REF!</v>
      </c>
      <c r="L93" s="174" t="e">
        <f t="shared" si="67"/>
        <v>#REF!</v>
      </c>
      <c r="M93" s="173"/>
    </row>
    <row r="94" spans="1:13" ht="17.100000000000001" customHeight="1">
      <c r="A94" s="173" t="s">
        <v>208</v>
      </c>
      <c r="B94" s="164" t="s">
        <v>480</v>
      </c>
      <c r="C94" s="164">
        <v>0.5</v>
      </c>
      <c r="D94" s="164" t="s">
        <v>191</v>
      </c>
      <c r="E94" s="174" t="e">
        <f>#REF!</f>
        <v>#REF!</v>
      </c>
      <c r="F94" s="175" t="e">
        <f>ROUNDDOWN(E94*C94,0)</f>
        <v>#REF!</v>
      </c>
      <c r="G94" s="174" t="e">
        <f>#REF!</f>
        <v>#REF!</v>
      </c>
      <c r="H94" s="174" t="e">
        <f>ROUNDDOWN(G94*C94,0)</f>
        <v>#REF!</v>
      </c>
      <c r="I94" s="174" t="e">
        <f>#REF!</f>
        <v>#REF!</v>
      </c>
      <c r="J94" s="174" t="e">
        <f>ROUNDDOWN(I94*C94,0)</f>
        <v>#REF!</v>
      </c>
      <c r="K94" s="174" t="e">
        <f t="shared" si="66"/>
        <v>#REF!</v>
      </c>
      <c r="L94" s="174" t="e">
        <f t="shared" si="67"/>
        <v>#REF!</v>
      </c>
      <c r="M94" s="173"/>
    </row>
    <row r="95" spans="1:13" ht="17.100000000000001" customHeight="1">
      <c r="A95" s="173" t="s">
        <v>209</v>
      </c>
      <c r="B95" s="164" t="s">
        <v>478</v>
      </c>
      <c r="C95" s="164">
        <v>1</v>
      </c>
      <c r="D95" s="164" t="s">
        <v>47</v>
      </c>
      <c r="E95" s="174" t="e">
        <f>H96</f>
        <v>#REF!</v>
      </c>
      <c r="F95" s="175" t="e">
        <f>E95*1%</f>
        <v>#REF!</v>
      </c>
      <c r="G95" s="174"/>
      <c r="H95" s="174">
        <f>ROUNDDOWN(G95*C95,0)</f>
        <v>0</v>
      </c>
      <c r="I95" s="174"/>
      <c r="J95" s="174">
        <f>ROUNDDOWN(I95*1%,0)</f>
        <v>0</v>
      </c>
      <c r="K95" s="174" t="e">
        <f t="shared" si="66"/>
        <v>#REF!</v>
      </c>
      <c r="L95" s="174" t="e">
        <f t="shared" si="67"/>
        <v>#REF!</v>
      </c>
      <c r="M95" s="173"/>
    </row>
    <row r="96" spans="1:13" ht="17.100000000000001" customHeight="1">
      <c r="A96" s="173" t="s">
        <v>182</v>
      </c>
      <c r="B96" s="164"/>
      <c r="C96" s="164"/>
      <c r="D96" s="164"/>
      <c r="E96" s="174"/>
      <c r="F96" s="175" t="e">
        <f>SUM(F91:F95)</f>
        <v>#REF!</v>
      </c>
      <c r="G96" s="174"/>
      <c r="H96" s="174" t="e">
        <f>SUM(H91:H95)</f>
        <v>#REF!</v>
      </c>
      <c r="I96" s="174"/>
      <c r="J96" s="174" t="e">
        <f>SUM(J91:J95)</f>
        <v>#REF!</v>
      </c>
      <c r="K96" s="174"/>
      <c r="L96" s="174" t="e">
        <f>SUM(F96+H96+J96)</f>
        <v>#REF!</v>
      </c>
      <c r="M96" s="173"/>
    </row>
    <row r="97" spans="1:15" s="82" customFormat="1" ht="17.100000000000001" customHeight="1">
      <c r="A97" s="173"/>
      <c r="B97" s="164"/>
      <c r="C97" s="164"/>
      <c r="D97" s="164"/>
      <c r="E97" s="174"/>
      <c r="F97" s="175"/>
      <c r="G97" s="174"/>
      <c r="H97" s="174"/>
      <c r="I97" s="174"/>
      <c r="J97" s="174"/>
      <c r="K97" s="174"/>
      <c r="L97" s="174"/>
      <c r="M97" s="173"/>
    </row>
    <row r="98" spans="1:15" s="83" customFormat="1" ht="17.100000000000001" customHeight="1">
      <c r="A98" s="247" t="s">
        <v>490</v>
      </c>
      <c r="B98" s="403" t="s">
        <v>181</v>
      </c>
      <c r="C98" s="403"/>
      <c r="D98" s="403" t="s">
        <v>255</v>
      </c>
      <c r="E98" s="403"/>
      <c r="F98" s="171" t="s">
        <v>94</v>
      </c>
      <c r="G98" s="176"/>
      <c r="H98" s="403" t="s">
        <v>237</v>
      </c>
      <c r="I98" s="403"/>
      <c r="J98" s="403"/>
      <c r="K98" s="403"/>
      <c r="L98" s="403"/>
      <c r="M98" s="172"/>
    </row>
    <row r="99" spans="1:15" s="82" customFormat="1" ht="17.100000000000001" customHeight="1">
      <c r="A99" s="173" t="s">
        <v>187</v>
      </c>
      <c r="B99" s="164"/>
      <c r="C99" s="164">
        <v>350</v>
      </c>
      <c r="D99" s="164" t="s">
        <v>188</v>
      </c>
      <c r="E99" s="174" t="e">
        <f>#REF!</f>
        <v>#REF!</v>
      </c>
      <c r="F99" s="175" t="e">
        <f>ROUNDDOWN(E99*C99,0)</f>
        <v>#REF!</v>
      </c>
      <c r="G99" s="174"/>
      <c r="H99" s="174">
        <f>ROUNDDOWN(G99*C99,0)</f>
        <v>0</v>
      </c>
      <c r="I99" s="174"/>
      <c r="J99" s="174">
        <f>ROUNDDOWN(I99*C99,0)</f>
        <v>0</v>
      </c>
      <c r="K99" s="174" t="e">
        <f t="shared" ref="K99:K103" si="68">SUM(E99+G99+I99)</f>
        <v>#REF!</v>
      </c>
      <c r="L99" s="174" t="e">
        <f t="shared" ref="L99:L103" si="69">SUM(F99+H99+J99)</f>
        <v>#REF!</v>
      </c>
      <c r="M99" s="173"/>
    </row>
    <row r="100" spans="1:15" s="82" customFormat="1" ht="17.100000000000001" customHeight="1">
      <c r="A100" s="173" t="s">
        <v>194</v>
      </c>
      <c r="B100" s="164"/>
      <c r="C100" s="164">
        <f>TRUNC(800/1750,3)</f>
        <v>0.45700000000000002</v>
      </c>
      <c r="D100" s="164" t="s">
        <v>94</v>
      </c>
      <c r="E100" s="174" t="e">
        <f>#REF!</f>
        <v>#REF!</v>
      </c>
      <c r="F100" s="175" t="e">
        <f>ROUNDDOWN(E100*C100,0)</f>
        <v>#REF!</v>
      </c>
      <c r="G100" s="174"/>
      <c r="H100" s="174">
        <f>ROUNDDOWN(G100*C100,0)</f>
        <v>0</v>
      </c>
      <c r="I100" s="174"/>
      <c r="J100" s="174">
        <f>ROUNDDOWN(I100*C100,0)</f>
        <v>0</v>
      </c>
      <c r="K100" s="174" t="e">
        <f t="shared" si="68"/>
        <v>#REF!</v>
      </c>
      <c r="L100" s="174" t="e">
        <f t="shared" si="69"/>
        <v>#REF!</v>
      </c>
      <c r="M100" s="173"/>
    </row>
    <row r="101" spans="1:15" s="82" customFormat="1" ht="17.100000000000001" customHeight="1">
      <c r="A101" s="173" t="s">
        <v>236</v>
      </c>
      <c r="B101" s="164" t="s">
        <v>258</v>
      </c>
      <c r="C101" s="164">
        <f>TRUNC(1000/1750,3)</f>
        <v>0.57099999999999995</v>
      </c>
      <c r="D101" s="164" t="s">
        <v>94</v>
      </c>
      <c r="E101" s="174" t="e">
        <f>#REF!</f>
        <v>#REF!</v>
      </c>
      <c r="F101" s="175" t="e">
        <f>ROUNDDOWN(E101*C101,0)</f>
        <v>#REF!</v>
      </c>
      <c r="G101" s="174"/>
      <c r="H101" s="174">
        <f>ROUNDDOWN(G101*C101,0)</f>
        <v>0</v>
      </c>
      <c r="I101" s="174"/>
      <c r="J101" s="174">
        <f>ROUNDDOWN(I101*C101,0)</f>
        <v>0</v>
      </c>
      <c r="K101" s="174" t="e">
        <f t="shared" si="68"/>
        <v>#REF!</v>
      </c>
      <c r="L101" s="174" t="e">
        <f t="shared" si="69"/>
        <v>#REF!</v>
      </c>
      <c r="M101" s="173"/>
    </row>
    <row r="102" spans="1:15" s="82" customFormat="1" ht="17.100000000000001" customHeight="1">
      <c r="A102" s="173" t="s">
        <v>189</v>
      </c>
      <c r="B102" s="164"/>
      <c r="C102" s="164">
        <v>0.85</v>
      </c>
      <c r="D102" s="164" t="s">
        <v>185</v>
      </c>
      <c r="E102" s="174"/>
      <c r="F102" s="175">
        <f>ROUNDDOWN(E102*C102,0)</f>
        <v>0</v>
      </c>
      <c r="G102" s="174" t="e">
        <f>#REF!</f>
        <v>#REF!</v>
      </c>
      <c r="H102" s="174" t="e">
        <f>ROUNDDOWN(G102*C102,0)</f>
        <v>#REF!</v>
      </c>
      <c r="I102" s="174"/>
      <c r="J102" s="174">
        <f>ROUNDDOWN(I102*C102,0)</f>
        <v>0</v>
      </c>
      <c r="K102" s="174" t="e">
        <f t="shared" si="68"/>
        <v>#REF!</v>
      </c>
      <c r="L102" s="174" t="e">
        <f t="shared" si="69"/>
        <v>#REF!</v>
      </c>
      <c r="M102" s="173"/>
    </row>
    <row r="103" spans="1:15" s="82" customFormat="1" ht="17.100000000000001" customHeight="1">
      <c r="A103" s="173" t="s">
        <v>184</v>
      </c>
      <c r="B103" s="164"/>
      <c r="C103" s="164">
        <v>0.82</v>
      </c>
      <c r="D103" s="164" t="s">
        <v>185</v>
      </c>
      <c r="E103" s="174"/>
      <c r="F103" s="175">
        <f>ROUNDDOWN(E103*C103,0)</f>
        <v>0</v>
      </c>
      <c r="G103" s="174" t="e">
        <f>#REF!</f>
        <v>#REF!</v>
      </c>
      <c r="H103" s="174" t="e">
        <f>ROUNDDOWN(G103*C103,0)</f>
        <v>#REF!</v>
      </c>
      <c r="I103" s="174"/>
      <c r="J103" s="174">
        <f>ROUNDDOWN(I103*C103,0)</f>
        <v>0</v>
      </c>
      <c r="K103" s="174" t="e">
        <f t="shared" si="68"/>
        <v>#REF!</v>
      </c>
      <c r="L103" s="174" t="e">
        <f t="shared" si="69"/>
        <v>#REF!</v>
      </c>
      <c r="M103" s="173"/>
    </row>
    <row r="104" spans="1:15" s="82" customFormat="1" ht="17.100000000000001" customHeight="1">
      <c r="A104" s="173" t="s">
        <v>182</v>
      </c>
      <c r="B104" s="164"/>
      <c r="C104" s="164"/>
      <c r="D104" s="164"/>
      <c r="E104" s="174"/>
      <c r="F104" s="175" t="e">
        <f>SUM(F99:F103)</f>
        <v>#REF!</v>
      </c>
      <c r="G104" s="174"/>
      <c r="H104" s="174" t="e">
        <f>SUM(H99:H103)</f>
        <v>#REF!</v>
      </c>
      <c r="I104" s="174"/>
      <c r="J104" s="174">
        <f>SUM(J99:J103)</f>
        <v>0</v>
      </c>
      <c r="K104" s="174"/>
      <c r="L104" s="174" t="e">
        <f>SUM(F104+H104+J104)</f>
        <v>#REF!</v>
      </c>
      <c r="M104" s="173"/>
    </row>
    <row r="105" spans="1:15" s="83" customFormat="1" ht="18" customHeight="1">
      <c r="A105" s="247" t="s">
        <v>491</v>
      </c>
      <c r="B105" s="403" t="s">
        <v>611</v>
      </c>
      <c r="C105" s="403"/>
      <c r="D105" s="403" t="s">
        <v>610</v>
      </c>
      <c r="E105" s="403"/>
      <c r="F105" s="171" t="s">
        <v>97</v>
      </c>
      <c r="G105" s="176"/>
      <c r="H105" s="403" t="s">
        <v>481</v>
      </c>
      <c r="I105" s="403"/>
      <c r="J105" s="403"/>
      <c r="K105" s="403"/>
      <c r="L105" s="403"/>
      <c r="M105" s="172"/>
    </row>
    <row r="106" spans="1:15" s="82" customFormat="1" ht="18" customHeight="1">
      <c r="A106" s="182" t="s">
        <v>611</v>
      </c>
      <c r="B106" s="183"/>
      <c r="C106" s="183">
        <v>1</v>
      </c>
      <c r="D106" s="183" t="s">
        <v>97</v>
      </c>
      <c r="E106" s="179">
        <f>INT(N106-G106)</f>
        <v>8289</v>
      </c>
      <c r="F106" s="175">
        <f>ROUNDDOWN(E106*C106,0)</f>
        <v>8289</v>
      </c>
      <c r="G106" s="174">
        <f>INT(N106*O106)</f>
        <v>19340</v>
      </c>
      <c r="H106" s="174">
        <f>ROUNDDOWN(G106*C106,0)</f>
        <v>19340</v>
      </c>
      <c r="I106" s="174"/>
      <c r="J106" s="174">
        <f>ROUNDDOWN(I106*C106,0)</f>
        <v>0</v>
      </c>
      <c r="K106" s="174">
        <f t="shared" ref="K106" si="70">SUM(E106+G106+I106)</f>
        <v>27629</v>
      </c>
      <c r="L106" s="174">
        <f t="shared" ref="L106" si="71">SUM(F106+H106+J106)</f>
        <v>27629</v>
      </c>
      <c r="M106" s="173"/>
      <c r="N106" s="82">
        <v>27629</v>
      </c>
      <c r="O106" s="235">
        <v>0.7</v>
      </c>
    </row>
    <row r="107" spans="1:15" s="82" customFormat="1" ht="18" customHeight="1">
      <c r="A107" s="182" t="s">
        <v>42</v>
      </c>
      <c r="B107" s="183"/>
      <c r="C107" s="183"/>
      <c r="D107" s="183"/>
      <c r="E107" s="174"/>
      <c r="F107" s="175">
        <f>SUM(F106)</f>
        <v>8289</v>
      </c>
      <c r="G107" s="174"/>
      <c r="H107" s="175">
        <f>SUM(H106)</f>
        <v>19340</v>
      </c>
      <c r="I107" s="174"/>
      <c r="J107" s="175">
        <f>SUM(J106)</f>
        <v>0</v>
      </c>
      <c r="K107" s="174"/>
      <c r="L107" s="174">
        <f>SUM(F107+H107+J107)</f>
        <v>27629</v>
      </c>
      <c r="M107" s="173"/>
    </row>
    <row r="108" spans="1:15" s="82" customFormat="1" ht="18" customHeight="1">
      <c r="A108" s="182"/>
      <c r="B108" s="183"/>
      <c r="C108" s="183"/>
      <c r="D108" s="183"/>
      <c r="E108" s="174"/>
      <c r="F108" s="175"/>
      <c r="G108" s="174"/>
      <c r="H108" s="175"/>
      <c r="I108" s="174"/>
      <c r="J108" s="175"/>
      <c r="K108" s="174"/>
      <c r="L108" s="174"/>
      <c r="M108" s="173"/>
    </row>
    <row r="109" spans="1:15" s="81" customFormat="1" ht="18" customHeight="1">
      <c r="A109" s="247" t="str">
        <f>일위대가목록!A13</f>
        <v>제 12 호표</v>
      </c>
      <c r="B109" s="403" t="str">
        <f>일위대가목록!B13</f>
        <v>등의자도색</v>
      </c>
      <c r="C109" s="403"/>
      <c r="D109" s="403">
        <f>일위대가목록!C13</f>
        <v>0</v>
      </c>
      <c r="E109" s="403"/>
      <c r="F109" s="171" t="str">
        <f>일위대가목록!E13</f>
        <v>조</v>
      </c>
      <c r="G109" s="171"/>
      <c r="H109" s="403"/>
      <c r="I109" s="403"/>
      <c r="J109" s="403"/>
      <c r="K109" s="403"/>
      <c r="L109" s="403"/>
      <c r="M109" s="172"/>
    </row>
    <row r="110" spans="1:15" s="82" customFormat="1" ht="18" customHeight="1">
      <c r="A110" s="173" t="s">
        <v>216</v>
      </c>
      <c r="B110" s="164" t="s">
        <v>87</v>
      </c>
      <c r="C110" s="164" t="e">
        <f>'철거 폐기물 수량산출'!#REF!</f>
        <v>#REF!</v>
      </c>
      <c r="D110" s="164" t="s">
        <v>97</v>
      </c>
      <c r="E110" s="174" t="e">
        <f>F10</f>
        <v>#REF!</v>
      </c>
      <c r="F110" s="175" t="e">
        <f t="shared" ref="F110" si="72">ROUNDDOWN(E110*C110,0)</f>
        <v>#REF!</v>
      </c>
      <c r="G110" s="174">
        <f>H10</f>
        <v>5204</v>
      </c>
      <c r="H110" s="174" t="e">
        <f t="shared" ref="H110" si="73">ROUNDDOWN(G110*C110,0)</f>
        <v>#REF!</v>
      </c>
      <c r="I110" s="174">
        <f>J10</f>
        <v>0</v>
      </c>
      <c r="J110" s="174" t="e">
        <f t="shared" ref="J110" si="74">ROUNDDOWN(I110*C110,0)</f>
        <v>#REF!</v>
      </c>
      <c r="K110" s="174" t="e">
        <f t="shared" ref="K110" si="75">SUM(E110+G110+I110)</f>
        <v>#REF!</v>
      </c>
      <c r="L110" s="174" t="e">
        <f t="shared" ref="L110:L111" si="76">SUM(F110+H110+J110)</f>
        <v>#REF!</v>
      </c>
      <c r="M110" s="173"/>
    </row>
    <row r="111" spans="1:15" ht="18" customHeight="1">
      <c r="A111" s="173" t="s">
        <v>182</v>
      </c>
      <c r="B111" s="164"/>
      <c r="C111" s="164"/>
      <c r="D111" s="164"/>
      <c r="E111" s="174"/>
      <c r="F111" s="175" t="e">
        <f>SUM(F110:F110)</f>
        <v>#REF!</v>
      </c>
      <c r="G111" s="174"/>
      <c r="H111" s="175" t="e">
        <f>SUM(H110:H110)</f>
        <v>#REF!</v>
      </c>
      <c r="I111" s="174"/>
      <c r="J111" s="175" t="e">
        <f>SUM(J110:J110)</f>
        <v>#REF!</v>
      </c>
      <c r="K111" s="174"/>
      <c r="L111" s="174" t="e">
        <f t="shared" si="76"/>
        <v>#REF!</v>
      </c>
      <c r="M111" s="173"/>
    </row>
    <row r="112" spans="1:15" s="83" customFormat="1" ht="18" customHeight="1">
      <c r="A112" s="247"/>
      <c r="B112" s="161"/>
      <c r="C112" s="162"/>
      <c r="D112" s="161"/>
      <c r="E112" s="170"/>
      <c r="F112" s="170"/>
      <c r="G112" s="170"/>
      <c r="H112" s="170"/>
      <c r="I112" s="170"/>
      <c r="J112" s="170"/>
      <c r="K112" s="170"/>
      <c r="L112" s="170"/>
      <c r="M112" s="170"/>
    </row>
    <row r="113" spans="1:13" s="81" customFormat="1" ht="18" customHeight="1">
      <c r="A113" s="247" t="str">
        <f>일위대가목록!A14</f>
        <v>제 13 호표</v>
      </c>
      <c r="B113" s="403" t="str">
        <f>일위대가목록!B14</f>
        <v>앉음벽도색</v>
      </c>
      <c r="C113" s="403"/>
      <c r="D113" s="403">
        <f>일위대가목록!C14</f>
        <v>0</v>
      </c>
      <c r="E113" s="403"/>
      <c r="F113" s="171" t="str">
        <f>일위대가목록!E14</f>
        <v>m</v>
      </c>
      <c r="G113" s="171"/>
      <c r="H113" s="403"/>
      <c r="I113" s="403"/>
      <c r="J113" s="403"/>
      <c r="K113" s="403"/>
      <c r="L113" s="403"/>
      <c r="M113" s="172"/>
    </row>
    <row r="114" spans="1:13" s="82" customFormat="1" ht="18" customHeight="1">
      <c r="A114" s="173" t="s">
        <v>216</v>
      </c>
      <c r="B114" s="164" t="s">
        <v>87</v>
      </c>
      <c r="C114" s="164" t="e">
        <f>'철거 폐기물 수량산출'!#REF!</f>
        <v>#REF!</v>
      </c>
      <c r="D114" s="164" t="s">
        <v>97</v>
      </c>
      <c r="E114" s="174" t="e">
        <f>F10</f>
        <v>#REF!</v>
      </c>
      <c r="F114" s="175" t="e">
        <f t="shared" ref="F114" si="77">ROUNDDOWN(E114*C114,0)</f>
        <v>#REF!</v>
      </c>
      <c r="G114" s="174">
        <f>H10</f>
        <v>5204</v>
      </c>
      <c r="H114" s="174" t="e">
        <f t="shared" ref="H114" si="78">ROUNDDOWN(G114*C114,0)</f>
        <v>#REF!</v>
      </c>
      <c r="I114" s="174">
        <f>J10</f>
        <v>0</v>
      </c>
      <c r="J114" s="174" t="e">
        <f t="shared" ref="J114" si="79">ROUNDDOWN(I114*C114,0)</f>
        <v>#REF!</v>
      </c>
      <c r="K114" s="174" t="e">
        <f t="shared" ref="K114" si="80">SUM(E114+G114+I114)</f>
        <v>#REF!</v>
      </c>
      <c r="L114" s="174" t="e">
        <f t="shared" ref="L114:L115" si="81">SUM(F114+H114+J114)</f>
        <v>#REF!</v>
      </c>
      <c r="M114" s="173"/>
    </row>
    <row r="115" spans="1:13" ht="18" customHeight="1">
      <c r="A115" s="173" t="s">
        <v>182</v>
      </c>
      <c r="B115" s="164"/>
      <c r="C115" s="164"/>
      <c r="D115" s="164"/>
      <c r="E115" s="174"/>
      <c r="F115" s="175" t="e">
        <f>SUM(F114:F114)</f>
        <v>#REF!</v>
      </c>
      <c r="G115" s="174"/>
      <c r="H115" s="175" t="e">
        <f>SUM(H114:H114)</f>
        <v>#REF!</v>
      </c>
      <c r="I115" s="174"/>
      <c r="J115" s="175" t="e">
        <f>SUM(J114:J114)</f>
        <v>#REF!</v>
      </c>
      <c r="K115" s="174"/>
      <c r="L115" s="174" t="e">
        <f t="shared" si="81"/>
        <v>#REF!</v>
      </c>
      <c r="M115" s="173"/>
    </row>
    <row r="116" spans="1:13" s="83" customFormat="1" ht="18" customHeight="1">
      <c r="A116" s="247"/>
      <c r="B116" s="199"/>
      <c r="C116" s="200"/>
      <c r="D116" s="199"/>
      <c r="E116" s="201"/>
      <c r="F116" s="201"/>
      <c r="G116" s="201"/>
      <c r="H116" s="201"/>
      <c r="I116" s="201"/>
      <c r="J116" s="201"/>
      <c r="K116" s="201"/>
      <c r="L116" s="201"/>
      <c r="M116" s="201"/>
    </row>
    <row r="117" spans="1:13" s="81" customFormat="1" ht="18" customHeight="1">
      <c r="A117" s="247" t="str">
        <f>일위대가목록!A15</f>
        <v>제 14 호표</v>
      </c>
      <c r="B117" s="403" t="str">
        <f>일위대가목록!B15</f>
        <v>앉음벽각재교체</v>
      </c>
      <c r="C117" s="403"/>
      <c r="D117" s="403" t="str">
        <f>일위대가목록!C15</f>
        <v>120*120*400</v>
      </c>
      <c r="E117" s="403"/>
      <c r="F117" s="171" t="str">
        <f>일위대가목록!E15</f>
        <v>EA</v>
      </c>
      <c r="G117" s="171"/>
      <c r="H117" s="403"/>
      <c r="I117" s="403"/>
      <c r="J117" s="403"/>
      <c r="K117" s="403"/>
      <c r="L117" s="403"/>
      <c r="M117" s="172"/>
    </row>
    <row r="118" spans="1:13" ht="18" customHeight="1">
      <c r="A118" s="173" t="s">
        <v>203</v>
      </c>
      <c r="B118" s="164" t="s">
        <v>204</v>
      </c>
      <c r="C118" s="180" t="e">
        <f>'철거 폐기물 수량산출'!#REF!</f>
        <v>#REF!</v>
      </c>
      <c r="D118" s="164" t="s">
        <v>205</v>
      </c>
      <c r="E118" s="174"/>
      <c r="F118" s="175" t="e">
        <f>ROUNDDOWN(E118*C118,0)</f>
        <v>#REF!</v>
      </c>
      <c r="G118" s="174" t="e">
        <f>H38</f>
        <v>#REF!</v>
      </c>
      <c r="H118" s="174" t="e">
        <f>ROUNDDOWN(G118*C118,0)</f>
        <v>#REF!</v>
      </c>
      <c r="I118" s="174"/>
      <c r="J118" s="174" t="e">
        <f>ROUNDDOWN(I118*C118,0)</f>
        <v>#REF!</v>
      </c>
      <c r="K118" s="174" t="e">
        <f t="shared" ref="K118:K121" si="82">SUM(E118+G118+I118)</f>
        <v>#REF!</v>
      </c>
      <c r="L118" s="174" t="e">
        <f t="shared" ref="L118:L120" si="83">SUM(F118+H118+J118)</f>
        <v>#REF!</v>
      </c>
      <c r="M118" s="173"/>
    </row>
    <row r="119" spans="1:13" ht="18" customHeight="1">
      <c r="A119" s="173" t="s">
        <v>261</v>
      </c>
      <c r="B119" s="164" t="s">
        <v>214</v>
      </c>
      <c r="C119" s="180" t="e">
        <f>'철거 폐기물 수량산출'!#REF!</f>
        <v>#REF!</v>
      </c>
      <c r="D119" s="164" t="s">
        <v>205</v>
      </c>
      <c r="E119" s="174" t="e">
        <f>#REF!</f>
        <v>#REF!</v>
      </c>
      <c r="F119" s="175" t="e">
        <f>ROUNDDOWN(E119*C119,0)</f>
        <v>#REF!</v>
      </c>
      <c r="G119" s="174"/>
      <c r="H119" s="174" t="e">
        <f>ROUNDDOWN(G119*C119,0)</f>
        <v>#REF!</v>
      </c>
      <c r="I119" s="174"/>
      <c r="J119" s="174" t="e">
        <f>ROUNDDOWN(I119*C119,0)</f>
        <v>#REF!</v>
      </c>
      <c r="K119" s="174" t="e">
        <f t="shared" si="82"/>
        <v>#REF!</v>
      </c>
      <c r="L119" s="174" t="e">
        <f t="shared" si="83"/>
        <v>#REF!</v>
      </c>
      <c r="M119" s="173"/>
    </row>
    <row r="120" spans="1:13" ht="18" customHeight="1">
      <c r="A120" s="173" t="s">
        <v>215</v>
      </c>
      <c r="B120" s="164" t="s">
        <v>204</v>
      </c>
      <c r="C120" s="180" t="e">
        <f>'철거 폐기물 수량산출'!#REF!</f>
        <v>#REF!</v>
      </c>
      <c r="D120" s="164" t="s">
        <v>205</v>
      </c>
      <c r="E120" s="174"/>
      <c r="F120" s="175" t="e">
        <f>ROUNDDOWN(E120*C120,0)</f>
        <v>#REF!</v>
      </c>
      <c r="G120" s="174" t="e">
        <f>H43</f>
        <v>#REF!</v>
      </c>
      <c r="H120" s="174" t="e">
        <f>ROUNDDOWN(G120*C120,0)</f>
        <v>#REF!</v>
      </c>
      <c r="I120" s="174"/>
      <c r="J120" s="174" t="e">
        <f>ROUNDDOWN(I120*C120,0)</f>
        <v>#REF!</v>
      </c>
      <c r="K120" s="174" t="e">
        <f t="shared" si="82"/>
        <v>#REF!</v>
      </c>
      <c r="L120" s="174" t="e">
        <f t="shared" si="83"/>
        <v>#REF!</v>
      </c>
      <c r="M120" s="173"/>
    </row>
    <row r="121" spans="1:13" ht="18" customHeight="1">
      <c r="A121" s="173" t="s">
        <v>216</v>
      </c>
      <c r="B121" s="164" t="s">
        <v>87</v>
      </c>
      <c r="C121" s="180" t="e">
        <f>'철거 폐기물 수량산출'!#REF!</f>
        <v>#REF!</v>
      </c>
      <c r="D121" s="164" t="s">
        <v>97</v>
      </c>
      <c r="E121" s="174" t="e">
        <f>F10</f>
        <v>#REF!</v>
      </c>
      <c r="F121" s="175" t="e">
        <f>ROUNDDOWN(E121*C121,0)</f>
        <v>#REF!</v>
      </c>
      <c r="G121" s="174">
        <f>H10</f>
        <v>5204</v>
      </c>
      <c r="H121" s="174" t="e">
        <f>ROUNDDOWN(G121*C121,0)</f>
        <v>#REF!</v>
      </c>
      <c r="I121" s="174">
        <f>J10</f>
        <v>0</v>
      </c>
      <c r="J121" s="174" t="e">
        <f>ROUNDDOWN(I121*C121,0)</f>
        <v>#REF!</v>
      </c>
      <c r="K121" s="174" t="e">
        <f t="shared" si="82"/>
        <v>#REF!</v>
      </c>
      <c r="L121" s="174" t="e">
        <f>SUM(F121+H121+J121)</f>
        <v>#REF!</v>
      </c>
      <c r="M121" s="173"/>
    </row>
    <row r="122" spans="1:13" ht="18" customHeight="1">
      <c r="A122" s="173" t="s">
        <v>485</v>
      </c>
      <c r="B122" s="164"/>
      <c r="C122" s="180" t="e">
        <f>'철거 폐기물 수량산출'!#REF!</f>
        <v>#REF!</v>
      </c>
      <c r="D122" s="164" t="s">
        <v>422</v>
      </c>
      <c r="E122" s="174"/>
      <c r="F122" s="175" t="e">
        <f>ROUNDDOWN(E122*C122,0)</f>
        <v>#REF!</v>
      </c>
      <c r="G122" s="174" t="e">
        <f>H55</f>
        <v>#REF!</v>
      </c>
      <c r="H122" s="174" t="e">
        <f>ROUNDDOWN(G122*C122,0)</f>
        <v>#REF!</v>
      </c>
      <c r="I122" s="174"/>
      <c r="J122" s="174" t="e">
        <f>ROUNDDOWN(I122*C122,0)</f>
        <v>#REF!</v>
      </c>
      <c r="K122" s="174" t="e">
        <f t="shared" ref="K122" si="84">SUM(E122+G122+I122)</f>
        <v>#REF!</v>
      </c>
      <c r="L122" s="174" t="e">
        <f>SUM(F122+H122+J122)</f>
        <v>#REF!</v>
      </c>
      <c r="M122" s="173"/>
    </row>
    <row r="123" spans="1:13" ht="18" customHeight="1">
      <c r="A123" s="173" t="s">
        <v>182</v>
      </c>
      <c r="B123" s="164"/>
      <c r="C123" s="164"/>
      <c r="D123" s="164"/>
      <c r="E123" s="174"/>
      <c r="F123" s="175" t="e">
        <f>SUM(F118:F122)</f>
        <v>#REF!</v>
      </c>
      <c r="G123" s="174"/>
      <c r="H123" s="175" t="e">
        <f>SUM(H118:H122)</f>
        <v>#REF!</v>
      </c>
      <c r="I123" s="174"/>
      <c r="J123" s="175" t="e">
        <f>SUM(J118:J122)</f>
        <v>#REF!</v>
      </c>
      <c r="K123" s="174"/>
      <c r="L123" s="174" t="e">
        <f>SUM(F123+H123+J123)</f>
        <v>#REF!</v>
      </c>
      <c r="M123" s="173"/>
    </row>
    <row r="124" spans="1:13" ht="18" customHeight="1">
      <c r="A124" s="173"/>
      <c r="B124" s="164"/>
      <c r="C124" s="164"/>
      <c r="D124" s="164"/>
      <c r="E124" s="174"/>
      <c r="F124" s="175"/>
      <c r="G124" s="174"/>
      <c r="H124" s="175"/>
      <c r="I124" s="174"/>
      <c r="J124" s="175"/>
      <c r="K124" s="174"/>
      <c r="L124" s="174"/>
      <c r="M124" s="173"/>
    </row>
    <row r="125" spans="1:13" s="81" customFormat="1" ht="18" customHeight="1">
      <c r="A125" s="247" t="str">
        <f>일위대가목록!A16</f>
        <v>제 15 호표</v>
      </c>
      <c r="B125" s="403" t="str">
        <f>일위대가목록!B16</f>
        <v>안내판실사교체</v>
      </c>
      <c r="C125" s="403"/>
      <c r="D125" s="403" t="str">
        <f>일위대가목록!C16</f>
        <v>이용수칙,포맥스5T</v>
      </c>
      <c r="E125" s="403"/>
      <c r="F125" s="171" t="str">
        <f>일위대가목록!E16</f>
        <v>EA</v>
      </c>
      <c r="G125" s="171"/>
      <c r="H125" s="403"/>
      <c r="I125" s="403"/>
      <c r="J125" s="403"/>
      <c r="K125" s="403"/>
      <c r="L125" s="403"/>
      <c r="M125" s="172"/>
    </row>
    <row r="126" spans="1:13" ht="18" customHeight="1">
      <c r="A126" s="173" t="s">
        <v>492</v>
      </c>
      <c r="B126" s="164" t="s">
        <v>493</v>
      </c>
      <c r="C126" s="180">
        <v>1</v>
      </c>
      <c r="D126" s="164" t="s">
        <v>50</v>
      </c>
      <c r="E126" s="174" t="e">
        <f>#REF!</f>
        <v>#REF!</v>
      </c>
      <c r="F126" s="175" t="e">
        <f>ROUNDDOWN(E126*C126,0)</f>
        <v>#REF!</v>
      </c>
      <c r="G126" s="174"/>
      <c r="H126" s="174">
        <f>ROUNDDOWN(G126*C126,0)</f>
        <v>0</v>
      </c>
      <c r="I126" s="174"/>
      <c r="J126" s="174">
        <f>ROUNDDOWN(I126*C126,0)</f>
        <v>0</v>
      </c>
      <c r="K126" s="174" t="e">
        <f t="shared" ref="K126" si="85">SUM(E126+G126+I126)</f>
        <v>#REF!</v>
      </c>
      <c r="L126" s="174" t="e">
        <f t="shared" ref="L126" si="86">SUM(F126+H126+J126)</f>
        <v>#REF!</v>
      </c>
      <c r="M126" s="173"/>
    </row>
    <row r="127" spans="1:13" ht="18" customHeight="1">
      <c r="A127" s="173" t="s">
        <v>182</v>
      </c>
      <c r="B127" s="164"/>
      <c r="C127" s="164"/>
      <c r="D127" s="164"/>
      <c r="E127" s="174"/>
      <c r="F127" s="175" t="e">
        <f>SUM(F126:F126)</f>
        <v>#REF!</v>
      </c>
      <c r="G127" s="174"/>
      <c r="H127" s="175">
        <f>SUM(H126:H126)</f>
        <v>0</v>
      </c>
      <c r="I127" s="174"/>
      <c r="J127" s="175">
        <f>SUM(J126:J126)</f>
        <v>0</v>
      </c>
      <c r="K127" s="174"/>
      <c r="L127" s="174" t="e">
        <f>SUM(F127+H127+J127)</f>
        <v>#REF!</v>
      </c>
      <c r="M127" s="173"/>
    </row>
    <row r="128" spans="1:13" s="83" customFormat="1" ht="18" customHeight="1">
      <c r="A128" s="247"/>
      <c r="B128" s="161"/>
      <c r="C128" s="162"/>
      <c r="D128" s="161"/>
      <c r="E128" s="170"/>
      <c r="F128" s="170"/>
      <c r="G128" s="170"/>
      <c r="H128" s="170"/>
      <c r="I128" s="170"/>
      <c r="J128" s="170"/>
      <c r="K128" s="170"/>
      <c r="L128" s="170"/>
      <c r="M128" s="170"/>
    </row>
    <row r="129" spans="1:13" s="83" customFormat="1" ht="18" customHeight="1">
      <c r="A129" s="247"/>
      <c r="B129" s="241"/>
      <c r="C129" s="242"/>
      <c r="D129" s="241"/>
      <c r="E129" s="243"/>
      <c r="F129" s="243"/>
      <c r="G129" s="243"/>
      <c r="H129" s="243"/>
      <c r="I129" s="243"/>
      <c r="J129" s="243"/>
      <c r="K129" s="243"/>
      <c r="L129" s="243"/>
      <c r="M129" s="243"/>
    </row>
    <row r="130" spans="1:13" s="81" customFormat="1" ht="17.100000000000001" customHeight="1">
      <c r="A130" s="247" t="str">
        <f>일위대가목록!A17</f>
        <v>제 16 호표</v>
      </c>
      <c r="B130" s="403" t="str">
        <f>일위대가목록!B17</f>
        <v>목계단교체</v>
      </c>
      <c r="C130" s="403"/>
      <c r="D130" s="403" t="str">
        <f>일위대가목록!C17</f>
        <v>250*150*2000</v>
      </c>
      <c r="E130" s="403"/>
      <c r="F130" s="171" t="str">
        <f>일위대가목록!E17</f>
        <v>EA</v>
      </c>
      <c r="G130" s="171"/>
      <c r="H130" s="403"/>
      <c r="I130" s="403"/>
      <c r="J130" s="403"/>
      <c r="K130" s="403"/>
      <c r="L130" s="403"/>
      <c r="M130" s="172"/>
    </row>
    <row r="131" spans="1:13" ht="17.100000000000001" customHeight="1">
      <c r="A131" s="173" t="s">
        <v>203</v>
      </c>
      <c r="B131" s="164" t="s">
        <v>204</v>
      </c>
      <c r="C131" s="180" t="e">
        <f>'철거 폐기물 수량산출'!#REF!</f>
        <v>#REF!</v>
      </c>
      <c r="D131" s="164" t="s">
        <v>205</v>
      </c>
      <c r="E131" s="174"/>
      <c r="F131" s="175" t="e">
        <f>ROUNDDOWN(E131*C131,0)</f>
        <v>#REF!</v>
      </c>
      <c r="G131" s="174" t="e">
        <f>H38</f>
        <v>#REF!</v>
      </c>
      <c r="H131" s="174" t="e">
        <f>ROUNDDOWN(G131*C131,0)</f>
        <v>#REF!</v>
      </c>
      <c r="I131" s="174"/>
      <c r="J131" s="174" t="e">
        <f>ROUNDDOWN(I131*C131,0)</f>
        <v>#REF!</v>
      </c>
      <c r="K131" s="174" t="e">
        <f t="shared" ref="K131:K133" si="87">SUM(E131+G131+I131)</f>
        <v>#REF!</v>
      </c>
      <c r="L131" s="174" t="e">
        <f t="shared" ref="L131:L133" si="88">SUM(F131+H131+J131)</f>
        <v>#REF!</v>
      </c>
      <c r="M131" s="173"/>
    </row>
    <row r="132" spans="1:13" ht="17.100000000000001" customHeight="1">
      <c r="A132" s="173" t="s">
        <v>213</v>
      </c>
      <c r="B132" s="164" t="s">
        <v>214</v>
      </c>
      <c r="C132" s="180" t="e">
        <f>'철거 폐기물 수량산출'!#REF!</f>
        <v>#REF!</v>
      </c>
      <c r="D132" s="164" t="s">
        <v>205</v>
      </c>
      <c r="E132" s="174" t="e">
        <f>#REF!</f>
        <v>#REF!</v>
      </c>
      <c r="F132" s="175" t="e">
        <f>ROUNDDOWN(E132*C132,0)</f>
        <v>#REF!</v>
      </c>
      <c r="G132" s="174"/>
      <c r="H132" s="174" t="e">
        <f>ROUNDDOWN(G132*C132,0)</f>
        <v>#REF!</v>
      </c>
      <c r="I132" s="174"/>
      <c r="J132" s="174" t="e">
        <f>ROUNDDOWN(I132*C132,0)</f>
        <v>#REF!</v>
      </c>
      <c r="K132" s="174" t="e">
        <f t="shared" si="87"/>
        <v>#REF!</v>
      </c>
      <c r="L132" s="174" t="e">
        <f t="shared" si="88"/>
        <v>#REF!</v>
      </c>
      <c r="M132" s="173"/>
    </row>
    <row r="133" spans="1:13" ht="17.100000000000001" customHeight="1">
      <c r="A133" s="173" t="s">
        <v>215</v>
      </c>
      <c r="B133" s="164" t="s">
        <v>204</v>
      </c>
      <c r="C133" s="180" t="e">
        <f>'철거 폐기물 수량산출'!#REF!</f>
        <v>#REF!</v>
      </c>
      <c r="D133" s="164" t="s">
        <v>205</v>
      </c>
      <c r="E133" s="174"/>
      <c r="F133" s="175" t="e">
        <f>ROUNDDOWN(E133*C133,0)</f>
        <v>#REF!</v>
      </c>
      <c r="G133" s="174" t="e">
        <f>H43</f>
        <v>#REF!</v>
      </c>
      <c r="H133" s="174" t="e">
        <f>ROUNDDOWN(G133*C133,0)</f>
        <v>#REF!</v>
      </c>
      <c r="I133" s="174"/>
      <c r="J133" s="174" t="e">
        <f>ROUNDDOWN(I133*C133,0)</f>
        <v>#REF!</v>
      </c>
      <c r="K133" s="174" t="e">
        <f t="shared" si="87"/>
        <v>#REF!</v>
      </c>
      <c r="L133" s="174" t="e">
        <f t="shared" si="88"/>
        <v>#REF!</v>
      </c>
      <c r="M133" s="173"/>
    </row>
    <row r="134" spans="1:13" ht="17.100000000000001" customHeight="1">
      <c r="A134" s="173" t="s">
        <v>182</v>
      </c>
      <c r="B134" s="164"/>
      <c r="C134" s="164"/>
      <c r="D134" s="164"/>
      <c r="E134" s="174"/>
      <c r="F134" s="175" t="e">
        <f>SUM(F131:F133)</f>
        <v>#REF!</v>
      </c>
      <c r="G134" s="174"/>
      <c r="H134" s="175" t="e">
        <f>SUM(H131:H133)</f>
        <v>#REF!</v>
      </c>
      <c r="I134" s="174"/>
      <c r="J134" s="175" t="e">
        <f>SUM(J131:J133)</f>
        <v>#REF!</v>
      </c>
      <c r="K134" s="174"/>
      <c r="L134" s="174" t="e">
        <f>SUM(F134+H134+J134)</f>
        <v>#REF!</v>
      </c>
      <c r="M134" s="173"/>
    </row>
    <row r="135" spans="1:13" ht="17.100000000000001" customHeight="1">
      <c r="A135" s="173"/>
      <c r="B135" s="164"/>
      <c r="C135" s="164"/>
      <c r="D135" s="164"/>
      <c r="E135" s="174"/>
      <c r="F135" s="175"/>
      <c r="G135" s="174"/>
      <c r="H135" s="175"/>
      <c r="I135" s="174"/>
      <c r="J135" s="175"/>
      <c r="K135" s="174"/>
      <c r="L135" s="174"/>
      <c r="M135" s="173"/>
    </row>
    <row r="136" spans="1:13" s="81" customFormat="1" ht="17.100000000000001" customHeight="1">
      <c r="A136" s="247" t="str">
        <f>일위대가목록!A18</f>
        <v>제 17 호표</v>
      </c>
      <c r="B136" s="403" t="str">
        <f>일위대가목록!B18</f>
        <v>스텐볼라드설치</v>
      </c>
      <c r="C136" s="403"/>
      <c r="D136" s="403" t="str">
        <f>일위대가목록!C18</f>
        <v>매립이동식</v>
      </c>
      <c r="E136" s="403"/>
      <c r="F136" s="171" t="str">
        <f>일위대가목록!E18</f>
        <v>EA</v>
      </c>
      <c r="G136" s="171"/>
      <c r="H136" s="403"/>
      <c r="I136" s="403"/>
      <c r="J136" s="403"/>
      <c r="K136" s="403"/>
      <c r="L136" s="403"/>
      <c r="M136" s="172"/>
    </row>
    <row r="137" spans="1:13" ht="17.100000000000001" customHeight="1">
      <c r="A137" s="173" t="s">
        <v>176</v>
      </c>
      <c r="B137" s="164" t="s">
        <v>177</v>
      </c>
      <c r="C137" s="164" t="e">
        <f>'철거 폐기물 수량산출'!#REF!</f>
        <v>#REF!</v>
      </c>
      <c r="D137" s="164" t="s">
        <v>94</v>
      </c>
      <c r="E137" s="174"/>
      <c r="F137" s="175" t="e">
        <f t="shared" ref="F137:F143" si="89">ROUNDDOWN(E137*C137,0)</f>
        <v>#REF!</v>
      </c>
      <c r="G137" s="174" t="e">
        <f>H80</f>
        <v>#REF!</v>
      </c>
      <c r="H137" s="174" t="e">
        <f t="shared" ref="H137:H143" si="90">ROUNDDOWN(G137*C137,0)</f>
        <v>#REF!</v>
      </c>
      <c r="I137" s="174"/>
      <c r="J137" s="174" t="e">
        <f t="shared" ref="J137:J143" si="91">ROUNDDOWN(I137*C137,0)</f>
        <v>#REF!</v>
      </c>
      <c r="K137" s="174" t="e">
        <f t="shared" ref="K137:K143" si="92">SUM(E137+G137+I137)</f>
        <v>#REF!</v>
      </c>
      <c r="L137" s="174" t="e">
        <f t="shared" ref="L137:L143" si="93">SUM(F137+H137+J137)</f>
        <v>#REF!</v>
      </c>
      <c r="M137" s="173"/>
    </row>
    <row r="138" spans="1:13" ht="17.100000000000001" customHeight="1">
      <c r="A138" s="173" t="s">
        <v>178</v>
      </c>
      <c r="B138" s="164" t="s">
        <v>179</v>
      </c>
      <c r="C138" s="164" t="e">
        <f>'철거 폐기물 수량산출'!#REF!</f>
        <v>#REF!</v>
      </c>
      <c r="D138" s="164" t="s">
        <v>94</v>
      </c>
      <c r="E138" s="174"/>
      <c r="F138" s="175" t="e">
        <f t="shared" si="89"/>
        <v>#REF!</v>
      </c>
      <c r="G138" s="174" t="e">
        <f>H84</f>
        <v>#REF!</v>
      </c>
      <c r="H138" s="174" t="e">
        <f t="shared" si="90"/>
        <v>#REF!</v>
      </c>
      <c r="I138" s="174"/>
      <c r="J138" s="174" t="e">
        <f t="shared" si="91"/>
        <v>#REF!</v>
      </c>
      <c r="K138" s="174" t="e">
        <f t="shared" si="92"/>
        <v>#REF!</v>
      </c>
      <c r="L138" s="174" t="e">
        <f t="shared" si="93"/>
        <v>#REF!</v>
      </c>
      <c r="M138" s="173"/>
    </row>
    <row r="139" spans="1:13" ht="17.100000000000001" customHeight="1">
      <c r="A139" s="173" t="s">
        <v>254</v>
      </c>
      <c r="B139" s="164" t="s">
        <v>180</v>
      </c>
      <c r="C139" s="164" t="e">
        <f>'철거 폐기물 수량산출'!#REF!</f>
        <v>#REF!</v>
      </c>
      <c r="D139" s="164" t="s">
        <v>94</v>
      </c>
      <c r="E139" s="174"/>
      <c r="F139" s="175" t="e">
        <f t="shared" si="89"/>
        <v>#REF!</v>
      </c>
      <c r="G139" s="174" t="e">
        <f>H88</f>
        <v>#REF!</v>
      </c>
      <c r="H139" s="174" t="e">
        <f t="shared" si="90"/>
        <v>#REF!</v>
      </c>
      <c r="I139" s="174"/>
      <c r="J139" s="174" t="e">
        <f t="shared" si="91"/>
        <v>#REF!</v>
      </c>
      <c r="K139" s="174" t="e">
        <f t="shared" si="92"/>
        <v>#REF!</v>
      </c>
      <c r="L139" s="174" t="e">
        <f t="shared" si="93"/>
        <v>#REF!</v>
      </c>
      <c r="M139" s="173"/>
    </row>
    <row r="140" spans="1:13" ht="17.100000000000001" customHeight="1">
      <c r="A140" s="173" t="s">
        <v>201</v>
      </c>
      <c r="B140" s="164" t="s">
        <v>202</v>
      </c>
      <c r="C140" s="164" t="e">
        <f>'철거 폐기물 수량산출'!#REF!</f>
        <v>#REF!</v>
      </c>
      <c r="D140" s="164" t="s">
        <v>94</v>
      </c>
      <c r="E140" s="174" t="e">
        <f>F96</f>
        <v>#REF!</v>
      </c>
      <c r="F140" s="175" t="e">
        <f t="shared" si="89"/>
        <v>#REF!</v>
      </c>
      <c r="G140" s="174" t="e">
        <f>H96</f>
        <v>#REF!</v>
      </c>
      <c r="H140" s="174" t="e">
        <f t="shared" si="90"/>
        <v>#REF!</v>
      </c>
      <c r="I140" s="174" t="e">
        <f>J96</f>
        <v>#REF!</v>
      </c>
      <c r="J140" s="174" t="e">
        <f t="shared" si="91"/>
        <v>#REF!</v>
      </c>
      <c r="K140" s="174" t="e">
        <f t="shared" si="92"/>
        <v>#REF!</v>
      </c>
      <c r="L140" s="174" t="e">
        <f t="shared" si="93"/>
        <v>#REF!</v>
      </c>
      <c r="M140" s="173"/>
    </row>
    <row r="141" spans="1:13" ht="17.100000000000001" customHeight="1">
      <c r="A141" s="173" t="s">
        <v>181</v>
      </c>
      <c r="B141" s="164" t="s">
        <v>255</v>
      </c>
      <c r="C141" s="164" t="e">
        <f>'철거 폐기물 수량산출'!#REF!</f>
        <v>#REF!</v>
      </c>
      <c r="D141" s="164" t="s">
        <v>94</v>
      </c>
      <c r="E141" s="174" t="e">
        <f>F104</f>
        <v>#REF!</v>
      </c>
      <c r="F141" s="175" t="e">
        <f t="shared" si="89"/>
        <v>#REF!</v>
      </c>
      <c r="G141" s="174" t="e">
        <f>H104</f>
        <v>#REF!</v>
      </c>
      <c r="H141" s="174" t="e">
        <f t="shared" si="90"/>
        <v>#REF!</v>
      </c>
      <c r="I141" s="174">
        <f>J104</f>
        <v>0</v>
      </c>
      <c r="J141" s="174" t="e">
        <f t="shared" si="91"/>
        <v>#REF!</v>
      </c>
      <c r="K141" s="174" t="e">
        <f t="shared" si="92"/>
        <v>#REF!</v>
      </c>
      <c r="L141" s="174" t="e">
        <f t="shared" si="93"/>
        <v>#REF!</v>
      </c>
      <c r="M141" s="173"/>
    </row>
    <row r="142" spans="1:13" ht="17.100000000000001" customHeight="1">
      <c r="A142" s="173" t="s">
        <v>482</v>
      </c>
      <c r="B142" s="164" t="s">
        <v>483</v>
      </c>
      <c r="C142" s="164" t="e">
        <f>'철거 폐기물 수량산출'!#REF!</f>
        <v>#REF!</v>
      </c>
      <c r="D142" s="164" t="s">
        <v>97</v>
      </c>
      <c r="E142" s="174">
        <f>F107</f>
        <v>8289</v>
      </c>
      <c r="F142" s="175" t="e">
        <f t="shared" si="89"/>
        <v>#REF!</v>
      </c>
      <c r="G142" s="174">
        <f>H107</f>
        <v>19340</v>
      </c>
      <c r="H142" s="174" t="e">
        <f t="shared" si="90"/>
        <v>#REF!</v>
      </c>
      <c r="I142" s="174">
        <f>J107</f>
        <v>0</v>
      </c>
      <c r="J142" s="174" t="e">
        <f t="shared" si="91"/>
        <v>#REF!</v>
      </c>
      <c r="K142" s="174">
        <f t="shared" si="92"/>
        <v>27629</v>
      </c>
      <c r="L142" s="174" t="e">
        <f t="shared" si="93"/>
        <v>#REF!</v>
      </c>
      <c r="M142" s="173"/>
    </row>
    <row r="143" spans="1:13" ht="17.100000000000001" customHeight="1">
      <c r="A143" s="173" t="s">
        <v>494</v>
      </c>
      <c r="B143" s="164" t="s">
        <v>428</v>
      </c>
      <c r="C143" s="164" t="e">
        <f>'철거 폐기물 수량산출'!#REF!</f>
        <v>#REF!</v>
      </c>
      <c r="D143" s="164" t="s">
        <v>422</v>
      </c>
      <c r="E143" s="174" t="e">
        <f>#REF!</f>
        <v>#REF!</v>
      </c>
      <c r="F143" s="175" t="e">
        <f t="shared" si="89"/>
        <v>#REF!</v>
      </c>
      <c r="G143" s="174"/>
      <c r="H143" s="174" t="e">
        <f t="shared" si="90"/>
        <v>#REF!</v>
      </c>
      <c r="I143" s="174"/>
      <c r="J143" s="174" t="e">
        <f t="shared" si="91"/>
        <v>#REF!</v>
      </c>
      <c r="K143" s="174" t="e">
        <f t="shared" si="92"/>
        <v>#REF!</v>
      </c>
      <c r="L143" s="174" t="e">
        <f t="shared" si="93"/>
        <v>#REF!</v>
      </c>
      <c r="M143" s="173"/>
    </row>
    <row r="144" spans="1:13" s="82" customFormat="1" ht="17.100000000000001" customHeight="1">
      <c r="A144" s="173" t="s">
        <v>182</v>
      </c>
      <c r="B144" s="164"/>
      <c r="C144" s="164"/>
      <c r="D144" s="164"/>
      <c r="E144" s="174"/>
      <c r="F144" s="175" t="e">
        <f>SUM(F137:F143)</f>
        <v>#REF!</v>
      </c>
      <c r="G144" s="174"/>
      <c r="H144" s="175" t="e">
        <f>SUM(H137:H143)</f>
        <v>#REF!</v>
      </c>
      <c r="I144" s="174"/>
      <c r="J144" s="175" t="e">
        <f>SUM(J137:J143)</f>
        <v>#REF!</v>
      </c>
      <c r="K144" s="174"/>
      <c r="L144" s="174" t="e">
        <f>SUM(F144+H144+J144)</f>
        <v>#REF!</v>
      </c>
      <c r="M144" s="173"/>
    </row>
    <row r="145" spans="1:13" s="83" customFormat="1" ht="17.100000000000001" customHeight="1">
      <c r="A145" s="247"/>
      <c r="B145" s="161"/>
      <c r="C145" s="162"/>
      <c r="D145" s="161"/>
      <c r="E145" s="170"/>
      <c r="F145" s="170"/>
      <c r="G145" s="170"/>
      <c r="H145" s="170"/>
      <c r="I145" s="170"/>
      <c r="J145" s="170"/>
      <c r="K145" s="170"/>
      <c r="L145" s="170"/>
      <c r="M145" s="170"/>
    </row>
    <row r="146" spans="1:13" s="81" customFormat="1" ht="17.100000000000001" customHeight="1">
      <c r="A146" s="247" t="str">
        <f>일위대가목록!A19</f>
        <v>제 18 호표</v>
      </c>
      <c r="B146" s="403" t="str">
        <f>일위대가목록!B19</f>
        <v>원형경계목설치</v>
      </c>
      <c r="C146" s="403"/>
      <c r="D146" s="403" t="str">
        <f>일위대가목록!C19</f>
        <v>H400</v>
      </c>
      <c r="E146" s="403"/>
      <c r="F146" s="171" t="str">
        <f>일위대가목록!E19</f>
        <v>m</v>
      </c>
      <c r="G146" s="171"/>
      <c r="H146" s="403"/>
      <c r="I146" s="403"/>
      <c r="J146" s="403"/>
      <c r="K146" s="403"/>
      <c r="L146" s="403"/>
      <c r="M146" s="172"/>
    </row>
    <row r="147" spans="1:13" s="82" customFormat="1" ht="17.100000000000001" customHeight="1">
      <c r="A147" s="173" t="s">
        <v>176</v>
      </c>
      <c r="B147" s="164" t="s">
        <v>177</v>
      </c>
      <c r="C147" s="164" t="e">
        <f>'철거 폐기물 수량산출'!#REF!</f>
        <v>#REF!</v>
      </c>
      <c r="D147" s="164" t="s">
        <v>94</v>
      </c>
      <c r="E147" s="174"/>
      <c r="F147" s="175" t="e">
        <f t="shared" ref="F147" si="94">ROUNDDOWN(E147*C147,0)</f>
        <v>#REF!</v>
      </c>
      <c r="G147" s="174" t="e">
        <f>H80</f>
        <v>#REF!</v>
      </c>
      <c r="H147" s="174" t="e">
        <f t="shared" ref="H147" si="95">ROUNDDOWN(G147*C147,0)</f>
        <v>#REF!</v>
      </c>
      <c r="I147" s="174"/>
      <c r="J147" s="174" t="e">
        <f t="shared" ref="J147" si="96">ROUNDDOWN(I147*C147,0)</f>
        <v>#REF!</v>
      </c>
      <c r="K147" s="174" t="e">
        <f t="shared" ref="K147" si="97">SUM(E147+G147+I147)</f>
        <v>#REF!</v>
      </c>
      <c r="L147" s="174" t="e">
        <f t="shared" ref="L147" si="98">SUM(F147+H147+J147)</f>
        <v>#REF!</v>
      </c>
      <c r="M147" s="173"/>
    </row>
    <row r="148" spans="1:13" s="82" customFormat="1" ht="17.100000000000001" customHeight="1">
      <c r="A148" s="173" t="s">
        <v>178</v>
      </c>
      <c r="B148" s="164" t="s">
        <v>179</v>
      </c>
      <c r="C148" s="164" t="e">
        <f>'철거 폐기물 수량산출'!#REF!</f>
        <v>#REF!</v>
      </c>
      <c r="D148" s="164" t="s">
        <v>94</v>
      </c>
      <c r="E148" s="174"/>
      <c r="F148" s="175" t="e">
        <f t="shared" ref="F148:F154" si="99">ROUNDDOWN(E148*C148,0)</f>
        <v>#REF!</v>
      </c>
      <c r="G148" s="174" t="e">
        <f>H84</f>
        <v>#REF!</v>
      </c>
      <c r="H148" s="174" t="e">
        <f t="shared" ref="H148:H154" si="100">ROUNDDOWN(G148*C148,0)</f>
        <v>#REF!</v>
      </c>
      <c r="I148" s="174"/>
      <c r="J148" s="174" t="e">
        <f t="shared" ref="J148:J154" si="101">ROUNDDOWN(I148*C148,0)</f>
        <v>#REF!</v>
      </c>
      <c r="K148" s="174" t="e">
        <f t="shared" ref="K148:K154" si="102">SUM(E148+G148+I148)</f>
        <v>#REF!</v>
      </c>
      <c r="L148" s="174" t="e">
        <f t="shared" ref="L148:L154" si="103">SUM(F148+H148+J148)</f>
        <v>#REF!</v>
      </c>
      <c r="M148" s="173"/>
    </row>
    <row r="149" spans="1:13" s="82" customFormat="1" ht="17.100000000000001" customHeight="1">
      <c r="A149" s="173" t="s">
        <v>254</v>
      </c>
      <c r="B149" s="164" t="s">
        <v>180</v>
      </c>
      <c r="C149" s="164" t="e">
        <f>'철거 폐기물 수량산출'!#REF!</f>
        <v>#REF!</v>
      </c>
      <c r="D149" s="164" t="s">
        <v>94</v>
      </c>
      <c r="E149" s="174"/>
      <c r="F149" s="175" t="e">
        <f t="shared" si="99"/>
        <v>#REF!</v>
      </c>
      <c r="G149" s="174" t="e">
        <f>H88</f>
        <v>#REF!</v>
      </c>
      <c r="H149" s="174" t="e">
        <f t="shared" si="100"/>
        <v>#REF!</v>
      </c>
      <c r="I149" s="174"/>
      <c r="J149" s="174" t="e">
        <f t="shared" si="101"/>
        <v>#REF!</v>
      </c>
      <c r="K149" s="174" t="e">
        <f t="shared" si="102"/>
        <v>#REF!</v>
      </c>
      <c r="L149" s="174" t="e">
        <f t="shared" si="103"/>
        <v>#REF!</v>
      </c>
      <c r="M149" s="173"/>
    </row>
    <row r="150" spans="1:13" s="82" customFormat="1" ht="17.100000000000001" customHeight="1">
      <c r="A150" s="173" t="s">
        <v>218</v>
      </c>
      <c r="B150" s="164" t="s">
        <v>214</v>
      </c>
      <c r="C150" s="164" t="e">
        <f>'철거 폐기물 수량산출'!#REF!</f>
        <v>#REF!</v>
      </c>
      <c r="D150" s="164" t="s">
        <v>205</v>
      </c>
      <c r="E150" s="174" t="e">
        <f>#REF!</f>
        <v>#REF!</v>
      </c>
      <c r="F150" s="175" t="e">
        <f t="shared" si="99"/>
        <v>#REF!</v>
      </c>
      <c r="G150" s="174"/>
      <c r="H150" s="174" t="e">
        <f t="shared" si="100"/>
        <v>#REF!</v>
      </c>
      <c r="I150" s="174"/>
      <c r="J150" s="174" t="e">
        <f t="shared" si="101"/>
        <v>#REF!</v>
      </c>
      <c r="K150" s="174" t="e">
        <f t="shared" si="102"/>
        <v>#REF!</v>
      </c>
      <c r="L150" s="174" t="e">
        <f t="shared" si="103"/>
        <v>#REF!</v>
      </c>
      <c r="M150" s="173"/>
    </row>
    <row r="151" spans="1:13" s="82" customFormat="1" ht="17.100000000000001" customHeight="1">
      <c r="A151" s="173" t="s">
        <v>219</v>
      </c>
      <c r="B151" s="164"/>
      <c r="C151" s="164" t="e">
        <f>'철거 폐기물 수량산출'!#REF!</f>
        <v>#REF!</v>
      </c>
      <c r="D151" s="164" t="s">
        <v>205</v>
      </c>
      <c r="E151" s="174"/>
      <c r="F151" s="175" t="e">
        <f t="shared" si="99"/>
        <v>#REF!</v>
      </c>
      <c r="G151" s="174" t="e">
        <f>H43</f>
        <v>#REF!</v>
      </c>
      <c r="H151" s="174" t="e">
        <f t="shared" si="100"/>
        <v>#REF!</v>
      </c>
      <c r="I151" s="174"/>
      <c r="J151" s="174" t="e">
        <f t="shared" si="101"/>
        <v>#REF!</v>
      </c>
      <c r="K151" s="174" t="e">
        <f t="shared" si="102"/>
        <v>#REF!</v>
      </c>
      <c r="L151" s="174" t="e">
        <f t="shared" si="103"/>
        <v>#REF!</v>
      </c>
      <c r="M151" s="173"/>
    </row>
    <row r="152" spans="1:13" s="82" customFormat="1" ht="17.100000000000001" customHeight="1">
      <c r="A152" s="173" t="s">
        <v>220</v>
      </c>
      <c r="B152" s="164"/>
      <c r="C152" s="164" t="e">
        <f>'철거 폐기물 수량산출'!#REF!</f>
        <v>#REF!</v>
      </c>
      <c r="D152" s="164" t="s">
        <v>49</v>
      </c>
      <c r="E152" s="174" t="e">
        <f>#REF!</f>
        <v>#REF!</v>
      </c>
      <c r="F152" s="175" t="e">
        <f t="shared" si="99"/>
        <v>#REF!</v>
      </c>
      <c r="G152" s="174"/>
      <c r="H152" s="174" t="e">
        <f t="shared" si="100"/>
        <v>#REF!</v>
      </c>
      <c r="I152" s="174"/>
      <c r="J152" s="174" t="e">
        <f t="shared" si="101"/>
        <v>#REF!</v>
      </c>
      <c r="K152" s="174" t="e">
        <f t="shared" si="102"/>
        <v>#REF!</v>
      </c>
      <c r="L152" s="174" t="e">
        <f t="shared" si="103"/>
        <v>#REF!</v>
      </c>
      <c r="M152" s="173"/>
    </row>
    <row r="153" spans="1:13" s="82" customFormat="1" ht="17.100000000000001" customHeight="1">
      <c r="A153" s="173" t="s">
        <v>211</v>
      </c>
      <c r="B153" s="164"/>
      <c r="C153" s="164" t="e">
        <f>'철거 폐기물 수량산출'!#REF!</f>
        <v>#REF!</v>
      </c>
      <c r="D153" s="164" t="s">
        <v>50</v>
      </c>
      <c r="E153" s="174"/>
      <c r="F153" s="175" t="e">
        <f t="shared" si="99"/>
        <v>#REF!</v>
      </c>
      <c r="G153" s="174" t="e">
        <f>H55</f>
        <v>#REF!</v>
      </c>
      <c r="H153" s="174" t="e">
        <f t="shared" si="100"/>
        <v>#REF!</v>
      </c>
      <c r="I153" s="174"/>
      <c r="J153" s="174" t="e">
        <f t="shared" si="101"/>
        <v>#REF!</v>
      </c>
      <c r="K153" s="174" t="e">
        <f t="shared" si="102"/>
        <v>#REF!</v>
      </c>
      <c r="L153" s="174" t="e">
        <f t="shared" si="103"/>
        <v>#REF!</v>
      </c>
      <c r="M153" s="173"/>
    </row>
    <row r="154" spans="1:13" ht="17.100000000000001" customHeight="1">
      <c r="A154" s="173" t="s">
        <v>216</v>
      </c>
      <c r="B154" s="164" t="s">
        <v>87</v>
      </c>
      <c r="C154" s="164" t="e">
        <f>'철거 폐기물 수량산출'!#REF!</f>
        <v>#REF!</v>
      </c>
      <c r="D154" s="164" t="s">
        <v>97</v>
      </c>
      <c r="E154" s="174" t="e">
        <f>F10</f>
        <v>#REF!</v>
      </c>
      <c r="F154" s="175" t="e">
        <f t="shared" si="99"/>
        <v>#REF!</v>
      </c>
      <c r="G154" s="174">
        <f>H10</f>
        <v>5204</v>
      </c>
      <c r="H154" s="174" t="e">
        <f t="shared" si="100"/>
        <v>#REF!</v>
      </c>
      <c r="I154" s="174">
        <f>J10</f>
        <v>0</v>
      </c>
      <c r="J154" s="174" t="e">
        <f t="shared" si="101"/>
        <v>#REF!</v>
      </c>
      <c r="K154" s="174" t="e">
        <f t="shared" si="102"/>
        <v>#REF!</v>
      </c>
      <c r="L154" s="174" t="e">
        <f t="shared" si="103"/>
        <v>#REF!</v>
      </c>
      <c r="M154" s="173"/>
    </row>
    <row r="155" spans="1:13" ht="17.100000000000001" customHeight="1">
      <c r="A155" s="173" t="s">
        <v>182</v>
      </c>
      <c r="B155" s="164"/>
      <c r="C155" s="164"/>
      <c r="D155" s="164"/>
      <c r="E155" s="174"/>
      <c r="F155" s="175" t="e">
        <f>SUM(F147:F154)</f>
        <v>#REF!</v>
      </c>
      <c r="G155" s="174"/>
      <c r="H155" s="175" t="e">
        <f>SUM(H147:H154)</f>
        <v>#REF!</v>
      </c>
      <c r="I155" s="174"/>
      <c r="J155" s="175" t="e">
        <f>SUM(J147:J154)</f>
        <v>#REF!</v>
      </c>
      <c r="K155" s="174"/>
      <c r="L155" s="174" t="e">
        <f>SUM(F155+H155+J155)</f>
        <v>#REF!</v>
      </c>
      <c r="M155" s="173"/>
    </row>
    <row r="156" spans="1:13" s="83" customFormat="1" ht="17.100000000000001" customHeight="1">
      <c r="A156" s="247"/>
      <c r="B156" s="199"/>
      <c r="C156" s="200"/>
      <c r="D156" s="199"/>
      <c r="E156" s="201"/>
      <c r="F156" s="201"/>
      <c r="G156" s="201"/>
      <c r="H156" s="201"/>
      <c r="I156" s="201"/>
      <c r="J156" s="201"/>
      <c r="K156" s="201"/>
      <c r="L156" s="201"/>
      <c r="M156" s="201"/>
    </row>
    <row r="157" spans="1:13" s="81" customFormat="1" ht="18" customHeight="1">
      <c r="A157" s="247" t="str">
        <f>일위대가목록!A20</f>
        <v>제 19 호표</v>
      </c>
      <c r="B157" s="403" t="str">
        <f>일위대가목록!B20</f>
        <v>고무칩포장</v>
      </c>
      <c r="C157" s="403"/>
      <c r="D157" s="403" t="str">
        <f>일위대가목록!C20</f>
        <v>13㎜</v>
      </c>
      <c r="E157" s="403"/>
      <c r="F157" s="171" t="str">
        <f>일위대가목록!E20</f>
        <v>㎡</v>
      </c>
      <c r="G157" s="171"/>
      <c r="H157" s="403"/>
      <c r="I157" s="403"/>
      <c r="J157" s="403"/>
      <c r="K157" s="403"/>
      <c r="L157" s="403"/>
      <c r="M157" s="172"/>
    </row>
    <row r="158" spans="1:13" ht="18" customHeight="1">
      <c r="A158" s="173" t="s">
        <v>91</v>
      </c>
      <c r="B158" s="164" t="s">
        <v>98</v>
      </c>
      <c r="C158" s="187">
        <v>1.1000000000000001</v>
      </c>
      <c r="D158" s="164" t="s">
        <v>97</v>
      </c>
      <c r="E158" s="174" t="e">
        <f>#REF!</f>
        <v>#REF!</v>
      </c>
      <c r="F158" s="175" t="e">
        <f>ROUNDDOWN(E158*C158,0)</f>
        <v>#REF!</v>
      </c>
      <c r="G158" s="174"/>
      <c r="H158" s="174">
        <f>ROUNDDOWN(G158*C158,0)</f>
        <v>0</v>
      </c>
      <c r="I158" s="174"/>
      <c r="J158" s="174">
        <f>ROUNDDOWN(I158*C158,0)</f>
        <v>0</v>
      </c>
      <c r="K158" s="174" t="e">
        <f t="shared" ref="K158" si="104">SUM(E158+G158+I158)</f>
        <v>#REF!</v>
      </c>
      <c r="L158" s="174" t="e">
        <f t="shared" ref="L158" si="105">SUM(F158+H158+J158)</f>
        <v>#REF!</v>
      </c>
      <c r="M158" s="173"/>
    </row>
    <row r="159" spans="1:13" ht="18" customHeight="1">
      <c r="A159" s="173" t="s">
        <v>182</v>
      </c>
      <c r="B159" s="164"/>
      <c r="C159" s="164"/>
      <c r="D159" s="164"/>
      <c r="E159" s="174"/>
      <c r="F159" s="175" t="e">
        <f>SUM(F158:F158)</f>
        <v>#REF!</v>
      </c>
      <c r="G159" s="174"/>
      <c r="H159" s="175">
        <f>SUM(H158:H158)</f>
        <v>0</v>
      </c>
      <c r="I159" s="174"/>
      <c r="J159" s="175">
        <f>SUM(J158:J158)</f>
        <v>0</v>
      </c>
      <c r="K159" s="174"/>
      <c r="L159" s="174" t="e">
        <f>SUM(F159+H159+J159)</f>
        <v>#REF!</v>
      </c>
      <c r="M159" s="173"/>
    </row>
    <row r="160" spans="1:13" ht="18" customHeight="1">
      <c r="A160" s="173"/>
      <c r="B160" s="164"/>
      <c r="C160" s="164"/>
      <c r="D160" s="164"/>
      <c r="E160" s="174"/>
      <c r="F160" s="175"/>
      <c r="G160" s="174"/>
      <c r="H160" s="175"/>
      <c r="I160" s="174"/>
      <c r="J160" s="175"/>
      <c r="K160" s="174"/>
      <c r="L160" s="174"/>
      <c r="M160" s="173"/>
    </row>
    <row r="161" spans="1:13" s="81" customFormat="1" ht="18" customHeight="1">
      <c r="A161" s="247" t="str">
        <f>일위대가목록!A21</f>
        <v>제 20 호표</v>
      </c>
      <c r="B161" s="403" t="str">
        <f>일위대가목록!B21</f>
        <v>평의자도색</v>
      </c>
      <c r="C161" s="403"/>
      <c r="D161" s="403">
        <f>일위대가목록!C21</f>
        <v>0</v>
      </c>
      <c r="E161" s="403"/>
      <c r="F161" s="171" t="str">
        <f>일위대가목록!E21</f>
        <v>조</v>
      </c>
      <c r="G161" s="171"/>
      <c r="H161" s="403"/>
      <c r="I161" s="403"/>
      <c r="J161" s="403"/>
      <c r="K161" s="403"/>
      <c r="L161" s="403"/>
      <c r="M161" s="172"/>
    </row>
    <row r="162" spans="1:13" s="82" customFormat="1" ht="18" customHeight="1">
      <c r="A162" s="173" t="s">
        <v>216</v>
      </c>
      <c r="B162" s="164" t="s">
        <v>87</v>
      </c>
      <c r="C162" s="164" t="e">
        <f>'철거 폐기물 수량산출'!#REF!</f>
        <v>#REF!</v>
      </c>
      <c r="D162" s="164" t="s">
        <v>97</v>
      </c>
      <c r="E162" s="174" t="e">
        <f>F10</f>
        <v>#REF!</v>
      </c>
      <c r="F162" s="175" t="e">
        <f t="shared" ref="F162" si="106">ROUNDDOWN(E162*C162,0)</f>
        <v>#REF!</v>
      </c>
      <c r="G162" s="174">
        <f>H10</f>
        <v>5204</v>
      </c>
      <c r="H162" s="174" t="e">
        <f t="shared" ref="H162" si="107">ROUNDDOWN(G162*C162,0)</f>
        <v>#REF!</v>
      </c>
      <c r="I162" s="174">
        <f>J10</f>
        <v>0</v>
      </c>
      <c r="J162" s="174" t="e">
        <f t="shared" ref="J162" si="108">ROUNDDOWN(I162*C162,0)</f>
        <v>#REF!</v>
      </c>
      <c r="K162" s="174" t="e">
        <f t="shared" ref="K162" si="109">SUM(E162+G162+I162)</f>
        <v>#REF!</v>
      </c>
      <c r="L162" s="174" t="e">
        <f t="shared" ref="L162:L163" si="110">SUM(F162+H162+J162)</f>
        <v>#REF!</v>
      </c>
      <c r="M162" s="173"/>
    </row>
    <row r="163" spans="1:13" ht="18" customHeight="1">
      <c r="A163" s="173" t="s">
        <v>182</v>
      </c>
      <c r="B163" s="164"/>
      <c r="C163" s="164"/>
      <c r="D163" s="164"/>
      <c r="E163" s="174"/>
      <c r="F163" s="175" t="e">
        <f>SUM(F162:F162)</f>
        <v>#REF!</v>
      </c>
      <c r="G163" s="174"/>
      <c r="H163" s="175" t="e">
        <f>SUM(H162:H162)</f>
        <v>#REF!</v>
      </c>
      <c r="I163" s="174"/>
      <c r="J163" s="175" t="e">
        <f>SUM(J162:J162)</f>
        <v>#REF!</v>
      </c>
      <c r="K163" s="174"/>
      <c r="L163" s="174" t="e">
        <f t="shared" si="110"/>
        <v>#REF!</v>
      </c>
      <c r="M163" s="173"/>
    </row>
    <row r="164" spans="1:13" ht="18" customHeight="1">
      <c r="A164" s="173"/>
      <c r="B164" s="164"/>
      <c r="C164" s="164"/>
      <c r="D164" s="164"/>
      <c r="E164" s="174"/>
      <c r="F164" s="175"/>
      <c r="G164" s="174"/>
      <c r="H164" s="175"/>
      <c r="I164" s="174"/>
      <c r="J164" s="175"/>
      <c r="K164" s="174"/>
      <c r="L164" s="174"/>
      <c r="M164" s="173"/>
    </row>
    <row r="165" spans="1:13" s="81" customFormat="1" ht="18" customHeight="1">
      <c r="A165" s="247" t="str">
        <f>일위대가목록!A22</f>
        <v>제 21 호표</v>
      </c>
      <c r="B165" s="403" t="str">
        <f>일위대가목록!B22</f>
        <v>등의자도색</v>
      </c>
      <c r="C165" s="403"/>
      <c r="D165" s="403">
        <f>일위대가목록!C22</f>
        <v>0</v>
      </c>
      <c r="E165" s="403"/>
      <c r="F165" s="171" t="str">
        <f>일위대가목록!E22</f>
        <v>조</v>
      </c>
      <c r="G165" s="171"/>
      <c r="H165" s="403"/>
      <c r="I165" s="403"/>
      <c r="J165" s="403"/>
      <c r="K165" s="403"/>
      <c r="L165" s="403"/>
      <c r="M165" s="172"/>
    </row>
    <row r="166" spans="1:13" s="82" customFormat="1" ht="18" customHeight="1">
      <c r="A166" s="173" t="s">
        <v>216</v>
      </c>
      <c r="B166" s="164" t="s">
        <v>87</v>
      </c>
      <c r="C166" s="164" t="e">
        <f>'철거 폐기물 수량산출'!#REF!</f>
        <v>#REF!</v>
      </c>
      <c r="D166" s="164" t="s">
        <v>97</v>
      </c>
      <c r="E166" s="174" t="e">
        <f>F10</f>
        <v>#REF!</v>
      </c>
      <c r="F166" s="175" t="e">
        <f t="shared" ref="F166" si="111">ROUNDDOWN(E166*C166,0)</f>
        <v>#REF!</v>
      </c>
      <c r="G166" s="174">
        <f>H10</f>
        <v>5204</v>
      </c>
      <c r="H166" s="174" t="e">
        <f t="shared" ref="H166" si="112">ROUNDDOWN(G166*C166,0)</f>
        <v>#REF!</v>
      </c>
      <c r="I166" s="174">
        <f>J10</f>
        <v>0</v>
      </c>
      <c r="J166" s="174" t="e">
        <f t="shared" ref="J166" si="113">ROUNDDOWN(I166*C166,0)</f>
        <v>#REF!</v>
      </c>
      <c r="K166" s="174" t="e">
        <f t="shared" ref="K166" si="114">SUM(E166+G166+I166)</f>
        <v>#REF!</v>
      </c>
      <c r="L166" s="174" t="e">
        <f t="shared" ref="L166:L167" si="115">SUM(F166+H166+J166)</f>
        <v>#REF!</v>
      </c>
      <c r="M166" s="173"/>
    </row>
    <row r="167" spans="1:13" ht="18" customHeight="1">
      <c r="A167" s="173" t="s">
        <v>182</v>
      </c>
      <c r="B167" s="164"/>
      <c r="C167" s="164"/>
      <c r="D167" s="164"/>
      <c r="E167" s="174"/>
      <c r="F167" s="175" t="e">
        <f>SUM(F166:F166)</f>
        <v>#REF!</v>
      </c>
      <c r="G167" s="174"/>
      <c r="H167" s="175" t="e">
        <f>SUM(H166:H166)</f>
        <v>#REF!</v>
      </c>
      <c r="I167" s="174"/>
      <c r="J167" s="175" t="e">
        <f>SUM(J166:J166)</f>
        <v>#REF!</v>
      </c>
      <c r="K167" s="174"/>
      <c r="L167" s="174" t="e">
        <f t="shared" si="115"/>
        <v>#REF!</v>
      </c>
      <c r="M167" s="173"/>
    </row>
    <row r="168" spans="1:13" ht="18" customHeight="1">
      <c r="A168" s="173"/>
      <c r="B168" s="164"/>
      <c r="C168" s="164"/>
      <c r="D168" s="164"/>
      <c r="E168" s="174"/>
      <c r="F168" s="175"/>
      <c r="G168" s="174"/>
      <c r="H168" s="175"/>
      <c r="I168" s="174"/>
      <c r="J168" s="175"/>
      <c r="K168" s="174"/>
      <c r="L168" s="174"/>
      <c r="M168" s="173"/>
    </row>
    <row r="169" spans="1:13" s="81" customFormat="1" ht="18" customHeight="1">
      <c r="A169" s="247" t="str">
        <f>일위대가목록!A23</f>
        <v>제 22 호표</v>
      </c>
      <c r="B169" s="403" t="str">
        <f>일위대가목록!B23</f>
        <v>조합놀이대도색</v>
      </c>
      <c r="C169" s="403"/>
      <c r="D169" s="403">
        <f>일위대가목록!C23</f>
        <v>0</v>
      </c>
      <c r="E169" s="403"/>
      <c r="F169" s="171" t="str">
        <f>일위대가목록!E23</f>
        <v>조</v>
      </c>
      <c r="G169" s="171"/>
      <c r="H169" s="403"/>
      <c r="I169" s="403"/>
      <c r="J169" s="403"/>
      <c r="K169" s="403"/>
      <c r="L169" s="403"/>
      <c r="M169" s="172"/>
    </row>
    <row r="170" spans="1:13" s="82" customFormat="1" ht="18" customHeight="1">
      <c r="A170" s="173" t="s">
        <v>216</v>
      </c>
      <c r="B170" s="164" t="s">
        <v>87</v>
      </c>
      <c r="C170" s="164" t="e">
        <f>'철거 폐기물 수량산출'!#REF!</f>
        <v>#REF!</v>
      </c>
      <c r="D170" s="164" t="s">
        <v>97</v>
      </c>
      <c r="E170" s="174" t="e">
        <f>F10</f>
        <v>#REF!</v>
      </c>
      <c r="F170" s="175" t="e">
        <f t="shared" ref="F170" si="116">ROUNDDOWN(E170*C170,0)</f>
        <v>#REF!</v>
      </c>
      <c r="G170" s="174">
        <f>H10</f>
        <v>5204</v>
      </c>
      <c r="H170" s="174" t="e">
        <f t="shared" ref="H170" si="117">ROUNDDOWN(G170*C170,0)</f>
        <v>#REF!</v>
      </c>
      <c r="I170" s="174">
        <f>J10</f>
        <v>0</v>
      </c>
      <c r="J170" s="174" t="e">
        <f t="shared" ref="J170" si="118">ROUNDDOWN(I170*C170,0)</f>
        <v>#REF!</v>
      </c>
      <c r="K170" s="174" t="e">
        <f t="shared" ref="K170" si="119">SUM(E170+G170+I170)</f>
        <v>#REF!</v>
      </c>
      <c r="L170" s="174" t="e">
        <f t="shared" ref="L170:L171" si="120">SUM(F170+H170+J170)</f>
        <v>#REF!</v>
      </c>
      <c r="M170" s="173"/>
    </row>
    <row r="171" spans="1:13" ht="18" customHeight="1">
      <c r="A171" s="173" t="s">
        <v>182</v>
      </c>
      <c r="B171" s="164"/>
      <c r="C171" s="164"/>
      <c r="D171" s="164"/>
      <c r="E171" s="174"/>
      <c r="F171" s="175" t="e">
        <f>SUM(F170:F170)</f>
        <v>#REF!</v>
      </c>
      <c r="G171" s="174"/>
      <c r="H171" s="175" t="e">
        <f>SUM(H170:H170)</f>
        <v>#REF!</v>
      </c>
      <c r="I171" s="174"/>
      <c r="J171" s="175" t="e">
        <f>SUM(J170:J170)</f>
        <v>#REF!</v>
      </c>
      <c r="K171" s="174"/>
      <c r="L171" s="174" t="e">
        <f t="shared" si="120"/>
        <v>#REF!</v>
      </c>
      <c r="M171" s="173"/>
    </row>
    <row r="172" spans="1:13" ht="18" customHeight="1">
      <c r="A172" s="173"/>
      <c r="B172" s="164"/>
      <c r="C172" s="164"/>
      <c r="D172" s="164"/>
      <c r="E172" s="174"/>
      <c r="F172" s="175"/>
      <c r="G172" s="174"/>
      <c r="H172" s="175"/>
      <c r="I172" s="174"/>
      <c r="J172" s="175"/>
      <c r="K172" s="174"/>
      <c r="L172" s="174"/>
      <c r="M172" s="173"/>
    </row>
    <row r="173" spans="1:13" s="81" customFormat="1" ht="18" customHeight="1">
      <c r="A173" s="247" t="str">
        <f>일위대가목록!A24</f>
        <v>제 23 호표</v>
      </c>
      <c r="B173" s="403" t="str">
        <f>일위대가목록!B24</f>
        <v>그네도색</v>
      </c>
      <c r="C173" s="403"/>
      <c r="D173" s="403" t="str">
        <f>일위대가목록!C24</f>
        <v>안전보호난간포함</v>
      </c>
      <c r="E173" s="403"/>
      <c r="F173" s="171" t="str">
        <f>일위대가목록!E24</f>
        <v>조</v>
      </c>
      <c r="G173" s="171"/>
      <c r="H173" s="403"/>
      <c r="I173" s="403"/>
      <c r="J173" s="403"/>
      <c r="K173" s="403"/>
      <c r="L173" s="403"/>
      <c r="M173" s="172"/>
    </row>
    <row r="174" spans="1:13" s="82" customFormat="1" ht="18" customHeight="1">
      <c r="A174" s="173" t="s">
        <v>216</v>
      </c>
      <c r="B174" s="164" t="s">
        <v>87</v>
      </c>
      <c r="C174" s="164" t="e">
        <f>'철거 폐기물 수량산출'!#REF!</f>
        <v>#REF!</v>
      </c>
      <c r="D174" s="164" t="s">
        <v>97</v>
      </c>
      <c r="E174" s="174" t="e">
        <f>F10</f>
        <v>#REF!</v>
      </c>
      <c r="F174" s="175" t="e">
        <f t="shared" ref="F174" si="121">ROUNDDOWN(E174*C174,0)</f>
        <v>#REF!</v>
      </c>
      <c r="G174" s="174">
        <f>H10</f>
        <v>5204</v>
      </c>
      <c r="H174" s="174" t="e">
        <f t="shared" ref="H174" si="122">ROUNDDOWN(G174*C174,0)</f>
        <v>#REF!</v>
      </c>
      <c r="I174" s="174">
        <f>J10</f>
        <v>0</v>
      </c>
      <c r="J174" s="174" t="e">
        <f t="shared" ref="J174" si="123">ROUNDDOWN(I174*C174,0)</f>
        <v>#REF!</v>
      </c>
      <c r="K174" s="174" t="e">
        <f t="shared" ref="K174" si="124">SUM(E174+G174+I174)</f>
        <v>#REF!</v>
      </c>
      <c r="L174" s="174" t="e">
        <f t="shared" ref="L174" si="125">SUM(F174+H174+J174)</f>
        <v>#REF!</v>
      </c>
      <c r="M174" s="173"/>
    </row>
    <row r="175" spans="1:13" ht="18" customHeight="1">
      <c r="A175" s="173" t="s">
        <v>182</v>
      </c>
      <c r="B175" s="164"/>
      <c r="C175" s="164"/>
      <c r="D175" s="164"/>
      <c r="E175" s="174"/>
      <c r="F175" s="175" t="e">
        <f>SUM(F174:F174)</f>
        <v>#REF!</v>
      </c>
      <c r="G175" s="174"/>
      <c r="H175" s="175" t="e">
        <f>SUM(H174:H174)</f>
        <v>#REF!</v>
      </c>
      <c r="I175" s="174"/>
      <c r="J175" s="175" t="e">
        <f>SUM(J174:J174)</f>
        <v>#REF!</v>
      </c>
      <c r="K175" s="174"/>
      <c r="L175" s="174" t="e">
        <f t="shared" ref="L175" si="126">SUM(F175+H175+J175)</f>
        <v>#REF!</v>
      </c>
      <c r="M175" s="173"/>
    </row>
    <row r="176" spans="1:13" ht="18" customHeight="1">
      <c r="A176" s="173"/>
      <c r="B176" s="164"/>
      <c r="C176" s="164"/>
      <c r="D176" s="164"/>
      <c r="E176" s="174"/>
      <c r="F176" s="175"/>
      <c r="G176" s="174"/>
      <c r="H176" s="175"/>
      <c r="I176" s="174"/>
      <c r="J176" s="175"/>
      <c r="K176" s="174"/>
      <c r="L176" s="174"/>
      <c r="M176" s="173"/>
    </row>
    <row r="177" spans="1:13" s="81" customFormat="1" ht="18" customHeight="1">
      <c r="A177" s="247" t="str">
        <f>일위대가목록!A25</f>
        <v>제 24 호표</v>
      </c>
      <c r="B177" s="403" t="str">
        <f>일위대가목록!B25</f>
        <v>평의자도색</v>
      </c>
      <c r="C177" s="403"/>
      <c r="D177" s="403">
        <f>일위대가목록!C25</f>
        <v>0</v>
      </c>
      <c r="E177" s="403"/>
      <c r="F177" s="171" t="str">
        <f>일위대가목록!E25</f>
        <v>조</v>
      </c>
      <c r="G177" s="171"/>
      <c r="H177" s="403"/>
      <c r="I177" s="403"/>
      <c r="J177" s="403"/>
      <c r="K177" s="403"/>
      <c r="L177" s="403"/>
      <c r="M177" s="172"/>
    </row>
    <row r="178" spans="1:13" s="82" customFormat="1" ht="18" customHeight="1">
      <c r="A178" s="173" t="s">
        <v>216</v>
      </c>
      <c r="B178" s="164" t="s">
        <v>87</v>
      </c>
      <c r="C178" s="164" t="e">
        <f>'철거 폐기물 수량산출'!#REF!</f>
        <v>#REF!</v>
      </c>
      <c r="D178" s="164" t="s">
        <v>97</v>
      </c>
      <c r="E178" s="174" t="e">
        <f>F10</f>
        <v>#REF!</v>
      </c>
      <c r="F178" s="175" t="e">
        <f t="shared" ref="F178" si="127">ROUNDDOWN(E178*C178,0)</f>
        <v>#REF!</v>
      </c>
      <c r="G178" s="174">
        <f>H10</f>
        <v>5204</v>
      </c>
      <c r="H178" s="174" t="e">
        <f t="shared" ref="H178" si="128">ROUNDDOWN(G178*C178,0)</f>
        <v>#REF!</v>
      </c>
      <c r="I178" s="174">
        <f>J10</f>
        <v>0</v>
      </c>
      <c r="J178" s="174" t="e">
        <f t="shared" ref="J178" si="129">ROUNDDOWN(I178*C178,0)</f>
        <v>#REF!</v>
      </c>
      <c r="K178" s="174" t="e">
        <f t="shared" ref="K178" si="130">SUM(E178+G178+I178)</f>
        <v>#REF!</v>
      </c>
      <c r="L178" s="174" t="e">
        <f t="shared" ref="L178" si="131">SUM(F178+H178+J178)</f>
        <v>#REF!</v>
      </c>
      <c r="M178" s="173"/>
    </row>
    <row r="179" spans="1:13" ht="18" customHeight="1">
      <c r="A179" s="173" t="s">
        <v>182</v>
      </c>
      <c r="B179" s="164"/>
      <c r="C179" s="164"/>
      <c r="D179" s="164"/>
      <c r="E179" s="174"/>
      <c r="F179" s="175" t="e">
        <f>SUM(F178:F178)</f>
        <v>#REF!</v>
      </c>
      <c r="G179" s="174"/>
      <c r="H179" s="175" t="e">
        <f>SUM(H178:H178)</f>
        <v>#REF!</v>
      </c>
      <c r="I179" s="174"/>
      <c r="J179" s="175" t="e">
        <f>SUM(J178:J178)</f>
        <v>#REF!</v>
      </c>
      <c r="K179" s="174"/>
      <c r="L179" s="174" t="e">
        <f t="shared" ref="L179" si="132">SUM(F179+H179+J179)</f>
        <v>#REF!</v>
      </c>
      <c r="M179" s="173"/>
    </row>
    <row r="180" spans="1:13" ht="18" customHeight="1">
      <c r="A180" s="173"/>
      <c r="B180" s="164"/>
      <c r="C180" s="164"/>
      <c r="D180" s="164"/>
      <c r="E180" s="174"/>
      <c r="F180" s="175"/>
      <c r="G180" s="174"/>
      <c r="H180" s="175"/>
      <c r="I180" s="174"/>
      <c r="J180" s="175"/>
      <c r="K180" s="174"/>
      <c r="L180" s="174"/>
      <c r="M180" s="173"/>
    </row>
    <row r="181" spans="1:13" ht="18" customHeight="1">
      <c r="A181" s="173"/>
      <c r="B181" s="164"/>
      <c r="C181" s="164"/>
      <c r="D181" s="164"/>
      <c r="E181" s="174"/>
      <c r="F181" s="175"/>
      <c r="G181" s="174"/>
      <c r="H181" s="175"/>
      <c r="I181" s="174"/>
      <c r="J181" s="175"/>
      <c r="K181" s="174"/>
      <c r="L181" s="174"/>
      <c r="M181" s="173"/>
    </row>
    <row r="182" spans="1:13" s="81" customFormat="1" ht="18" customHeight="1">
      <c r="A182" s="247" t="str">
        <f>일위대가목록!A26</f>
        <v>제 25 호표</v>
      </c>
      <c r="B182" s="403" t="str">
        <f>일위대가목록!B26</f>
        <v>등의자도색</v>
      </c>
      <c r="C182" s="403"/>
      <c r="D182" s="403">
        <f>일위대가목록!C26</f>
        <v>0</v>
      </c>
      <c r="E182" s="403"/>
      <c r="F182" s="171" t="str">
        <f>일위대가목록!E26</f>
        <v>조</v>
      </c>
      <c r="G182" s="171"/>
      <c r="H182" s="403"/>
      <c r="I182" s="403"/>
      <c r="J182" s="403"/>
      <c r="K182" s="403"/>
      <c r="L182" s="403"/>
      <c r="M182" s="172"/>
    </row>
    <row r="183" spans="1:13" s="82" customFormat="1" ht="18" customHeight="1">
      <c r="A183" s="173" t="s">
        <v>216</v>
      </c>
      <c r="B183" s="164" t="s">
        <v>87</v>
      </c>
      <c r="C183" s="164" t="e">
        <f>'철거 폐기물 수량산출'!#REF!</f>
        <v>#REF!</v>
      </c>
      <c r="D183" s="164" t="s">
        <v>97</v>
      </c>
      <c r="E183" s="174" t="e">
        <f>F10</f>
        <v>#REF!</v>
      </c>
      <c r="F183" s="175" t="e">
        <f t="shared" ref="F183" si="133">ROUNDDOWN(E183*C183,0)</f>
        <v>#REF!</v>
      </c>
      <c r="G183" s="174">
        <f>H10</f>
        <v>5204</v>
      </c>
      <c r="H183" s="174" t="e">
        <f t="shared" ref="H183" si="134">ROUNDDOWN(G183*C183,0)</f>
        <v>#REF!</v>
      </c>
      <c r="I183" s="174">
        <f>J10</f>
        <v>0</v>
      </c>
      <c r="J183" s="174" t="e">
        <f t="shared" ref="J183" si="135">ROUNDDOWN(I183*C183,0)</f>
        <v>#REF!</v>
      </c>
      <c r="K183" s="174" t="e">
        <f t="shared" ref="K183" si="136">SUM(E183+G183+I183)</f>
        <v>#REF!</v>
      </c>
      <c r="L183" s="174" t="e">
        <f t="shared" ref="L183" si="137">SUM(F183+H183+J183)</f>
        <v>#REF!</v>
      </c>
      <c r="M183" s="173"/>
    </row>
    <row r="184" spans="1:13" ht="18" customHeight="1">
      <c r="A184" s="173" t="s">
        <v>182</v>
      </c>
      <c r="B184" s="164"/>
      <c r="C184" s="164"/>
      <c r="D184" s="164"/>
      <c r="E184" s="174"/>
      <c r="F184" s="175" t="e">
        <f>SUM(F183:F183)</f>
        <v>#REF!</v>
      </c>
      <c r="G184" s="174"/>
      <c r="H184" s="175" t="e">
        <f>SUM(H183:H183)</f>
        <v>#REF!</v>
      </c>
      <c r="I184" s="174"/>
      <c r="J184" s="175" t="e">
        <f>SUM(J183:J183)</f>
        <v>#REF!</v>
      </c>
      <c r="K184" s="174"/>
      <c r="L184" s="174" t="e">
        <f t="shared" ref="L184" si="138">SUM(F184+H184+J184)</f>
        <v>#REF!</v>
      </c>
      <c r="M184" s="173"/>
    </row>
    <row r="185" spans="1:13" ht="18" customHeight="1">
      <c r="A185" s="173"/>
      <c r="B185" s="164"/>
      <c r="C185" s="164"/>
      <c r="D185" s="164"/>
      <c r="E185" s="174"/>
      <c r="F185" s="175"/>
      <c r="G185" s="174"/>
      <c r="H185" s="175"/>
      <c r="I185" s="174"/>
      <c r="J185" s="175"/>
      <c r="K185" s="174"/>
      <c r="L185" s="174"/>
      <c r="M185" s="173"/>
    </row>
    <row r="186" spans="1:13" s="81" customFormat="1" ht="18" customHeight="1">
      <c r="A186" s="247" t="str">
        <f>일위대가목록!A27</f>
        <v>제 26 호표</v>
      </c>
      <c r="B186" s="403" t="str">
        <f>일위대가목록!B27</f>
        <v>파고라도색</v>
      </c>
      <c r="C186" s="403"/>
      <c r="D186" s="403">
        <f>일위대가목록!C27</f>
        <v>0</v>
      </c>
      <c r="E186" s="403"/>
      <c r="F186" s="171" t="str">
        <f>일위대가목록!E27</f>
        <v>개소</v>
      </c>
      <c r="G186" s="171"/>
      <c r="H186" s="403"/>
      <c r="I186" s="403"/>
      <c r="J186" s="403"/>
      <c r="K186" s="403"/>
      <c r="L186" s="403"/>
      <c r="M186" s="172"/>
    </row>
    <row r="187" spans="1:13" s="82" customFormat="1" ht="18" customHeight="1">
      <c r="A187" s="173" t="s">
        <v>216</v>
      </c>
      <c r="B187" s="164" t="s">
        <v>87</v>
      </c>
      <c r="C187" s="164" t="e">
        <f>'철거 폐기물 수량산출'!#REF!</f>
        <v>#REF!</v>
      </c>
      <c r="D187" s="164" t="s">
        <v>97</v>
      </c>
      <c r="E187" s="174" t="e">
        <f>F10</f>
        <v>#REF!</v>
      </c>
      <c r="F187" s="175" t="e">
        <f t="shared" ref="F187" si="139">ROUNDDOWN(E187*C187,0)</f>
        <v>#REF!</v>
      </c>
      <c r="G187" s="174">
        <f>H10</f>
        <v>5204</v>
      </c>
      <c r="H187" s="174" t="e">
        <f t="shared" ref="H187" si="140">ROUNDDOWN(G187*C187,0)</f>
        <v>#REF!</v>
      </c>
      <c r="I187" s="174">
        <f>J10</f>
        <v>0</v>
      </c>
      <c r="J187" s="174" t="e">
        <f t="shared" ref="J187" si="141">ROUNDDOWN(I187*C187,0)</f>
        <v>#REF!</v>
      </c>
      <c r="K187" s="174" t="e">
        <f t="shared" ref="K187" si="142">SUM(E187+G187+I187)</f>
        <v>#REF!</v>
      </c>
      <c r="L187" s="174" t="e">
        <f t="shared" ref="L187" si="143">SUM(F187+H187+J187)</f>
        <v>#REF!</v>
      </c>
      <c r="M187" s="173"/>
    </row>
    <row r="188" spans="1:13" ht="18" customHeight="1">
      <c r="A188" s="173" t="s">
        <v>182</v>
      </c>
      <c r="B188" s="164"/>
      <c r="C188" s="164"/>
      <c r="D188" s="164"/>
      <c r="E188" s="174"/>
      <c r="F188" s="175" t="e">
        <f>SUM(F187:F187)</f>
        <v>#REF!</v>
      </c>
      <c r="G188" s="174"/>
      <c r="H188" s="175" t="e">
        <f>SUM(H187:H187)</f>
        <v>#REF!</v>
      </c>
      <c r="I188" s="174"/>
      <c r="J188" s="175" t="e">
        <f>SUM(J187:J187)</f>
        <v>#REF!</v>
      </c>
      <c r="K188" s="174"/>
      <c r="L188" s="174" t="e">
        <f t="shared" ref="L188" si="144">SUM(F188+H188+J188)</f>
        <v>#REF!</v>
      </c>
      <c r="M188" s="173"/>
    </row>
    <row r="189" spans="1:13" ht="18" customHeight="1">
      <c r="A189" s="173"/>
      <c r="B189" s="164"/>
      <c r="C189" s="164"/>
      <c r="D189" s="164"/>
      <c r="E189" s="174"/>
      <c r="F189" s="175"/>
      <c r="G189" s="174"/>
      <c r="H189" s="175"/>
      <c r="I189" s="174"/>
      <c r="J189" s="175"/>
      <c r="K189" s="174"/>
      <c r="L189" s="174"/>
      <c r="M189" s="173"/>
    </row>
    <row r="190" spans="1:13" s="81" customFormat="1" ht="18" customHeight="1">
      <c r="A190" s="247" t="str">
        <f>일위대가목록!A28</f>
        <v>제 27 호표</v>
      </c>
      <c r="B190" s="403" t="str">
        <f>일위대가목록!B28</f>
        <v>목재휀스도색</v>
      </c>
      <c r="C190" s="403"/>
      <c r="D190" s="403">
        <f>일위대가목록!C28</f>
        <v>0</v>
      </c>
      <c r="E190" s="403"/>
      <c r="F190" s="171" t="str">
        <f>일위대가목록!E28</f>
        <v>경간</v>
      </c>
      <c r="G190" s="171"/>
      <c r="H190" s="403"/>
      <c r="I190" s="403"/>
      <c r="J190" s="403"/>
      <c r="K190" s="403"/>
      <c r="L190" s="403"/>
      <c r="M190" s="172"/>
    </row>
    <row r="191" spans="1:13" s="82" customFormat="1" ht="18" customHeight="1">
      <c r="A191" s="173" t="s">
        <v>216</v>
      </c>
      <c r="B191" s="164" t="s">
        <v>87</v>
      </c>
      <c r="C191" s="164" t="e">
        <f>'철거 폐기물 수량산출'!#REF!</f>
        <v>#REF!</v>
      </c>
      <c r="D191" s="164" t="s">
        <v>97</v>
      </c>
      <c r="E191" s="174" t="e">
        <f>F10</f>
        <v>#REF!</v>
      </c>
      <c r="F191" s="175" t="e">
        <f t="shared" ref="F191" si="145">ROUNDDOWN(E191*C191,0)</f>
        <v>#REF!</v>
      </c>
      <c r="G191" s="174">
        <f>H10</f>
        <v>5204</v>
      </c>
      <c r="H191" s="174" t="e">
        <f t="shared" ref="H191" si="146">ROUNDDOWN(G191*C191,0)</f>
        <v>#REF!</v>
      </c>
      <c r="I191" s="174">
        <f>J10</f>
        <v>0</v>
      </c>
      <c r="J191" s="174" t="e">
        <f t="shared" ref="J191" si="147">ROUNDDOWN(I191*C191,0)</f>
        <v>#REF!</v>
      </c>
      <c r="K191" s="174" t="e">
        <f t="shared" ref="K191" si="148">SUM(E191+G191+I191)</f>
        <v>#REF!</v>
      </c>
      <c r="L191" s="174" t="e">
        <f t="shared" ref="L191" si="149">SUM(F191+H191+J191)</f>
        <v>#REF!</v>
      </c>
      <c r="M191" s="173"/>
    </row>
    <row r="192" spans="1:13" ht="18" customHeight="1">
      <c r="A192" s="173" t="s">
        <v>182</v>
      </c>
      <c r="B192" s="164"/>
      <c r="C192" s="164"/>
      <c r="D192" s="164"/>
      <c r="E192" s="174"/>
      <c r="F192" s="175" t="e">
        <f>SUM(F191:F191)</f>
        <v>#REF!</v>
      </c>
      <c r="G192" s="174"/>
      <c r="H192" s="175" t="e">
        <f>SUM(H191:H191)</f>
        <v>#REF!</v>
      </c>
      <c r="I192" s="174"/>
      <c r="J192" s="175" t="e">
        <f>SUM(J191:J191)</f>
        <v>#REF!</v>
      </c>
      <c r="K192" s="174"/>
      <c r="L192" s="174" t="e">
        <f t="shared" ref="L192" si="150">SUM(F192+H192+J192)</f>
        <v>#REF!</v>
      </c>
      <c r="M192" s="173"/>
    </row>
    <row r="193" spans="1:13" ht="18" customHeight="1">
      <c r="A193" s="173"/>
      <c r="B193" s="164"/>
      <c r="C193" s="164"/>
      <c r="D193" s="164"/>
      <c r="E193" s="174"/>
      <c r="F193" s="175"/>
      <c r="G193" s="174"/>
      <c r="H193" s="175"/>
      <c r="I193" s="174"/>
      <c r="J193" s="175"/>
      <c r="K193" s="174"/>
      <c r="L193" s="174"/>
      <c r="M193" s="173"/>
    </row>
    <row r="194" spans="1:13" ht="18" customHeight="1">
      <c r="A194" s="173"/>
      <c r="B194" s="164"/>
      <c r="C194" s="164"/>
      <c r="D194" s="164"/>
      <c r="E194" s="174"/>
      <c r="F194" s="175"/>
      <c r="G194" s="174"/>
      <c r="H194" s="175"/>
      <c r="I194" s="174"/>
      <c r="J194" s="175"/>
      <c r="K194" s="174"/>
      <c r="L194" s="174"/>
      <c r="M194" s="173"/>
    </row>
    <row r="195" spans="1:13" s="81" customFormat="1" ht="18" customHeight="1">
      <c r="A195" s="247" t="str">
        <f>일위대가목록!A29</f>
        <v>제 28 호표</v>
      </c>
      <c r="B195" s="403" t="str">
        <f>일위대가목록!B29</f>
        <v>트랠리스도색</v>
      </c>
      <c r="C195" s="403"/>
      <c r="D195" s="403">
        <f>일위대가목록!C29</f>
        <v>0</v>
      </c>
      <c r="E195" s="403"/>
      <c r="F195" s="171" t="str">
        <f>일위대가목록!E29</f>
        <v>경간</v>
      </c>
      <c r="G195" s="171"/>
      <c r="H195" s="403"/>
      <c r="I195" s="403"/>
      <c r="J195" s="403"/>
      <c r="K195" s="403"/>
      <c r="L195" s="403"/>
      <c r="M195" s="172"/>
    </row>
    <row r="196" spans="1:13" s="82" customFormat="1" ht="18" customHeight="1">
      <c r="A196" s="173" t="s">
        <v>216</v>
      </c>
      <c r="B196" s="164" t="s">
        <v>87</v>
      </c>
      <c r="C196" s="164" t="e">
        <f>'철거 폐기물 수량산출'!#REF!</f>
        <v>#REF!</v>
      </c>
      <c r="D196" s="164" t="s">
        <v>97</v>
      </c>
      <c r="E196" s="174" t="e">
        <f>F10</f>
        <v>#REF!</v>
      </c>
      <c r="F196" s="175" t="e">
        <f t="shared" ref="F196" si="151">ROUNDDOWN(E196*C196,0)</f>
        <v>#REF!</v>
      </c>
      <c r="G196" s="174">
        <f>H10</f>
        <v>5204</v>
      </c>
      <c r="H196" s="174" t="e">
        <f t="shared" ref="H196" si="152">ROUNDDOWN(G196*C196,0)</f>
        <v>#REF!</v>
      </c>
      <c r="I196" s="174">
        <f>J10</f>
        <v>0</v>
      </c>
      <c r="J196" s="174" t="e">
        <f t="shared" ref="J196" si="153">ROUNDDOWN(I196*C196,0)</f>
        <v>#REF!</v>
      </c>
      <c r="K196" s="174" t="e">
        <f t="shared" ref="K196" si="154">SUM(E196+G196+I196)</f>
        <v>#REF!</v>
      </c>
      <c r="L196" s="174" t="e">
        <f t="shared" ref="L196" si="155">SUM(F196+H196+J196)</f>
        <v>#REF!</v>
      </c>
      <c r="M196" s="173"/>
    </row>
    <row r="197" spans="1:13" ht="18" customHeight="1">
      <c r="A197" s="173" t="s">
        <v>182</v>
      </c>
      <c r="B197" s="164"/>
      <c r="C197" s="164"/>
      <c r="D197" s="164"/>
      <c r="E197" s="174"/>
      <c r="F197" s="175" t="e">
        <f>SUM(F196:F196)</f>
        <v>#REF!</v>
      </c>
      <c r="G197" s="174"/>
      <c r="H197" s="175" t="e">
        <f>SUM(H196:H196)</f>
        <v>#REF!</v>
      </c>
      <c r="I197" s="174"/>
      <c r="J197" s="175" t="e">
        <f>SUM(J196:J196)</f>
        <v>#REF!</v>
      </c>
      <c r="K197" s="174"/>
      <c r="L197" s="174" t="e">
        <f t="shared" ref="L197" si="156">SUM(F197+H197+J197)</f>
        <v>#REF!</v>
      </c>
      <c r="M197" s="173"/>
    </row>
    <row r="198" spans="1:13" ht="18" customHeight="1">
      <c r="A198" s="173"/>
      <c r="B198" s="164"/>
      <c r="C198" s="164"/>
      <c r="D198" s="164"/>
      <c r="E198" s="174"/>
      <c r="F198" s="175"/>
      <c r="G198" s="174"/>
      <c r="H198" s="175"/>
      <c r="I198" s="174"/>
      <c r="J198" s="175"/>
      <c r="K198" s="174"/>
      <c r="L198" s="174"/>
      <c r="M198" s="173"/>
    </row>
    <row r="199" spans="1:13" s="81" customFormat="1" ht="18" customHeight="1">
      <c r="A199" s="247" t="str">
        <f>일위대가목록!A30</f>
        <v>제 29 호표</v>
      </c>
      <c r="B199" s="403" t="str">
        <f>일위대가목록!B30</f>
        <v>조합놀이대각재교체</v>
      </c>
      <c r="C199" s="403"/>
      <c r="D199" s="403" t="str">
        <f>일위대가목록!C30</f>
        <v>100*100*1000</v>
      </c>
      <c r="E199" s="403"/>
      <c r="F199" s="171" t="str">
        <f>일위대가목록!E30</f>
        <v>EA</v>
      </c>
      <c r="G199" s="171"/>
      <c r="H199" s="403"/>
      <c r="I199" s="403"/>
      <c r="J199" s="403"/>
      <c r="K199" s="403"/>
      <c r="L199" s="403"/>
      <c r="M199" s="172"/>
    </row>
    <row r="200" spans="1:13" ht="18" customHeight="1">
      <c r="A200" s="173" t="s">
        <v>203</v>
      </c>
      <c r="B200" s="164" t="s">
        <v>204</v>
      </c>
      <c r="C200" s="180" t="e">
        <f>'철거 폐기물 수량산출'!#REF!</f>
        <v>#REF!</v>
      </c>
      <c r="D200" s="164" t="s">
        <v>205</v>
      </c>
      <c r="E200" s="174"/>
      <c r="F200" s="175" t="e">
        <f>ROUNDDOWN(E200*C200,0)</f>
        <v>#REF!</v>
      </c>
      <c r="G200" s="174" t="e">
        <f>H38</f>
        <v>#REF!</v>
      </c>
      <c r="H200" s="174" t="e">
        <f>ROUNDDOWN(G200*C200,0)</f>
        <v>#REF!</v>
      </c>
      <c r="I200" s="174"/>
      <c r="J200" s="174" t="e">
        <f>ROUNDDOWN(I200*C200,0)</f>
        <v>#REF!</v>
      </c>
      <c r="K200" s="174" t="e">
        <f t="shared" ref="K200:K204" si="157">SUM(E200+G200+I200)</f>
        <v>#REF!</v>
      </c>
      <c r="L200" s="174" t="e">
        <f t="shared" ref="L200:L202" si="158">SUM(F200+H200+J200)</f>
        <v>#REF!</v>
      </c>
      <c r="M200" s="173"/>
    </row>
    <row r="201" spans="1:13" ht="18" customHeight="1">
      <c r="A201" s="173" t="s">
        <v>261</v>
      </c>
      <c r="B201" s="164" t="s">
        <v>214</v>
      </c>
      <c r="C201" s="180" t="e">
        <f>'철거 폐기물 수량산출'!#REF!</f>
        <v>#REF!</v>
      </c>
      <c r="D201" s="164" t="s">
        <v>205</v>
      </c>
      <c r="E201" s="174" t="e">
        <f>#REF!</f>
        <v>#REF!</v>
      </c>
      <c r="F201" s="175" t="e">
        <f>ROUNDDOWN(E201*C201,0)</f>
        <v>#REF!</v>
      </c>
      <c r="G201" s="174"/>
      <c r="H201" s="174" t="e">
        <f>ROUNDDOWN(G201*C201,0)</f>
        <v>#REF!</v>
      </c>
      <c r="I201" s="174"/>
      <c r="J201" s="174" t="e">
        <f>ROUNDDOWN(I201*C201,0)</f>
        <v>#REF!</v>
      </c>
      <c r="K201" s="174" t="e">
        <f t="shared" si="157"/>
        <v>#REF!</v>
      </c>
      <c r="L201" s="174" t="e">
        <f t="shared" si="158"/>
        <v>#REF!</v>
      </c>
      <c r="M201" s="173"/>
    </row>
    <row r="202" spans="1:13" ht="18" customHeight="1">
      <c r="A202" s="173" t="s">
        <v>215</v>
      </c>
      <c r="B202" s="164" t="s">
        <v>204</v>
      </c>
      <c r="C202" s="180" t="e">
        <f>'철거 폐기물 수량산출'!#REF!</f>
        <v>#REF!</v>
      </c>
      <c r="D202" s="164" t="s">
        <v>205</v>
      </c>
      <c r="E202" s="174"/>
      <c r="F202" s="175" t="e">
        <f>ROUNDDOWN(E202*C202,0)</f>
        <v>#REF!</v>
      </c>
      <c r="G202" s="174" t="e">
        <f>H43</f>
        <v>#REF!</v>
      </c>
      <c r="H202" s="174" t="e">
        <f>ROUNDDOWN(G202*C202,0)</f>
        <v>#REF!</v>
      </c>
      <c r="I202" s="174"/>
      <c r="J202" s="174" t="e">
        <f>ROUNDDOWN(I202*C202,0)</f>
        <v>#REF!</v>
      </c>
      <c r="K202" s="174" t="e">
        <f t="shared" si="157"/>
        <v>#REF!</v>
      </c>
      <c r="L202" s="174" t="e">
        <f t="shared" si="158"/>
        <v>#REF!</v>
      </c>
      <c r="M202" s="173"/>
    </row>
    <row r="203" spans="1:13" ht="18" customHeight="1">
      <c r="A203" s="173" t="s">
        <v>216</v>
      </c>
      <c r="B203" s="164" t="s">
        <v>87</v>
      </c>
      <c r="C203" s="180" t="e">
        <f>'철거 폐기물 수량산출'!#REF!</f>
        <v>#REF!</v>
      </c>
      <c r="D203" s="164" t="s">
        <v>97</v>
      </c>
      <c r="E203" s="174" t="e">
        <f>F10</f>
        <v>#REF!</v>
      </c>
      <c r="F203" s="175" t="e">
        <f>ROUNDDOWN(E203*C203,0)</f>
        <v>#REF!</v>
      </c>
      <c r="G203" s="174">
        <f>H10</f>
        <v>5204</v>
      </c>
      <c r="H203" s="174" t="e">
        <f>ROUNDDOWN(G203*C203,0)</f>
        <v>#REF!</v>
      </c>
      <c r="I203" s="174">
        <f>J10</f>
        <v>0</v>
      </c>
      <c r="J203" s="174" t="e">
        <f>ROUNDDOWN(I203*C203,0)</f>
        <v>#REF!</v>
      </c>
      <c r="K203" s="174" t="e">
        <f t="shared" si="157"/>
        <v>#REF!</v>
      </c>
      <c r="L203" s="174" t="e">
        <f>SUM(F203+H203+J203)</f>
        <v>#REF!</v>
      </c>
      <c r="M203" s="173"/>
    </row>
    <row r="204" spans="1:13" s="82" customFormat="1" ht="18" customHeight="1">
      <c r="A204" s="173" t="s">
        <v>212</v>
      </c>
      <c r="B204" s="164"/>
      <c r="C204" s="180" t="e">
        <f>'철거 폐기물 수량산출'!#REF!</f>
        <v>#REF!</v>
      </c>
      <c r="D204" s="164" t="s">
        <v>50</v>
      </c>
      <c r="E204" s="174"/>
      <c r="F204" s="175" t="e">
        <f t="shared" ref="F204" si="159">ROUNDDOWN(E204*C204,0)</f>
        <v>#REF!</v>
      </c>
      <c r="G204" s="174" t="e">
        <f>H51</f>
        <v>#REF!</v>
      </c>
      <c r="H204" s="174" t="e">
        <f t="shared" ref="H204" si="160">ROUNDDOWN(G204*C204,0)</f>
        <v>#REF!</v>
      </c>
      <c r="I204" s="174"/>
      <c r="J204" s="174" t="e">
        <f t="shared" ref="J204" si="161">ROUNDDOWN(I204*C204,0)</f>
        <v>#REF!</v>
      </c>
      <c r="K204" s="174" t="e">
        <f t="shared" si="157"/>
        <v>#REF!</v>
      </c>
      <c r="L204" s="174" t="e">
        <f t="shared" ref="L204" si="162">SUM(F204+H204+J204)</f>
        <v>#REF!</v>
      </c>
      <c r="M204" s="173"/>
    </row>
    <row r="205" spans="1:13" ht="18" customHeight="1">
      <c r="A205" s="173" t="s">
        <v>182</v>
      </c>
      <c r="B205" s="164"/>
      <c r="C205" s="164"/>
      <c r="D205" s="164"/>
      <c r="E205" s="174"/>
      <c r="F205" s="175" t="e">
        <f>SUM(F200:F204)</f>
        <v>#REF!</v>
      </c>
      <c r="G205" s="174"/>
      <c r="H205" s="175" t="e">
        <f>SUM(H200:H204)</f>
        <v>#REF!</v>
      </c>
      <c r="I205" s="174"/>
      <c r="J205" s="175" t="e">
        <f>SUM(J200:J204)</f>
        <v>#REF!</v>
      </c>
      <c r="K205" s="174"/>
      <c r="L205" s="174" t="e">
        <f>SUM(F205+H205+J205)</f>
        <v>#REF!</v>
      </c>
      <c r="M205" s="173"/>
    </row>
    <row r="206" spans="1:13" ht="18" customHeight="1">
      <c r="A206" s="173"/>
      <c r="B206" s="164"/>
      <c r="C206" s="164"/>
      <c r="D206" s="164"/>
      <c r="E206" s="174"/>
      <c r="F206" s="175"/>
      <c r="G206" s="174"/>
      <c r="H206" s="175"/>
      <c r="I206" s="174"/>
      <c r="J206" s="175"/>
      <c r="K206" s="174"/>
      <c r="L206" s="174"/>
      <c r="M206" s="173"/>
    </row>
    <row r="207" spans="1:13" s="81" customFormat="1" ht="18" customHeight="1">
      <c r="A207" s="247" t="str">
        <f>일위대가목록!A31</f>
        <v>제 30 호표</v>
      </c>
      <c r="B207" s="403" t="str">
        <f>일위대가목록!B31</f>
        <v>메쉬휀스판교체</v>
      </c>
      <c r="C207" s="403"/>
      <c r="D207" s="403" t="str">
        <f>일위대가목록!C31</f>
        <v>H600*W2000</v>
      </c>
      <c r="E207" s="403"/>
      <c r="F207" s="171" t="str">
        <f>일위대가목록!E31</f>
        <v>EA</v>
      </c>
      <c r="G207" s="171"/>
      <c r="H207" s="403"/>
      <c r="I207" s="403"/>
      <c r="J207" s="403"/>
      <c r="K207" s="403"/>
      <c r="L207" s="403"/>
      <c r="M207" s="172"/>
    </row>
    <row r="208" spans="1:13" s="82" customFormat="1" ht="18" customHeight="1">
      <c r="A208" s="173" t="s">
        <v>328</v>
      </c>
      <c r="B208" s="164" t="s">
        <v>330</v>
      </c>
      <c r="C208" s="164" t="e">
        <f>'철거 폐기물 수량산출'!#REF!</f>
        <v>#REF!</v>
      </c>
      <c r="D208" s="164" t="s">
        <v>97</v>
      </c>
      <c r="E208" s="174" t="e">
        <f>#REF!</f>
        <v>#REF!</v>
      </c>
      <c r="F208" s="175" t="e">
        <f t="shared" ref="F208" si="163">ROUNDDOWN(E208*C208,0)</f>
        <v>#REF!</v>
      </c>
      <c r="G208" s="174"/>
      <c r="H208" s="174" t="e">
        <f t="shared" ref="H208" si="164">ROUNDDOWN(G208*C208,0)</f>
        <v>#REF!</v>
      </c>
      <c r="I208" s="174"/>
      <c r="J208" s="174" t="e">
        <f t="shared" ref="J208" si="165">ROUNDDOWN(I208*C208,0)</f>
        <v>#REF!</v>
      </c>
      <c r="K208" s="174" t="e">
        <f t="shared" ref="K208" si="166">SUM(E208+G208+I208)</f>
        <v>#REF!</v>
      </c>
      <c r="L208" s="174" t="e">
        <f t="shared" ref="L208" si="167">SUM(F208+H208+J208)</f>
        <v>#REF!</v>
      </c>
      <c r="M208" s="173"/>
    </row>
    <row r="209" spans="1:13" s="82" customFormat="1" ht="18" customHeight="1">
      <c r="A209" s="173" t="s">
        <v>329</v>
      </c>
      <c r="B209" s="164"/>
      <c r="C209" s="164" t="e">
        <f>'철거 폐기물 수량산출'!#REF!</f>
        <v>#REF!</v>
      </c>
      <c r="D209" s="164" t="s">
        <v>286</v>
      </c>
      <c r="E209" s="174"/>
      <c r="F209" s="175" t="e">
        <f t="shared" ref="F209" si="168">ROUNDDOWN(E209*C209,0)</f>
        <v>#REF!</v>
      </c>
      <c r="G209" s="174" t="e">
        <f>H51</f>
        <v>#REF!</v>
      </c>
      <c r="H209" s="174" t="e">
        <f t="shared" ref="H209" si="169">ROUNDDOWN(G209*C209,0)</f>
        <v>#REF!</v>
      </c>
      <c r="I209" s="174"/>
      <c r="J209" s="174" t="e">
        <f t="shared" ref="J209" si="170">ROUNDDOWN(I209*C209,0)</f>
        <v>#REF!</v>
      </c>
      <c r="K209" s="174" t="e">
        <f t="shared" ref="K209" si="171">SUM(E209+G209+I209)</f>
        <v>#REF!</v>
      </c>
      <c r="L209" s="174" t="e">
        <f t="shared" ref="L209" si="172">SUM(F209+H209+J209)</f>
        <v>#REF!</v>
      </c>
      <c r="M209" s="173"/>
    </row>
    <row r="210" spans="1:13" ht="18" customHeight="1">
      <c r="A210" s="173" t="s">
        <v>182</v>
      </c>
      <c r="B210" s="164"/>
      <c r="C210" s="164"/>
      <c r="D210" s="164"/>
      <c r="E210" s="174"/>
      <c r="F210" s="175" t="e">
        <f>SUM(F208:F209)</f>
        <v>#REF!</v>
      </c>
      <c r="G210" s="174"/>
      <c r="H210" s="175" t="e">
        <f>SUM(H208:H209)</f>
        <v>#REF!</v>
      </c>
      <c r="I210" s="174"/>
      <c r="J210" s="175" t="e">
        <f>SUM(J208:J209)</f>
        <v>#REF!</v>
      </c>
      <c r="K210" s="174"/>
      <c r="L210" s="174" t="e">
        <f>SUM(F210+H210+J210)</f>
        <v>#REF!</v>
      </c>
      <c r="M210" s="173"/>
    </row>
    <row r="211" spans="1:13" ht="18" customHeight="1">
      <c r="A211" s="173"/>
      <c r="B211" s="164"/>
      <c r="C211" s="164"/>
      <c r="D211" s="164"/>
      <c r="E211" s="174"/>
      <c r="F211" s="175"/>
      <c r="G211" s="174"/>
      <c r="H211" s="175"/>
      <c r="I211" s="174"/>
      <c r="J211" s="175"/>
      <c r="K211" s="174"/>
      <c r="L211" s="174"/>
      <c r="M211" s="173"/>
    </row>
    <row r="212" spans="1:13" s="81" customFormat="1" ht="18" customHeight="1">
      <c r="A212" s="247" t="str">
        <f>일위대가목록!A32</f>
        <v>제 31 호표</v>
      </c>
      <c r="B212" s="403" t="str">
        <f>일위대가목록!B32</f>
        <v>평의자도색</v>
      </c>
      <c r="C212" s="403"/>
      <c r="D212" s="403">
        <f>일위대가목록!C32</f>
        <v>0</v>
      </c>
      <c r="E212" s="403"/>
      <c r="F212" s="171" t="str">
        <f>일위대가목록!E32</f>
        <v>조</v>
      </c>
      <c r="G212" s="171"/>
      <c r="H212" s="403"/>
      <c r="I212" s="403"/>
      <c r="J212" s="403"/>
      <c r="K212" s="403"/>
      <c r="L212" s="403"/>
      <c r="M212" s="172"/>
    </row>
    <row r="213" spans="1:13" s="82" customFormat="1" ht="18" customHeight="1">
      <c r="A213" s="173" t="s">
        <v>216</v>
      </c>
      <c r="B213" s="164" t="s">
        <v>87</v>
      </c>
      <c r="C213" s="164" t="e">
        <f>'철거 폐기물 수량산출'!#REF!</f>
        <v>#REF!</v>
      </c>
      <c r="D213" s="164" t="s">
        <v>97</v>
      </c>
      <c r="E213" s="174" t="e">
        <f>F10</f>
        <v>#REF!</v>
      </c>
      <c r="F213" s="175" t="e">
        <f t="shared" ref="F213" si="173">ROUNDDOWN(E213*C213,0)</f>
        <v>#REF!</v>
      </c>
      <c r="G213" s="174">
        <f>H10</f>
        <v>5204</v>
      </c>
      <c r="H213" s="174" t="e">
        <f t="shared" ref="H213" si="174">ROUNDDOWN(G213*C213,0)</f>
        <v>#REF!</v>
      </c>
      <c r="I213" s="174">
        <f>J10</f>
        <v>0</v>
      </c>
      <c r="J213" s="174" t="e">
        <f t="shared" ref="J213" si="175">ROUNDDOWN(I213*C213,0)</f>
        <v>#REF!</v>
      </c>
      <c r="K213" s="174" t="e">
        <f t="shared" ref="K213" si="176">SUM(E213+G213+I213)</f>
        <v>#REF!</v>
      </c>
      <c r="L213" s="174" t="e">
        <f t="shared" ref="L213:L214" si="177">SUM(F213+H213+J213)</f>
        <v>#REF!</v>
      </c>
      <c r="M213" s="173"/>
    </row>
    <row r="214" spans="1:13" ht="18" customHeight="1">
      <c r="A214" s="173" t="s">
        <v>182</v>
      </c>
      <c r="B214" s="164"/>
      <c r="C214" s="164"/>
      <c r="D214" s="164"/>
      <c r="E214" s="174"/>
      <c r="F214" s="175" t="e">
        <f>SUM(F213:F213)</f>
        <v>#REF!</v>
      </c>
      <c r="G214" s="174"/>
      <c r="H214" s="175" t="e">
        <f>SUM(H213:H213)</f>
        <v>#REF!</v>
      </c>
      <c r="I214" s="174"/>
      <c r="J214" s="175" t="e">
        <f>SUM(J213:J213)</f>
        <v>#REF!</v>
      </c>
      <c r="K214" s="174"/>
      <c r="L214" s="174" t="e">
        <f t="shared" si="177"/>
        <v>#REF!</v>
      </c>
      <c r="M214" s="173"/>
    </row>
    <row r="215" spans="1:13" ht="18" customHeight="1">
      <c r="A215" s="173"/>
      <c r="B215" s="164"/>
      <c r="C215" s="164"/>
      <c r="D215" s="164"/>
      <c r="E215" s="174"/>
      <c r="F215" s="175"/>
      <c r="G215" s="174"/>
      <c r="H215" s="175"/>
      <c r="I215" s="174"/>
      <c r="J215" s="175"/>
      <c r="K215" s="174"/>
      <c r="L215" s="174"/>
      <c r="M215" s="173"/>
    </row>
    <row r="216" spans="1:13" ht="18" customHeight="1">
      <c r="A216" s="173"/>
      <c r="B216" s="164"/>
      <c r="C216" s="164"/>
      <c r="D216" s="164"/>
      <c r="E216" s="174"/>
      <c r="F216" s="175"/>
      <c r="G216" s="174"/>
      <c r="H216" s="175"/>
      <c r="I216" s="174"/>
      <c r="J216" s="175"/>
      <c r="K216" s="174"/>
      <c r="L216" s="174"/>
      <c r="M216" s="173"/>
    </row>
    <row r="217" spans="1:13" s="81" customFormat="1" ht="18" customHeight="1">
      <c r="A217" s="247" t="str">
        <f>일위대가목록!A33</f>
        <v>제 32 호표</v>
      </c>
      <c r="B217" s="403" t="str">
        <f>일위대가목록!B33</f>
        <v>등의자도색</v>
      </c>
      <c r="C217" s="403"/>
      <c r="D217" s="403">
        <f>일위대가목록!C33</f>
        <v>0</v>
      </c>
      <c r="E217" s="403"/>
      <c r="F217" s="171" t="str">
        <f>일위대가목록!E33</f>
        <v>조</v>
      </c>
      <c r="G217" s="171"/>
      <c r="H217" s="403"/>
      <c r="I217" s="403"/>
      <c r="J217" s="403"/>
      <c r="K217" s="403"/>
      <c r="L217" s="403"/>
      <c r="M217" s="172"/>
    </row>
    <row r="218" spans="1:13" s="82" customFormat="1" ht="18" customHeight="1">
      <c r="A218" s="173" t="s">
        <v>216</v>
      </c>
      <c r="B218" s="164" t="s">
        <v>87</v>
      </c>
      <c r="C218" s="164" t="e">
        <f>'철거 폐기물 수량산출'!#REF!</f>
        <v>#REF!</v>
      </c>
      <c r="D218" s="164" t="s">
        <v>97</v>
      </c>
      <c r="E218" s="174" t="e">
        <f>F10</f>
        <v>#REF!</v>
      </c>
      <c r="F218" s="175" t="e">
        <f t="shared" ref="F218" si="178">ROUNDDOWN(E218*C218,0)</f>
        <v>#REF!</v>
      </c>
      <c r="G218" s="174">
        <f>H10</f>
        <v>5204</v>
      </c>
      <c r="H218" s="174" t="e">
        <f t="shared" ref="H218" si="179">ROUNDDOWN(G218*C218,0)</f>
        <v>#REF!</v>
      </c>
      <c r="I218" s="174">
        <f>J10</f>
        <v>0</v>
      </c>
      <c r="J218" s="174" t="e">
        <f t="shared" ref="J218" si="180">ROUNDDOWN(I218*C218,0)</f>
        <v>#REF!</v>
      </c>
      <c r="K218" s="174" t="e">
        <f t="shared" ref="K218" si="181">SUM(E218+G218+I218)</f>
        <v>#REF!</v>
      </c>
      <c r="L218" s="174" t="e">
        <f t="shared" ref="L218:L219" si="182">SUM(F218+H218+J218)</f>
        <v>#REF!</v>
      </c>
      <c r="M218" s="173"/>
    </row>
    <row r="219" spans="1:13" ht="18" customHeight="1">
      <c r="A219" s="173" t="s">
        <v>182</v>
      </c>
      <c r="B219" s="164"/>
      <c r="C219" s="164"/>
      <c r="D219" s="164"/>
      <c r="E219" s="174"/>
      <c r="F219" s="175" t="e">
        <f>SUM(F218:F218)</f>
        <v>#REF!</v>
      </c>
      <c r="G219" s="174"/>
      <c r="H219" s="175" t="e">
        <f>SUM(H218:H218)</f>
        <v>#REF!</v>
      </c>
      <c r="I219" s="174"/>
      <c r="J219" s="175" t="e">
        <f>SUM(J218:J218)</f>
        <v>#REF!</v>
      </c>
      <c r="K219" s="174"/>
      <c r="L219" s="174" t="e">
        <f t="shared" si="182"/>
        <v>#REF!</v>
      </c>
      <c r="M219" s="173"/>
    </row>
    <row r="220" spans="1:13" ht="18" customHeight="1">
      <c r="A220" s="173"/>
      <c r="B220" s="164"/>
      <c r="C220" s="164"/>
      <c r="D220" s="164"/>
      <c r="E220" s="174"/>
      <c r="F220" s="175"/>
      <c r="G220" s="174"/>
      <c r="H220" s="175"/>
      <c r="I220" s="174"/>
      <c r="J220" s="175"/>
      <c r="K220" s="174"/>
      <c r="L220" s="174"/>
      <c r="M220" s="173"/>
    </row>
    <row r="221" spans="1:13" s="81" customFormat="1" ht="18" customHeight="1">
      <c r="A221" s="247" t="str">
        <f>일위대가목록!A34</f>
        <v>제 33 호표</v>
      </c>
      <c r="B221" s="403" t="str">
        <f>일위대가목록!B34</f>
        <v>원형경계목도색-1</v>
      </c>
      <c r="C221" s="403"/>
      <c r="D221" s="403">
        <f>일위대가목록!C34</f>
        <v>0</v>
      </c>
      <c r="E221" s="403"/>
      <c r="F221" s="171" t="str">
        <f>일위대가목록!E34</f>
        <v>m</v>
      </c>
      <c r="G221" s="171"/>
      <c r="H221" s="403"/>
      <c r="I221" s="403"/>
      <c r="J221" s="403"/>
      <c r="K221" s="403"/>
      <c r="L221" s="403"/>
      <c r="M221" s="172"/>
    </row>
    <row r="222" spans="1:13" s="82" customFormat="1" ht="18" customHeight="1">
      <c r="A222" s="173" t="s">
        <v>216</v>
      </c>
      <c r="B222" s="164" t="s">
        <v>87</v>
      </c>
      <c r="C222" s="164" t="e">
        <f>'철거 폐기물 수량산출'!#REF!</f>
        <v>#REF!</v>
      </c>
      <c r="D222" s="164" t="s">
        <v>97</v>
      </c>
      <c r="E222" s="174" t="e">
        <f>F10</f>
        <v>#REF!</v>
      </c>
      <c r="F222" s="175" t="e">
        <f t="shared" ref="F222" si="183">ROUNDDOWN(E222*C222,0)</f>
        <v>#REF!</v>
      </c>
      <c r="G222" s="174">
        <f>H10</f>
        <v>5204</v>
      </c>
      <c r="H222" s="174" t="e">
        <f t="shared" ref="H222" si="184">ROUNDDOWN(G222*C222,0)</f>
        <v>#REF!</v>
      </c>
      <c r="I222" s="174">
        <f>J10</f>
        <v>0</v>
      </c>
      <c r="J222" s="174" t="e">
        <f t="shared" ref="J222" si="185">ROUNDDOWN(I222*C222,0)</f>
        <v>#REF!</v>
      </c>
      <c r="K222" s="174" t="e">
        <f t="shared" ref="K222" si="186">SUM(E222+G222+I222)</f>
        <v>#REF!</v>
      </c>
      <c r="L222" s="174" t="e">
        <f t="shared" ref="L222:L223" si="187">SUM(F222+H222+J222)</f>
        <v>#REF!</v>
      </c>
      <c r="M222" s="173"/>
    </row>
    <row r="223" spans="1:13" ht="18" customHeight="1">
      <c r="A223" s="173" t="s">
        <v>182</v>
      </c>
      <c r="B223" s="164"/>
      <c r="C223" s="164"/>
      <c r="D223" s="164"/>
      <c r="E223" s="174"/>
      <c r="F223" s="175" t="e">
        <f>SUM(F222:F222)</f>
        <v>#REF!</v>
      </c>
      <c r="G223" s="174"/>
      <c r="H223" s="175" t="e">
        <f>SUM(H222:H222)</f>
        <v>#REF!</v>
      </c>
      <c r="I223" s="174"/>
      <c r="J223" s="175" t="e">
        <f>SUM(J222:J222)</f>
        <v>#REF!</v>
      </c>
      <c r="K223" s="174"/>
      <c r="L223" s="174" t="e">
        <f t="shared" si="187"/>
        <v>#REF!</v>
      </c>
      <c r="M223" s="173"/>
    </row>
    <row r="224" spans="1:13" ht="18" customHeight="1">
      <c r="A224" s="173"/>
      <c r="B224" s="164"/>
      <c r="C224" s="164"/>
      <c r="D224" s="164"/>
      <c r="E224" s="174"/>
      <c r="F224" s="175"/>
      <c r="G224" s="174"/>
      <c r="H224" s="175"/>
      <c r="I224" s="174"/>
      <c r="J224" s="175"/>
      <c r="K224" s="174"/>
      <c r="L224" s="174"/>
      <c r="M224" s="173"/>
    </row>
    <row r="225" spans="1:13" s="81" customFormat="1" ht="18" customHeight="1">
      <c r="A225" s="247" t="str">
        <f>일위대가목록!A35</f>
        <v>제 34 호표</v>
      </c>
      <c r="B225" s="403" t="str">
        <f>일위대가목록!B35</f>
        <v>목계단교체-1</v>
      </c>
      <c r="C225" s="403"/>
      <c r="D225" s="403" t="str">
        <f>일위대가목록!C35</f>
        <v>300*150*1200</v>
      </c>
      <c r="E225" s="403"/>
      <c r="F225" s="171" t="str">
        <f>일위대가목록!E35</f>
        <v>EA</v>
      </c>
      <c r="G225" s="171"/>
      <c r="H225" s="403"/>
      <c r="I225" s="403"/>
      <c r="J225" s="403"/>
      <c r="K225" s="403"/>
      <c r="L225" s="403"/>
      <c r="M225" s="172"/>
    </row>
    <row r="226" spans="1:13" ht="18" customHeight="1">
      <c r="A226" s="173" t="s">
        <v>203</v>
      </c>
      <c r="B226" s="164" t="s">
        <v>204</v>
      </c>
      <c r="C226" s="180" t="e">
        <f>'철거 폐기물 수량산출'!#REF!</f>
        <v>#REF!</v>
      </c>
      <c r="D226" s="164" t="s">
        <v>205</v>
      </c>
      <c r="E226" s="174"/>
      <c r="F226" s="175" t="e">
        <f>ROUNDDOWN(E226*C226,0)</f>
        <v>#REF!</v>
      </c>
      <c r="G226" s="174" t="e">
        <f>H38</f>
        <v>#REF!</v>
      </c>
      <c r="H226" s="174" t="e">
        <f>ROUNDDOWN(G226*C226,0)</f>
        <v>#REF!</v>
      </c>
      <c r="I226" s="174"/>
      <c r="J226" s="174" t="e">
        <f>ROUNDDOWN(I226*C226,0)</f>
        <v>#REF!</v>
      </c>
      <c r="K226" s="174" t="e">
        <f t="shared" ref="K226:K228" si="188">SUM(E226+G226+I226)</f>
        <v>#REF!</v>
      </c>
      <c r="L226" s="174" t="e">
        <f t="shared" ref="L226:L228" si="189">SUM(F226+H226+J226)</f>
        <v>#REF!</v>
      </c>
      <c r="M226" s="173"/>
    </row>
    <row r="227" spans="1:13" ht="18" customHeight="1">
      <c r="A227" s="173" t="s">
        <v>213</v>
      </c>
      <c r="B227" s="164" t="s">
        <v>214</v>
      </c>
      <c r="C227" s="180" t="e">
        <f>'철거 폐기물 수량산출'!#REF!</f>
        <v>#REF!</v>
      </c>
      <c r="D227" s="164" t="s">
        <v>205</v>
      </c>
      <c r="E227" s="174" t="e">
        <f>#REF!</f>
        <v>#REF!</v>
      </c>
      <c r="F227" s="175" t="e">
        <f>ROUNDDOWN(E227*C227,0)</f>
        <v>#REF!</v>
      </c>
      <c r="G227" s="174"/>
      <c r="H227" s="174" t="e">
        <f>ROUNDDOWN(G227*C227,0)</f>
        <v>#REF!</v>
      </c>
      <c r="I227" s="174"/>
      <c r="J227" s="174" t="e">
        <f>ROUNDDOWN(I227*C227,0)</f>
        <v>#REF!</v>
      </c>
      <c r="K227" s="174" t="e">
        <f t="shared" si="188"/>
        <v>#REF!</v>
      </c>
      <c r="L227" s="174" t="e">
        <f t="shared" si="189"/>
        <v>#REF!</v>
      </c>
      <c r="M227" s="173"/>
    </row>
    <row r="228" spans="1:13" ht="18" customHeight="1">
      <c r="A228" s="173" t="s">
        <v>215</v>
      </c>
      <c r="B228" s="164" t="s">
        <v>204</v>
      </c>
      <c r="C228" s="180" t="e">
        <f>'철거 폐기물 수량산출'!#REF!</f>
        <v>#REF!</v>
      </c>
      <c r="D228" s="164" t="s">
        <v>205</v>
      </c>
      <c r="E228" s="174"/>
      <c r="F228" s="175" t="e">
        <f>ROUNDDOWN(E228*C228,0)</f>
        <v>#REF!</v>
      </c>
      <c r="G228" s="174" t="e">
        <f>H43</f>
        <v>#REF!</v>
      </c>
      <c r="H228" s="174" t="e">
        <f>ROUNDDOWN(G228*C228,0)</f>
        <v>#REF!</v>
      </c>
      <c r="I228" s="174"/>
      <c r="J228" s="174" t="e">
        <f>ROUNDDOWN(I228*C228,0)</f>
        <v>#REF!</v>
      </c>
      <c r="K228" s="174" t="e">
        <f t="shared" si="188"/>
        <v>#REF!</v>
      </c>
      <c r="L228" s="174" t="e">
        <f t="shared" si="189"/>
        <v>#REF!</v>
      </c>
      <c r="M228" s="173"/>
    </row>
    <row r="229" spans="1:13" ht="18" customHeight="1">
      <c r="A229" s="173" t="s">
        <v>182</v>
      </c>
      <c r="B229" s="164"/>
      <c r="C229" s="164"/>
      <c r="D229" s="164"/>
      <c r="E229" s="174"/>
      <c r="F229" s="175" t="e">
        <f>SUM(F226:F228)</f>
        <v>#REF!</v>
      </c>
      <c r="G229" s="174"/>
      <c r="H229" s="175" t="e">
        <f>SUM(H226:H228)</f>
        <v>#REF!</v>
      </c>
      <c r="I229" s="174"/>
      <c r="J229" s="175" t="e">
        <f>SUM(J226:J228)</f>
        <v>#REF!</v>
      </c>
      <c r="K229" s="174"/>
      <c r="L229" s="174" t="e">
        <f>SUM(F229+H229+J229)</f>
        <v>#REF!</v>
      </c>
      <c r="M229" s="173"/>
    </row>
    <row r="230" spans="1:13" ht="18" customHeight="1">
      <c r="A230" s="173"/>
      <c r="B230" s="164"/>
      <c r="C230" s="164"/>
      <c r="D230" s="164"/>
      <c r="E230" s="174"/>
      <c r="F230" s="175"/>
      <c r="G230" s="174"/>
      <c r="H230" s="175"/>
      <c r="I230" s="174"/>
      <c r="J230" s="175"/>
      <c r="K230" s="174"/>
      <c r="L230" s="174"/>
      <c r="M230" s="173"/>
    </row>
    <row r="231" spans="1:13" ht="18" customHeight="1">
      <c r="A231" s="173"/>
      <c r="B231" s="164"/>
      <c r="C231" s="164"/>
      <c r="D231" s="164"/>
      <c r="E231" s="174"/>
      <c r="F231" s="175"/>
      <c r="G231" s="174"/>
      <c r="H231" s="175"/>
      <c r="I231" s="174"/>
      <c r="J231" s="175"/>
      <c r="K231" s="174"/>
      <c r="L231" s="174"/>
      <c r="M231" s="173"/>
    </row>
    <row r="232" spans="1:13" s="81" customFormat="1" ht="18" customHeight="1">
      <c r="A232" s="247" t="str">
        <f>일위대가목록!A36</f>
        <v>제 35 호표</v>
      </c>
      <c r="B232" s="403" t="str">
        <f>일위대가목록!B36</f>
        <v>목계단교체-2</v>
      </c>
      <c r="C232" s="403"/>
      <c r="D232" s="403" t="str">
        <f>일위대가목록!C36</f>
        <v>300*150*1500</v>
      </c>
      <c r="E232" s="403"/>
      <c r="F232" s="171" t="str">
        <f>일위대가목록!E36</f>
        <v>EA</v>
      </c>
      <c r="G232" s="171"/>
      <c r="H232" s="403"/>
      <c r="I232" s="403"/>
      <c r="J232" s="403"/>
      <c r="K232" s="403"/>
      <c r="L232" s="403"/>
      <c r="M232" s="172"/>
    </row>
    <row r="233" spans="1:13" ht="18" customHeight="1">
      <c r="A233" s="173" t="s">
        <v>203</v>
      </c>
      <c r="B233" s="164" t="s">
        <v>204</v>
      </c>
      <c r="C233" s="180" t="e">
        <f>'철거 폐기물 수량산출'!#REF!</f>
        <v>#REF!</v>
      </c>
      <c r="D233" s="164" t="s">
        <v>205</v>
      </c>
      <c r="E233" s="174"/>
      <c r="F233" s="175" t="e">
        <f>ROUNDDOWN(E233*C233,0)</f>
        <v>#REF!</v>
      </c>
      <c r="G233" s="174" t="e">
        <f>H38</f>
        <v>#REF!</v>
      </c>
      <c r="H233" s="174" t="e">
        <f>ROUNDDOWN(G233*C233,0)</f>
        <v>#REF!</v>
      </c>
      <c r="I233" s="174"/>
      <c r="J233" s="174" t="e">
        <f>ROUNDDOWN(I233*C233,0)</f>
        <v>#REF!</v>
      </c>
      <c r="K233" s="174" t="e">
        <f t="shared" ref="K233:K235" si="190">SUM(E233+G233+I233)</f>
        <v>#REF!</v>
      </c>
      <c r="L233" s="174" t="e">
        <f t="shared" ref="L233:L235" si="191">SUM(F233+H233+J233)</f>
        <v>#REF!</v>
      </c>
      <c r="M233" s="173"/>
    </row>
    <row r="234" spans="1:13" ht="18" customHeight="1">
      <c r="A234" s="173" t="s">
        <v>213</v>
      </c>
      <c r="B234" s="164" t="s">
        <v>214</v>
      </c>
      <c r="C234" s="180" t="e">
        <f>'철거 폐기물 수량산출'!#REF!</f>
        <v>#REF!</v>
      </c>
      <c r="D234" s="164" t="s">
        <v>205</v>
      </c>
      <c r="E234" s="174" t="e">
        <f>#REF!</f>
        <v>#REF!</v>
      </c>
      <c r="F234" s="175" t="e">
        <f>ROUNDDOWN(E234*C234,0)</f>
        <v>#REF!</v>
      </c>
      <c r="G234" s="174"/>
      <c r="H234" s="174" t="e">
        <f>ROUNDDOWN(G234*C234,0)</f>
        <v>#REF!</v>
      </c>
      <c r="I234" s="174"/>
      <c r="J234" s="174" t="e">
        <f>ROUNDDOWN(I234*C234,0)</f>
        <v>#REF!</v>
      </c>
      <c r="K234" s="174" t="e">
        <f t="shared" si="190"/>
        <v>#REF!</v>
      </c>
      <c r="L234" s="174" t="e">
        <f t="shared" si="191"/>
        <v>#REF!</v>
      </c>
      <c r="M234" s="173"/>
    </row>
    <row r="235" spans="1:13" ht="18" customHeight="1">
      <c r="A235" s="173" t="s">
        <v>215</v>
      </c>
      <c r="B235" s="164" t="s">
        <v>204</v>
      </c>
      <c r="C235" s="180" t="e">
        <f>'철거 폐기물 수량산출'!#REF!</f>
        <v>#REF!</v>
      </c>
      <c r="D235" s="164" t="s">
        <v>205</v>
      </c>
      <c r="E235" s="174"/>
      <c r="F235" s="175" t="e">
        <f>ROUNDDOWN(E235*C235,0)</f>
        <v>#REF!</v>
      </c>
      <c r="G235" s="174" t="e">
        <f>H43</f>
        <v>#REF!</v>
      </c>
      <c r="H235" s="174" t="e">
        <f>ROUNDDOWN(G235*C235,0)</f>
        <v>#REF!</v>
      </c>
      <c r="I235" s="174"/>
      <c r="J235" s="174" t="e">
        <f>ROUNDDOWN(I235*C235,0)</f>
        <v>#REF!</v>
      </c>
      <c r="K235" s="174" t="e">
        <f t="shared" si="190"/>
        <v>#REF!</v>
      </c>
      <c r="L235" s="174" t="e">
        <f t="shared" si="191"/>
        <v>#REF!</v>
      </c>
      <c r="M235" s="173"/>
    </row>
    <row r="236" spans="1:13" ht="18" customHeight="1">
      <c r="A236" s="173" t="s">
        <v>182</v>
      </c>
      <c r="B236" s="164"/>
      <c r="C236" s="164"/>
      <c r="D236" s="164"/>
      <c r="E236" s="174"/>
      <c r="F236" s="175" t="e">
        <f>SUM(F233:F235)</f>
        <v>#REF!</v>
      </c>
      <c r="G236" s="174"/>
      <c r="H236" s="175" t="e">
        <f>SUM(H233:H235)</f>
        <v>#REF!</v>
      </c>
      <c r="I236" s="174"/>
      <c r="J236" s="175" t="e">
        <f>SUM(J233:J235)</f>
        <v>#REF!</v>
      </c>
      <c r="K236" s="174"/>
      <c r="L236" s="174" t="e">
        <f>SUM(F236+H236+J236)</f>
        <v>#REF!</v>
      </c>
      <c r="M236" s="173"/>
    </row>
    <row r="237" spans="1:13" ht="18" customHeight="1">
      <c r="A237" s="173"/>
      <c r="B237" s="164"/>
      <c r="C237" s="164"/>
      <c r="D237" s="164"/>
      <c r="E237" s="174"/>
      <c r="F237" s="175"/>
      <c r="G237" s="174"/>
      <c r="H237" s="175"/>
      <c r="I237" s="174"/>
      <c r="J237" s="175"/>
      <c r="K237" s="174"/>
      <c r="L237" s="174"/>
      <c r="M237" s="173"/>
    </row>
    <row r="238" spans="1:13" s="81" customFormat="1" ht="18" customHeight="1">
      <c r="A238" s="247" t="str">
        <f>일위대가목록!A37</f>
        <v>제 36 호표</v>
      </c>
      <c r="B238" s="403" t="str">
        <f>일위대가목록!B37</f>
        <v>수목보호평의자각재교체</v>
      </c>
      <c r="C238" s="403"/>
      <c r="D238" s="403" t="str">
        <f>일위대가목록!C37</f>
        <v>1.8*1.8</v>
      </c>
      <c r="E238" s="403"/>
      <c r="F238" s="171" t="str">
        <f>일위대가목록!E37</f>
        <v>개소</v>
      </c>
      <c r="G238" s="171"/>
      <c r="H238" s="403"/>
      <c r="I238" s="403"/>
      <c r="J238" s="403"/>
      <c r="K238" s="403"/>
      <c r="L238" s="403"/>
      <c r="M238" s="172"/>
    </row>
    <row r="239" spans="1:13" ht="18" customHeight="1">
      <c r="A239" s="173" t="s">
        <v>203</v>
      </c>
      <c r="B239" s="164" t="s">
        <v>204</v>
      </c>
      <c r="C239" s="180" t="e">
        <f>'철거 폐기물 수량산출'!#REF!</f>
        <v>#REF!</v>
      </c>
      <c r="D239" s="164" t="s">
        <v>205</v>
      </c>
      <c r="E239" s="174"/>
      <c r="F239" s="175" t="e">
        <f>ROUNDDOWN(E239*C239,0)</f>
        <v>#REF!</v>
      </c>
      <c r="G239" s="174" t="e">
        <f>H38</f>
        <v>#REF!</v>
      </c>
      <c r="H239" s="174" t="e">
        <f>ROUNDDOWN(G239*C239,0)</f>
        <v>#REF!</v>
      </c>
      <c r="I239" s="174"/>
      <c r="J239" s="174" t="e">
        <f>ROUNDDOWN(I239*C239,0)</f>
        <v>#REF!</v>
      </c>
      <c r="K239" s="174" t="e">
        <f t="shared" ref="K239:K242" si="192">SUM(E239+G239+I239)</f>
        <v>#REF!</v>
      </c>
      <c r="L239" s="174" t="e">
        <f t="shared" ref="L239:L241" si="193">SUM(F239+H239+J239)</f>
        <v>#REF!</v>
      </c>
      <c r="M239" s="173"/>
    </row>
    <row r="240" spans="1:13" ht="18" customHeight="1">
      <c r="A240" s="173" t="s">
        <v>261</v>
      </c>
      <c r="B240" s="164" t="s">
        <v>214</v>
      </c>
      <c r="C240" s="180" t="e">
        <f>'철거 폐기물 수량산출'!#REF!</f>
        <v>#REF!</v>
      </c>
      <c r="D240" s="164" t="s">
        <v>205</v>
      </c>
      <c r="E240" s="174" t="e">
        <f>#REF!</f>
        <v>#REF!</v>
      </c>
      <c r="F240" s="175" t="e">
        <f>ROUNDDOWN(E240*C240,0)</f>
        <v>#REF!</v>
      </c>
      <c r="G240" s="174"/>
      <c r="H240" s="174" t="e">
        <f>ROUNDDOWN(G240*C240,0)</f>
        <v>#REF!</v>
      </c>
      <c r="I240" s="174"/>
      <c r="J240" s="174" t="e">
        <f>ROUNDDOWN(I240*C240,0)</f>
        <v>#REF!</v>
      </c>
      <c r="K240" s="174" t="e">
        <f t="shared" si="192"/>
        <v>#REF!</v>
      </c>
      <c r="L240" s="174" t="e">
        <f t="shared" si="193"/>
        <v>#REF!</v>
      </c>
      <c r="M240" s="173"/>
    </row>
    <row r="241" spans="1:13" ht="18" customHeight="1">
      <c r="A241" s="173" t="s">
        <v>215</v>
      </c>
      <c r="B241" s="164" t="s">
        <v>204</v>
      </c>
      <c r="C241" s="180" t="e">
        <f>'철거 폐기물 수량산출'!#REF!</f>
        <v>#REF!</v>
      </c>
      <c r="D241" s="164" t="s">
        <v>205</v>
      </c>
      <c r="E241" s="174"/>
      <c r="F241" s="175" t="e">
        <f>ROUNDDOWN(E241*C241,0)</f>
        <v>#REF!</v>
      </c>
      <c r="G241" s="174" t="e">
        <f>H43</f>
        <v>#REF!</v>
      </c>
      <c r="H241" s="174" t="e">
        <f>ROUNDDOWN(G241*C241,0)</f>
        <v>#REF!</v>
      </c>
      <c r="I241" s="174"/>
      <c r="J241" s="174" t="e">
        <f>ROUNDDOWN(I241*C241,0)</f>
        <v>#REF!</v>
      </c>
      <c r="K241" s="174" t="e">
        <f t="shared" si="192"/>
        <v>#REF!</v>
      </c>
      <c r="L241" s="174" t="e">
        <f t="shared" si="193"/>
        <v>#REF!</v>
      </c>
      <c r="M241" s="173"/>
    </row>
    <row r="242" spans="1:13" ht="18" customHeight="1">
      <c r="A242" s="173" t="s">
        <v>216</v>
      </c>
      <c r="B242" s="164" t="s">
        <v>87</v>
      </c>
      <c r="C242" s="180" t="e">
        <f>'철거 폐기물 수량산출'!#REF!</f>
        <v>#REF!</v>
      </c>
      <c r="D242" s="164" t="s">
        <v>97</v>
      </c>
      <c r="E242" s="174" t="e">
        <f>F10</f>
        <v>#REF!</v>
      </c>
      <c r="F242" s="175" t="e">
        <f>ROUNDDOWN(E242*C242,0)</f>
        <v>#REF!</v>
      </c>
      <c r="G242" s="174">
        <f>H10</f>
        <v>5204</v>
      </c>
      <c r="H242" s="174" t="e">
        <f>ROUNDDOWN(G242*C242,0)</f>
        <v>#REF!</v>
      </c>
      <c r="I242" s="174">
        <f>J10</f>
        <v>0</v>
      </c>
      <c r="J242" s="174" t="e">
        <f>ROUNDDOWN(I242*C242,0)</f>
        <v>#REF!</v>
      </c>
      <c r="K242" s="174" t="e">
        <f t="shared" si="192"/>
        <v>#REF!</v>
      </c>
      <c r="L242" s="174" t="e">
        <f>SUM(F242+H242+J242)</f>
        <v>#REF!</v>
      </c>
      <c r="M242" s="173"/>
    </row>
    <row r="243" spans="1:13" ht="18" customHeight="1">
      <c r="A243" s="173" t="s">
        <v>182</v>
      </c>
      <c r="B243" s="164"/>
      <c r="C243" s="164"/>
      <c r="D243" s="164"/>
      <c r="E243" s="174"/>
      <c r="F243" s="175" t="e">
        <f>SUM(F239:F242)</f>
        <v>#REF!</v>
      </c>
      <c r="G243" s="174"/>
      <c r="H243" s="175" t="e">
        <f>SUM(H239:H242)</f>
        <v>#REF!</v>
      </c>
      <c r="I243" s="174"/>
      <c r="J243" s="175" t="e">
        <f>SUM(J239:J242)</f>
        <v>#REF!</v>
      </c>
      <c r="K243" s="174"/>
      <c r="L243" s="174" t="e">
        <f>SUM(F243+H243+J243)</f>
        <v>#REF!</v>
      </c>
      <c r="M243" s="173"/>
    </row>
    <row r="244" spans="1:13" ht="18" customHeight="1">
      <c r="A244" s="173"/>
      <c r="B244" s="164"/>
      <c r="C244" s="164"/>
      <c r="D244" s="164"/>
      <c r="E244" s="174"/>
      <c r="F244" s="175"/>
      <c r="G244" s="174"/>
      <c r="H244" s="175"/>
      <c r="I244" s="174"/>
      <c r="J244" s="175"/>
      <c r="K244" s="174"/>
      <c r="L244" s="174"/>
      <c r="M244" s="173"/>
    </row>
    <row r="245" spans="1:13" s="81" customFormat="1" ht="18" customHeight="1">
      <c r="A245" s="247" t="str">
        <f>일위대가목록!A38</f>
        <v>제 37 호표</v>
      </c>
      <c r="B245" s="403" t="str">
        <f>일위대가목록!B38</f>
        <v>등의자도색</v>
      </c>
      <c r="C245" s="403"/>
      <c r="D245" s="403">
        <f>일위대가목록!C38</f>
        <v>0</v>
      </c>
      <c r="E245" s="403"/>
      <c r="F245" s="171" t="str">
        <f>일위대가목록!E38</f>
        <v>조</v>
      </c>
      <c r="G245" s="171"/>
      <c r="H245" s="403"/>
      <c r="I245" s="403"/>
      <c r="J245" s="403"/>
      <c r="K245" s="403"/>
      <c r="L245" s="403"/>
      <c r="M245" s="172"/>
    </row>
    <row r="246" spans="1:13" s="82" customFormat="1" ht="18" customHeight="1">
      <c r="A246" s="173" t="s">
        <v>216</v>
      </c>
      <c r="B246" s="164" t="s">
        <v>87</v>
      </c>
      <c r="C246" s="164" t="e">
        <f>'철거 폐기물 수량산출'!#REF!</f>
        <v>#REF!</v>
      </c>
      <c r="D246" s="164" t="s">
        <v>97</v>
      </c>
      <c r="E246" s="174" t="e">
        <f>F10</f>
        <v>#REF!</v>
      </c>
      <c r="F246" s="175" t="e">
        <f t="shared" ref="F246" si="194">ROUNDDOWN(E246*C246,0)</f>
        <v>#REF!</v>
      </c>
      <c r="G246" s="174">
        <f>H10</f>
        <v>5204</v>
      </c>
      <c r="H246" s="174" t="e">
        <f t="shared" ref="H246" si="195">ROUNDDOWN(G246*C246,0)</f>
        <v>#REF!</v>
      </c>
      <c r="I246" s="174">
        <f>J10</f>
        <v>0</v>
      </c>
      <c r="J246" s="174" t="e">
        <f t="shared" ref="J246" si="196">ROUNDDOWN(I246*C246,0)</f>
        <v>#REF!</v>
      </c>
      <c r="K246" s="174" t="e">
        <f t="shared" ref="K246" si="197">SUM(E246+G246+I246)</f>
        <v>#REF!</v>
      </c>
      <c r="L246" s="174" t="e">
        <f t="shared" ref="L246" si="198">SUM(F246+H246+J246)</f>
        <v>#REF!</v>
      </c>
      <c r="M246" s="173"/>
    </row>
    <row r="247" spans="1:13" ht="18" customHeight="1">
      <c r="A247" s="173" t="s">
        <v>182</v>
      </c>
      <c r="B247" s="164"/>
      <c r="C247" s="164"/>
      <c r="D247" s="164"/>
      <c r="E247" s="174"/>
      <c r="F247" s="175" t="e">
        <f>SUM(F246:F246)</f>
        <v>#REF!</v>
      </c>
      <c r="G247" s="174"/>
      <c r="H247" s="175" t="e">
        <f>SUM(H246:H246)</f>
        <v>#REF!</v>
      </c>
      <c r="I247" s="174"/>
      <c r="J247" s="175" t="e">
        <f>SUM(J246:J246)</f>
        <v>#REF!</v>
      </c>
      <c r="K247" s="174"/>
      <c r="L247" s="174" t="e">
        <f>SUM(F247+H247+J247)</f>
        <v>#REF!</v>
      </c>
      <c r="M247" s="173"/>
    </row>
    <row r="248" spans="1:13" ht="18" customHeight="1">
      <c r="A248" s="173"/>
      <c r="B248" s="164"/>
      <c r="C248" s="164"/>
      <c r="D248" s="164"/>
      <c r="E248" s="174"/>
      <c r="F248" s="175"/>
      <c r="G248" s="174"/>
      <c r="H248" s="175"/>
      <c r="I248" s="174"/>
      <c r="J248" s="175"/>
      <c r="K248" s="174"/>
      <c r="L248" s="174"/>
      <c r="M248" s="173"/>
    </row>
    <row r="249" spans="1:13" s="81" customFormat="1" ht="18" customHeight="1">
      <c r="A249" s="247" t="str">
        <f>일위대가목록!A39</f>
        <v>제 38 호표</v>
      </c>
      <c r="B249" s="403" t="str">
        <f>일위대가목록!B39</f>
        <v>평의자도색</v>
      </c>
      <c r="C249" s="403"/>
      <c r="D249" s="403">
        <f>일위대가목록!C39</f>
        <v>0</v>
      </c>
      <c r="E249" s="403"/>
      <c r="F249" s="171" t="str">
        <f>일위대가목록!E39</f>
        <v>조</v>
      </c>
      <c r="G249" s="171"/>
      <c r="H249" s="403"/>
      <c r="I249" s="403"/>
      <c r="J249" s="403"/>
      <c r="K249" s="403"/>
      <c r="L249" s="403"/>
      <c r="M249" s="172"/>
    </row>
    <row r="250" spans="1:13" s="82" customFormat="1" ht="18" customHeight="1">
      <c r="A250" s="173" t="s">
        <v>216</v>
      </c>
      <c r="B250" s="164" t="s">
        <v>87</v>
      </c>
      <c r="C250" s="164" t="e">
        <f>'철거 폐기물 수량산출'!#REF!</f>
        <v>#REF!</v>
      </c>
      <c r="D250" s="164" t="s">
        <v>97</v>
      </c>
      <c r="E250" s="174" t="e">
        <f>F10</f>
        <v>#REF!</v>
      </c>
      <c r="F250" s="175" t="e">
        <f t="shared" ref="F250" si="199">ROUNDDOWN(E250*C250,0)</f>
        <v>#REF!</v>
      </c>
      <c r="G250" s="174">
        <f>H10</f>
        <v>5204</v>
      </c>
      <c r="H250" s="174" t="e">
        <f t="shared" ref="H250" si="200">ROUNDDOWN(G250*C250,0)</f>
        <v>#REF!</v>
      </c>
      <c r="I250" s="174">
        <f>J10</f>
        <v>0</v>
      </c>
      <c r="J250" s="174" t="e">
        <f t="shared" ref="J250" si="201">ROUNDDOWN(I250*C250,0)</f>
        <v>#REF!</v>
      </c>
      <c r="K250" s="174" t="e">
        <f t="shared" ref="K250" si="202">SUM(E250+G250+I250)</f>
        <v>#REF!</v>
      </c>
      <c r="L250" s="174" t="e">
        <f t="shared" ref="L250:L251" si="203">SUM(F250+H250+J250)</f>
        <v>#REF!</v>
      </c>
      <c r="M250" s="173"/>
    </row>
    <row r="251" spans="1:13" ht="18" customHeight="1">
      <c r="A251" s="173" t="s">
        <v>182</v>
      </c>
      <c r="B251" s="164"/>
      <c r="C251" s="164"/>
      <c r="D251" s="164"/>
      <c r="E251" s="174"/>
      <c r="F251" s="175" t="e">
        <f>SUM(F250:F250)</f>
        <v>#REF!</v>
      </c>
      <c r="G251" s="174"/>
      <c r="H251" s="175" t="e">
        <f>SUM(H250:H250)</f>
        <v>#REF!</v>
      </c>
      <c r="I251" s="174"/>
      <c r="J251" s="175" t="e">
        <f>SUM(J250:J250)</f>
        <v>#REF!</v>
      </c>
      <c r="K251" s="174"/>
      <c r="L251" s="174" t="e">
        <f t="shared" si="203"/>
        <v>#REF!</v>
      </c>
      <c r="M251" s="173"/>
    </row>
    <row r="252" spans="1:13" ht="18" customHeight="1">
      <c r="A252" s="173"/>
      <c r="B252" s="164"/>
      <c r="C252" s="164"/>
      <c r="D252" s="164"/>
      <c r="E252" s="174"/>
      <c r="F252" s="175"/>
      <c r="G252" s="174"/>
      <c r="H252" s="175"/>
      <c r="I252" s="174"/>
      <c r="J252" s="175"/>
      <c r="K252" s="174"/>
      <c r="L252" s="174"/>
      <c r="M252" s="173"/>
    </row>
    <row r="253" spans="1:13" s="81" customFormat="1" ht="18" customHeight="1">
      <c r="A253" s="247" t="str">
        <f>일위대가목록!A40</f>
        <v>제 39 호표</v>
      </c>
      <c r="B253" s="403" t="str">
        <f>일위대가목록!B40</f>
        <v>앉음벽도색-1</v>
      </c>
      <c r="C253" s="403"/>
      <c r="D253" s="403">
        <f>일위대가목록!C40</f>
        <v>0</v>
      </c>
      <c r="E253" s="403"/>
      <c r="F253" s="171" t="str">
        <f>일위대가목록!E40</f>
        <v>m</v>
      </c>
      <c r="G253" s="171"/>
      <c r="H253" s="403"/>
      <c r="I253" s="403"/>
      <c r="J253" s="403"/>
      <c r="K253" s="403"/>
      <c r="L253" s="403"/>
      <c r="M253" s="172"/>
    </row>
    <row r="254" spans="1:13" s="82" customFormat="1" ht="18" customHeight="1">
      <c r="A254" s="173" t="s">
        <v>216</v>
      </c>
      <c r="B254" s="164" t="s">
        <v>87</v>
      </c>
      <c r="C254" s="164" t="e">
        <f>'철거 폐기물 수량산출'!#REF!</f>
        <v>#REF!</v>
      </c>
      <c r="D254" s="164" t="s">
        <v>97</v>
      </c>
      <c r="E254" s="174" t="e">
        <f>F10</f>
        <v>#REF!</v>
      </c>
      <c r="F254" s="175" t="e">
        <f t="shared" ref="F254" si="204">ROUNDDOWN(E254*C254,0)</f>
        <v>#REF!</v>
      </c>
      <c r="G254" s="174">
        <f>H10</f>
        <v>5204</v>
      </c>
      <c r="H254" s="174" t="e">
        <f t="shared" ref="H254" si="205">ROUNDDOWN(G254*C254,0)</f>
        <v>#REF!</v>
      </c>
      <c r="I254" s="174">
        <f>J10</f>
        <v>0</v>
      </c>
      <c r="J254" s="174" t="e">
        <f t="shared" ref="J254" si="206">ROUNDDOWN(I254*C254,0)</f>
        <v>#REF!</v>
      </c>
      <c r="K254" s="174" t="e">
        <f t="shared" ref="K254" si="207">SUM(E254+G254+I254)</f>
        <v>#REF!</v>
      </c>
      <c r="L254" s="174" t="e">
        <f t="shared" ref="L254:L255" si="208">SUM(F254+H254+J254)</f>
        <v>#REF!</v>
      </c>
      <c r="M254" s="173"/>
    </row>
    <row r="255" spans="1:13" ht="18" customHeight="1">
      <c r="A255" s="173" t="s">
        <v>182</v>
      </c>
      <c r="B255" s="164"/>
      <c r="C255" s="164"/>
      <c r="D255" s="164"/>
      <c r="E255" s="174"/>
      <c r="F255" s="175" t="e">
        <f>SUM(F254:F254)</f>
        <v>#REF!</v>
      </c>
      <c r="G255" s="174"/>
      <c r="H255" s="175" t="e">
        <f>SUM(H254:H254)</f>
        <v>#REF!</v>
      </c>
      <c r="I255" s="174"/>
      <c r="J255" s="175" t="e">
        <f>SUM(J254:J254)</f>
        <v>#REF!</v>
      </c>
      <c r="K255" s="174"/>
      <c r="L255" s="174" t="e">
        <f t="shared" si="208"/>
        <v>#REF!</v>
      </c>
      <c r="M255" s="173"/>
    </row>
    <row r="256" spans="1:13" ht="18" customHeight="1">
      <c r="A256" s="173"/>
      <c r="B256" s="164"/>
      <c r="C256" s="164"/>
      <c r="D256" s="164"/>
      <c r="E256" s="174"/>
      <c r="F256" s="175"/>
      <c r="G256" s="174"/>
      <c r="H256" s="175"/>
      <c r="I256" s="174"/>
      <c r="J256" s="175"/>
      <c r="K256" s="174"/>
      <c r="L256" s="174"/>
      <c r="M256" s="173"/>
    </row>
    <row r="257" spans="1:13" s="81" customFormat="1" ht="18" customHeight="1">
      <c r="A257" s="247" t="str">
        <f>일위대가목록!A41</f>
        <v>제 40 호표</v>
      </c>
      <c r="B257" s="403" t="str">
        <f>일위대가목록!B41</f>
        <v>허리돌리기베어링교체</v>
      </c>
      <c r="C257" s="403"/>
      <c r="D257" s="403">
        <f>일위대가목록!C41</f>
        <v>0</v>
      </c>
      <c r="E257" s="403"/>
      <c r="F257" s="171" t="str">
        <f>일위대가목록!E41</f>
        <v>EA</v>
      </c>
      <c r="G257" s="171"/>
      <c r="H257" s="403"/>
      <c r="I257" s="403"/>
      <c r="J257" s="403"/>
      <c r="K257" s="403"/>
      <c r="L257" s="403"/>
      <c r="M257" s="172"/>
    </row>
    <row r="258" spans="1:13" ht="18" customHeight="1">
      <c r="A258" s="173" t="s">
        <v>496</v>
      </c>
      <c r="B258" s="164"/>
      <c r="C258" s="180">
        <v>1</v>
      </c>
      <c r="D258" s="164" t="s">
        <v>50</v>
      </c>
      <c r="E258" s="174" t="e">
        <f>#REF!</f>
        <v>#REF!</v>
      </c>
      <c r="F258" s="175" t="e">
        <f>ROUNDDOWN(E258*C258,0)</f>
        <v>#REF!</v>
      </c>
      <c r="G258" s="174"/>
      <c r="H258" s="174">
        <f>ROUNDDOWN(G258*C258,0)</f>
        <v>0</v>
      </c>
      <c r="I258" s="174"/>
      <c r="J258" s="174">
        <f>ROUNDDOWN(I258*C258,0)</f>
        <v>0</v>
      </c>
      <c r="K258" s="174" t="e">
        <f t="shared" ref="K258" si="209">SUM(E258+G258+I258)</f>
        <v>#REF!</v>
      </c>
      <c r="L258" s="174" t="e">
        <f t="shared" ref="L258" si="210">SUM(F258+H258+J258)</f>
        <v>#REF!</v>
      </c>
      <c r="M258" s="173"/>
    </row>
    <row r="259" spans="1:13" ht="18" customHeight="1">
      <c r="A259" s="173" t="s">
        <v>182</v>
      </c>
      <c r="B259" s="164"/>
      <c r="C259" s="164"/>
      <c r="D259" s="164"/>
      <c r="E259" s="174"/>
      <c r="F259" s="175" t="e">
        <f>SUM(F258:F258)</f>
        <v>#REF!</v>
      </c>
      <c r="G259" s="174"/>
      <c r="H259" s="175">
        <f>SUM(H258:H258)</f>
        <v>0</v>
      </c>
      <c r="I259" s="174"/>
      <c r="J259" s="175">
        <f>SUM(J258:J258)</f>
        <v>0</v>
      </c>
      <c r="K259" s="174"/>
      <c r="L259" s="174" t="e">
        <f>SUM(F259+H259+J259)</f>
        <v>#REF!</v>
      </c>
      <c r="M259" s="173"/>
    </row>
    <row r="260" spans="1:13" ht="18" customHeight="1">
      <c r="A260" s="173"/>
      <c r="B260" s="164"/>
      <c r="C260" s="164"/>
      <c r="D260" s="164"/>
      <c r="E260" s="174"/>
      <c r="F260" s="175"/>
      <c r="G260" s="174"/>
      <c r="H260" s="175"/>
      <c r="I260" s="174"/>
      <c r="J260" s="175"/>
      <c r="K260" s="174"/>
      <c r="L260" s="174"/>
      <c r="M260" s="173"/>
    </row>
    <row r="261" spans="1:13" s="81" customFormat="1" ht="18" customHeight="1">
      <c r="A261" s="247" t="str">
        <f>일위대가목록!A42</f>
        <v>제 41 호표</v>
      </c>
      <c r="B261" s="403" t="str">
        <f>일위대가목록!B42</f>
        <v>농구망설치</v>
      </c>
      <c r="C261" s="403"/>
      <c r="D261" s="403">
        <f>일위대가목록!C42</f>
        <v>0</v>
      </c>
      <c r="E261" s="403"/>
      <c r="F261" s="171" t="str">
        <f>일위대가목록!E42</f>
        <v>EA</v>
      </c>
      <c r="G261" s="171"/>
      <c r="H261" s="403"/>
      <c r="I261" s="403"/>
      <c r="J261" s="403"/>
      <c r="K261" s="403"/>
      <c r="L261" s="403"/>
      <c r="M261" s="172"/>
    </row>
    <row r="262" spans="1:13" s="82" customFormat="1" ht="18" customHeight="1">
      <c r="A262" s="173" t="s">
        <v>337</v>
      </c>
      <c r="B262" s="164"/>
      <c r="C262" s="164">
        <v>1</v>
      </c>
      <c r="D262" s="164" t="s">
        <v>50</v>
      </c>
      <c r="E262" s="174" t="e">
        <f>#REF!</f>
        <v>#REF!</v>
      </c>
      <c r="F262" s="175" t="e">
        <f t="shared" ref="F262:F263" si="211">ROUNDDOWN(E262*C262,0)</f>
        <v>#REF!</v>
      </c>
      <c r="G262" s="174"/>
      <c r="H262" s="174">
        <f t="shared" ref="H262:H263" si="212">ROUNDDOWN(G262*C262,0)</f>
        <v>0</v>
      </c>
      <c r="I262" s="174"/>
      <c r="J262" s="174">
        <f t="shared" ref="J262:J263" si="213">ROUNDDOWN(I262*C262,0)</f>
        <v>0</v>
      </c>
      <c r="K262" s="174" t="e">
        <f t="shared" ref="K262:K263" si="214">SUM(E262+G262+I262)</f>
        <v>#REF!</v>
      </c>
      <c r="L262" s="174" t="e">
        <f t="shared" ref="L262:L263" si="215">SUM(F262+H262+J262)</f>
        <v>#REF!</v>
      </c>
      <c r="M262" s="173"/>
    </row>
    <row r="263" spans="1:13" ht="18" customHeight="1">
      <c r="A263" s="173" t="s">
        <v>184</v>
      </c>
      <c r="B263" s="164"/>
      <c r="C263" s="164">
        <f>1/4</f>
        <v>0.25</v>
      </c>
      <c r="D263" s="164" t="s">
        <v>185</v>
      </c>
      <c r="E263" s="174"/>
      <c r="F263" s="175">
        <f t="shared" si="211"/>
        <v>0</v>
      </c>
      <c r="G263" s="174" t="e">
        <f>#REF!</f>
        <v>#REF!</v>
      </c>
      <c r="H263" s="174" t="e">
        <f t="shared" si="212"/>
        <v>#REF!</v>
      </c>
      <c r="I263" s="174"/>
      <c r="J263" s="174">
        <f t="shared" si="213"/>
        <v>0</v>
      </c>
      <c r="K263" s="174" t="e">
        <f t="shared" si="214"/>
        <v>#REF!</v>
      </c>
      <c r="L263" s="174" t="e">
        <f t="shared" si="215"/>
        <v>#REF!</v>
      </c>
      <c r="M263" s="173"/>
    </row>
    <row r="264" spans="1:13" ht="18" customHeight="1">
      <c r="A264" s="173" t="s">
        <v>182</v>
      </c>
      <c r="B264" s="164"/>
      <c r="C264" s="164"/>
      <c r="D264" s="164"/>
      <c r="E264" s="174"/>
      <c r="F264" s="175" t="e">
        <f>SUM(F262:F263)</f>
        <v>#REF!</v>
      </c>
      <c r="G264" s="174"/>
      <c r="H264" s="175" t="e">
        <f>SUM(H262:H263)</f>
        <v>#REF!</v>
      </c>
      <c r="I264" s="174"/>
      <c r="J264" s="175">
        <f>SUM(J262:J263)</f>
        <v>0</v>
      </c>
      <c r="K264" s="174"/>
      <c r="L264" s="174" t="e">
        <f>SUM(F264+H264+J264)</f>
        <v>#REF!</v>
      </c>
      <c r="M264" s="173"/>
    </row>
    <row r="265" spans="1:13" ht="18" customHeight="1">
      <c r="A265" s="173"/>
      <c r="B265" s="164"/>
      <c r="C265" s="164"/>
      <c r="D265" s="164"/>
      <c r="E265" s="174"/>
      <c r="F265" s="175"/>
      <c r="G265" s="174"/>
      <c r="H265" s="175"/>
      <c r="I265" s="174"/>
      <c r="J265" s="175"/>
      <c r="K265" s="174"/>
      <c r="L265" s="174"/>
      <c r="M265" s="173"/>
    </row>
    <row r="266" spans="1:13" s="81" customFormat="1" ht="18" customHeight="1">
      <c r="A266" s="269" t="str">
        <f>일위대가목록!A43</f>
        <v>제 42 호표</v>
      </c>
      <c r="B266" s="407" t="str">
        <f>일위대가목록!B43</f>
        <v>점토블럭재포장</v>
      </c>
      <c r="C266" s="407"/>
      <c r="D266" s="407" t="str">
        <f>일위대가목록!C43</f>
        <v>60T</v>
      </c>
      <c r="E266" s="407"/>
      <c r="F266" s="270" t="str">
        <f>일위대가목록!E43</f>
        <v>㎡</v>
      </c>
      <c r="G266" s="270"/>
      <c r="H266" s="407"/>
      <c r="I266" s="407"/>
      <c r="J266" s="407"/>
      <c r="K266" s="407"/>
      <c r="L266" s="407"/>
      <c r="M266" s="271"/>
    </row>
    <row r="267" spans="1:13" ht="18" customHeight="1">
      <c r="A267" s="173" t="s">
        <v>228</v>
      </c>
      <c r="B267" s="164" t="s">
        <v>260</v>
      </c>
      <c r="C267" s="164">
        <v>1</v>
      </c>
      <c r="D267" s="164" t="s">
        <v>97</v>
      </c>
      <c r="E267" s="174"/>
      <c r="F267" s="175">
        <f>ROUNDDOWN(E267*C267,0)</f>
        <v>0</v>
      </c>
      <c r="G267" s="174" t="e">
        <f>H281</f>
        <v>#REF!</v>
      </c>
      <c r="H267" s="174" t="e">
        <f>ROUNDDOWN(G267*C267,0)</f>
        <v>#REF!</v>
      </c>
      <c r="I267" s="174"/>
      <c r="J267" s="174">
        <f>ROUNDDOWN(I267*C267,0)</f>
        <v>0</v>
      </c>
      <c r="K267" s="174" t="e">
        <f t="shared" ref="K267:K268" si="216">SUM(E267+G267+I267)</f>
        <v>#REF!</v>
      </c>
      <c r="L267" s="174" t="e">
        <f t="shared" ref="L267:L268" si="217">SUM(F267+H267+J267)</f>
        <v>#REF!</v>
      </c>
      <c r="M267" s="173"/>
    </row>
    <row r="268" spans="1:13" ht="18" customHeight="1">
      <c r="A268" s="173" t="s">
        <v>229</v>
      </c>
      <c r="B268" s="164" t="s">
        <v>260</v>
      </c>
      <c r="C268" s="164">
        <v>1</v>
      </c>
      <c r="D268" s="164" t="s">
        <v>97</v>
      </c>
      <c r="E268" s="174" t="e">
        <f>F280</f>
        <v>#REF!</v>
      </c>
      <c r="F268" s="175" t="e">
        <f>ROUNDDOWN(E268*C268,0)</f>
        <v>#REF!</v>
      </c>
      <c r="G268" s="174" t="e">
        <f>H280</f>
        <v>#REF!</v>
      </c>
      <c r="H268" s="174" t="e">
        <f>ROUNDDOWN(G268*C268,0)</f>
        <v>#REF!</v>
      </c>
      <c r="I268" s="174" t="e">
        <f>J280</f>
        <v>#REF!</v>
      </c>
      <c r="J268" s="174" t="e">
        <f>ROUNDDOWN(I268*C268,0)</f>
        <v>#REF!</v>
      </c>
      <c r="K268" s="174" t="e">
        <f t="shared" si="216"/>
        <v>#REF!</v>
      </c>
      <c r="L268" s="174" t="e">
        <f t="shared" si="217"/>
        <v>#REF!</v>
      </c>
      <c r="M268" s="173"/>
    </row>
    <row r="269" spans="1:13" ht="18" customHeight="1">
      <c r="A269" s="173" t="s">
        <v>182</v>
      </c>
      <c r="B269" s="164"/>
      <c r="C269" s="164"/>
      <c r="D269" s="164"/>
      <c r="E269" s="174"/>
      <c r="F269" s="175" t="e">
        <f>SUM(F267:F268)</f>
        <v>#REF!</v>
      </c>
      <c r="G269" s="174"/>
      <c r="H269" s="175" t="e">
        <f>SUM(H267:H268)</f>
        <v>#REF!</v>
      </c>
      <c r="I269" s="174"/>
      <c r="J269" s="175" t="e">
        <f>SUM(J267:J268)</f>
        <v>#REF!</v>
      </c>
      <c r="K269" s="174"/>
      <c r="L269" s="174" t="e">
        <f>SUM(F269+H269+J269)</f>
        <v>#REF!</v>
      </c>
      <c r="M269" s="173"/>
    </row>
    <row r="270" spans="1:13" ht="18" customHeight="1">
      <c r="A270" s="173"/>
      <c r="B270" s="164"/>
      <c r="C270" s="164"/>
      <c r="D270" s="164"/>
      <c r="E270" s="174"/>
      <c r="F270" s="175"/>
      <c r="G270" s="174"/>
      <c r="H270" s="175"/>
      <c r="I270" s="174"/>
      <c r="J270" s="175"/>
      <c r="K270" s="174"/>
      <c r="L270" s="174"/>
      <c r="M270" s="173"/>
    </row>
    <row r="271" spans="1:13" s="84" customFormat="1" ht="18" customHeight="1">
      <c r="A271" s="247" t="s">
        <v>495</v>
      </c>
      <c r="B271" s="403" t="s">
        <v>252</v>
      </c>
      <c r="C271" s="403"/>
      <c r="D271" s="403"/>
      <c r="E271" s="403"/>
      <c r="F271" s="171" t="s">
        <v>257</v>
      </c>
      <c r="G271" s="176"/>
      <c r="H271" s="403" t="s">
        <v>221</v>
      </c>
      <c r="I271" s="403"/>
      <c r="J271" s="403"/>
      <c r="K271" s="403"/>
      <c r="L271" s="403"/>
      <c r="M271" s="172"/>
    </row>
    <row r="272" spans="1:13" s="84" customFormat="1" ht="18" customHeight="1">
      <c r="A272" s="173" t="s">
        <v>194</v>
      </c>
      <c r="B272" s="164" t="s">
        <v>259</v>
      </c>
      <c r="C272" s="164">
        <v>13.2</v>
      </c>
      <c r="D272" s="164" t="s">
        <v>94</v>
      </c>
      <c r="E272" s="174" t="e">
        <f>#REF!</f>
        <v>#REF!</v>
      </c>
      <c r="F272" s="175" t="e">
        <f>ROUNDDOWN(E272*C272,0)</f>
        <v>#REF!</v>
      </c>
      <c r="G272" s="174"/>
      <c r="H272" s="174">
        <f>ROUNDDOWN(G272*C272,0)</f>
        <v>0</v>
      </c>
      <c r="I272" s="174"/>
      <c r="J272" s="174">
        <f t="shared" ref="J272:J277" si="218">ROUNDDOWN(I272*C272,0)</f>
        <v>0</v>
      </c>
      <c r="K272" s="174" t="e">
        <f t="shared" ref="K272" si="219">SUM(E272+G272+I272)</f>
        <v>#REF!</v>
      </c>
      <c r="L272" s="174" t="e">
        <f t="shared" ref="L272" si="220">SUM(F272+H272+J272)</f>
        <v>#REF!</v>
      </c>
      <c r="M272" s="173"/>
    </row>
    <row r="273" spans="1:14" ht="18" customHeight="1">
      <c r="A273" s="173" t="s">
        <v>192</v>
      </c>
      <c r="B273" s="164"/>
      <c r="C273" s="164">
        <v>2</v>
      </c>
      <c r="D273" s="164" t="s">
        <v>185</v>
      </c>
      <c r="E273" s="174"/>
      <c r="F273" s="175">
        <f t="shared" ref="F273:F274" si="221">ROUNDDOWN(E273*C273,0)</f>
        <v>0</v>
      </c>
      <c r="G273" s="174" t="e">
        <f>#REF!</f>
        <v>#REF!</v>
      </c>
      <c r="H273" s="174" t="e">
        <f t="shared" ref="H273:H278" si="222">ROUNDDOWN(G273*C273,0)</f>
        <v>#REF!</v>
      </c>
      <c r="I273" s="174"/>
      <c r="J273" s="174">
        <f t="shared" si="218"/>
        <v>0</v>
      </c>
      <c r="K273" s="174" t="e">
        <f t="shared" ref="K273:K278" si="223">SUM(E273+G273+I273)</f>
        <v>#REF!</v>
      </c>
      <c r="L273" s="174" t="e">
        <f t="shared" ref="L273:L279" si="224">SUM(F273+H273+J273)</f>
        <v>#REF!</v>
      </c>
      <c r="M273" s="173"/>
    </row>
    <row r="274" spans="1:14" ht="18" customHeight="1">
      <c r="A274" s="173" t="s">
        <v>184</v>
      </c>
      <c r="B274" s="164"/>
      <c r="C274" s="164">
        <v>4</v>
      </c>
      <c r="D274" s="164" t="s">
        <v>185</v>
      </c>
      <c r="E274" s="174"/>
      <c r="F274" s="175">
        <f t="shared" si="221"/>
        <v>0</v>
      </c>
      <c r="G274" s="174" t="e">
        <f>#REF!</f>
        <v>#REF!</v>
      </c>
      <c r="H274" s="174" t="e">
        <f t="shared" si="222"/>
        <v>#REF!</v>
      </c>
      <c r="I274" s="174"/>
      <c r="J274" s="174">
        <f t="shared" si="218"/>
        <v>0</v>
      </c>
      <c r="K274" s="174" t="e">
        <f t="shared" si="223"/>
        <v>#REF!</v>
      </c>
      <c r="L274" s="174" t="e">
        <f t="shared" si="224"/>
        <v>#REF!</v>
      </c>
      <c r="M274" s="173"/>
    </row>
    <row r="275" spans="1:14" ht="18" customHeight="1">
      <c r="A275" s="173" t="s">
        <v>209</v>
      </c>
      <c r="B275" s="164" t="s">
        <v>198</v>
      </c>
      <c r="C275" s="164">
        <v>5</v>
      </c>
      <c r="D275" s="164" t="s">
        <v>199</v>
      </c>
      <c r="E275" s="174" t="e">
        <f>H273+H274</f>
        <v>#REF!</v>
      </c>
      <c r="F275" s="175" t="e">
        <f>E275*5%</f>
        <v>#REF!</v>
      </c>
      <c r="G275" s="174"/>
      <c r="H275" s="174">
        <f t="shared" si="222"/>
        <v>0</v>
      </c>
      <c r="I275" s="174"/>
      <c r="J275" s="174">
        <f t="shared" si="218"/>
        <v>0</v>
      </c>
      <c r="K275" s="174" t="e">
        <f t="shared" si="223"/>
        <v>#REF!</v>
      </c>
      <c r="L275" s="174" t="e">
        <f t="shared" si="224"/>
        <v>#REF!</v>
      </c>
      <c r="M275" s="173"/>
    </row>
    <row r="276" spans="1:14" ht="18" customHeight="1">
      <c r="A276" s="173" t="s">
        <v>222</v>
      </c>
      <c r="B276" s="164" t="s">
        <v>223</v>
      </c>
      <c r="C276" s="164">
        <v>8</v>
      </c>
      <c r="D276" s="164" t="s">
        <v>191</v>
      </c>
      <c r="E276" s="174" t="e">
        <f>#REF!</f>
        <v>#REF!</v>
      </c>
      <c r="F276" s="175" t="e">
        <f t="shared" ref="F276:F278" si="225">ROUNDDOWN(E276*C276,0)</f>
        <v>#REF!</v>
      </c>
      <c r="G276" s="174" t="e">
        <f>#REF!</f>
        <v>#REF!</v>
      </c>
      <c r="H276" s="174" t="e">
        <f t="shared" si="222"/>
        <v>#REF!</v>
      </c>
      <c r="I276" s="174" t="e">
        <f>#REF!</f>
        <v>#REF!</v>
      </c>
      <c r="J276" s="174" t="e">
        <f t="shared" si="218"/>
        <v>#REF!</v>
      </c>
      <c r="K276" s="174" t="e">
        <f t="shared" si="223"/>
        <v>#REF!</v>
      </c>
      <c r="L276" s="174" t="e">
        <f t="shared" si="224"/>
        <v>#REF!</v>
      </c>
      <c r="M276" s="173"/>
    </row>
    <row r="277" spans="1:14" ht="18" customHeight="1">
      <c r="A277" s="173" t="s">
        <v>224</v>
      </c>
      <c r="B277" s="164" t="s">
        <v>225</v>
      </c>
      <c r="C277" s="164">
        <v>8</v>
      </c>
      <c r="D277" s="164" t="s">
        <v>191</v>
      </c>
      <c r="E277" s="174" t="e">
        <f>#REF!</f>
        <v>#REF!</v>
      </c>
      <c r="F277" s="175" t="e">
        <f t="shared" si="225"/>
        <v>#REF!</v>
      </c>
      <c r="G277" s="174" t="e">
        <f>#REF!</f>
        <v>#REF!</v>
      </c>
      <c r="H277" s="174" t="e">
        <f t="shared" si="222"/>
        <v>#REF!</v>
      </c>
      <c r="I277" s="174" t="e">
        <f>#REF!</f>
        <v>#REF!</v>
      </c>
      <c r="J277" s="174" t="e">
        <f t="shared" si="218"/>
        <v>#REF!</v>
      </c>
      <c r="K277" s="174" t="e">
        <f t="shared" si="223"/>
        <v>#REF!</v>
      </c>
      <c r="L277" s="174" t="e">
        <f t="shared" si="224"/>
        <v>#REF!</v>
      </c>
      <c r="M277" s="173"/>
    </row>
    <row r="278" spans="1:14" ht="18" customHeight="1">
      <c r="A278" s="173" t="s">
        <v>197</v>
      </c>
      <c r="B278" s="164" t="s">
        <v>198</v>
      </c>
      <c r="C278" s="164">
        <v>3</v>
      </c>
      <c r="D278" s="164" t="s">
        <v>199</v>
      </c>
      <c r="E278" s="174"/>
      <c r="F278" s="175">
        <f t="shared" si="225"/>
        <v>0</v>
      </c>
      <c r="G278" s="174"/>
      <c r="H278" s="174">
        <f t="shared" si="222"/>
        <v>0</v>
      </c>
      <c r="I278" s="174" t="e">
        <f>H276+H277</f>
        <v>#REF!</v>
      </c>
      <c r="J278" s="174" t="e">
        <f>I278*3%</f>
        <v>#REF!</v>
      </c>
      <c r="K278" s="174" t="e">
        <f t="shared" si="223"/>
        <v>#REF!</v>
      </c>
      <c r="L278" s="174" t="e">
        <f t="shared" si="224"/>
        <v>#REF!</v>
      </c>
      <c r="M278" s="173"/>
    </row>
    <row r="279" spans="1:14" ht="18" customHeight="1">
      <c r="A279" s="173" t="s">
        <v>182</v>
      </c>
      <c r="B279" s="164"/>
      <c r="C279" s="164"/>
      <c r="D279" s="164"/>
      <c r="E279" s="174"/>
      <c r="F279" s="175" t="e">
        <f>SUM(F272:F278)</f>
        <v>#REF!</v>
      </c>
      <c r="G279" s="174"/>
      <c r="H279" s="175" t="e">
        <f>SUM(H272:H278)</f>
        <v>#REF!</v>
      </c>
      <c r="I279" s="174"/>
      <c r="J279" s="175" t="e">
        <f>SUM(J272:J278)</f>
        <v>#REF!</v>
      </c>
      <c r="K279" s="174"/>
      <c r="L279" s="174" t="e">
        <f t="shared" si="224"/>
        <v>#REF!</v>
      </c>
      <c r="M279" s="173"/>
    </row>
    <row r="280" spans="1:14" ht="18" customHeight="1">
      <c r="A280" s="186" t="s">
        <v>92</v>
      </c>
      <c r="B280" s="188"/>
      <c r="C280" s="188"/>
      <c r="D280" s="188"/>
      <c r="E280" s="184"/>
      <c r="F280" s="185" t="e">
        <f>F279/300</f>
        <v>#REF!</v>
      </c>
      <c r="G280" s="184"/>
      <c r="H280" s="185" t="e">
        <f>H279/300</f>
        <v>#REF!</v>
      </c>
      <c r="I280" s="184"/>
      <c r="J280" s="185" t="e">
        <f>J279/300</f>
        <v>#REF!</v>
      </c>
      <c r="K280" s="184"/>
      <c r="L280" s="185" t="e">
        <f>SUM(F280+H280+J280)</f>
        <v>#REF!</v>
      </c>
      <c r="M280" s="186"/>
    </row>
    <row r="281" spans="1:14" s="85" customFormat="1" ht="18" customHeight="1">
      <c r="A281" s="189" t="s">
        <v>226</v>
      </c>
      <c r="B281" s="190" t="s">
        <v>227</v>
      </c>
      <c r="C281" s="190"/>
      <c r="D281" s="190"/>
      <c r="E281" s="191"/>
      <c r="F281" s="192"/>
      <c r="G281" s="191"/>
      <c r="H281" s="192" t="e">
        <f>INT(H273+H274)/300*50%</f>
        <v>#REF!</v>
      </c>
      <c r="I281" s="191"/>
      <c r="J281" s="192"/>
      <c r="K281" s="191"/>
      <c r="L281" s="192" t="e">
        <f>SUM(F281+H281+J281)</f>
        <v>#REF!</v>
      </c>
      <c r="M281" s="189"/>
      <c r="N281" s="146"/>
    </row>
    <row r="282" spans="1:14" s="81" customFormat="1" ht="15.95" customHeight="1">
      <c r="A282" s="247" t="str">
        <f>일위대가목록!A44</f>
        <v>제 43 호표</v>
      </c>
      <c r="B282" s="403" t="str">
        <f>일위대가목록!B44</f>
        <v>파고라지붕렉산설치</v>
      </c>
      <c r="C282" s="403"/>
      <c r="D282" s="403" t="str">
        <f>일위대가목록!C44</f>
        <v>4.0*4.0</v>
      </c>
      <c r="E282" s="403"/>
      <c r="F282" s="171" t="str">
        <f>일위대가목록!E44</f>
        <v>개소</v>
      </c>
      <c r="G282" s="171"/>
      <c r="H282" s="403"/>
      <c r="I282" s="403"/>
      <c r="J282" s="403"/>
      <c r="K282" s="403"/>
      <c r="L282" s="403"/>
      <c r="M282" s="172"/>
    </row>
    <row r="283" spans="1:14" ht="15.95" customHeight="1">
      <c r="A283" s="173" t="s">
        <v>497</v>
      </c>
      <c r="B283" s="164" t="s">
        <v>500</v>
      </c>
      <c r="C283" s="164" t="e">
        <f>'철거 폐기물 수량산출'!#REF!</f>
        <v>#REF!</v>
      </c>
      <c r="D283" s="164" t="s">
        <v>49</v>
      </c>
      <c r="E283" s="174" t="e">
        <f>#REF!</f>
        <v>#REF!</v>
      </c>
      <c r="F283" s="175" t="e">
        <f>ROUNDDOWN(E283*C283,0)</f>
        <v>#REF!</v>
      </c>
      <c r="G283" s="174"/>
      <c r="H283" s="174" t="e">
        <f>ROUNDDOWN(G283*C283,0)</f>
        <v>#REF!</v>
      </c>
      <c r="I283" s="174"/>
      <c r="J283" s="174" t="e">
        <f>ROUNDDOWN(I283*C283,0)</f>
        <v>#REF!</v>
      </c>
      <c r="K283" s="174" t="e">
        <f t="shared" ref="K283:K285" si="226">SUM(E283+G283+I283)</f>
        <v>#REF!</v>
      </c>
      <c r="L283" s="174" t="e">
        <f t="shared" ref="L283:L285" si="227">SUM(F283+H283+J283)</f>
        <v>#REF!</v>
      </c>
      <c r="M283" s="173"/>
    </row>
    <row r="284" spans="1:14" ht="15.95" customHeight="1">
      <c r="A284" s="173" t="s">
        <v>498</v>
      </c>
      <c r="B284" s="164" t="s">
        <v>501</v>
      </c>
      <c r="C284" s="164" t="e">
        <f>'철거 폐기물 수량산출'!#REF!</f>
        <v>#REF!</v>
      </c>
      <c r="D284" s="164" t="s">
        <v>52</v>
      </c>
      <c r="E284" s="174" t="e">
        <f>F302</f>
        <v>#REF!</v>
      </c>
      <c r="F284" s="175" t="e">
        <f>ROUNDDOWN(E284*C284,0)</f>
        <v>#REF!</v>
      </c>
      <c r="G284" s="174" t="e">
        <f>H302</f>
        <v>#REF!</v>
      </c>
      <c r="H284" s="174" t="e">
        <f>ROUNDDOWN(G284*C284,0)</f>
        <v>#REF!</v>
      </c>
      <c r="I284" s="174" t="e">
        <f>J302</f>
        <v>#REF!</v>
      </c>
      <c r="J284" s="174" t="e">
        <f>ROUNDDOWN(I284*C284,0)</f>
        <v>#REF!</v>
      </c>
      <c r="K284" s="174" t="e">
        <f t="shared" si="226"/>
        <v>#REF!</v>
      </c>
      <c r="L284" s="174" t="e">
        <f t="shared" si="227"/>
        <v>#REF!</v>
      </c>
      <c r="M284" s="173"/>
    </row>
    <row r="285" spans="1:14" ht="15.95" customHeight="1">
      <c r="A285" s="173" t="s">
        <v>499</v>
      </c>
      <c r="B285" s="164" t="s">
        <v>502</v>
      </c>
      <c r="C285" s="164" t="e">
        <f>'철거 폐기물 수량산출'!#REF!</f>
        <v>#REF!</v>
      </c>
      <c r="D285" s="164" t="s">
        <v>97</v>
      </c>
      <c r="E285" s="174" t="e">
        <f>F310</f>
        <v>#REF!</v>
      </c>
      <c r="F285" s="175" t="e">
        <f>ROUNDDOWN(E285*C285,0)</f>
        <v>#REF!</v>
      </c>
      <c r="G285" s="174" t="e">
        <f>H310</f>
        <v>#REF!</v>
      </c>
      <c r="H285" s="174" t="e">
        <f>ROUNDDOWN(G285*C285,0)</f>
        <v>#REF!</v>
      </c>
      <c r="I285" s="174" t="e">
        <f>J310</f>
        <v>#REF!</v>
      </c>
      <c r="J285" s="174" t="e">
        <f>ROUNDDOWN(I285*C285,0)</f>
        <v>#REF!</v>
      </c>
      <c r="K285" s="174" t="e">
        <f t="shared" si="226"/>
        <v>#REF!</v>
      </c>
      <c r="L285" s="174" t="e">
        <f t="shared" si="227"/>
        <v>#REF!</v>
      </c>
      <c r="M285" s="173"/>
    </row>
    <row r="286" spans="1:14" ht="15.95" customHeight="1">
      <c r="A286" s="173" t="s">
        <v>182</v>
      </c>
      <c r="B286" s="164"/>
      <c r="C286" s="164"/>
      <c r="D286" s="164"/>
      <c r="E286" s="174"/>
      <c r="F286" s="175" t="e">
        <f>SUM(F283:F285)</f>
        <v>#REF!</v>
      </c>
      <c r="G286" s="174"/>
      <c r="H286" s="175" t="e">
        <f>SUM(H283:H285)</f>
        <v>#REF!</v>
      </c>
      <c r="I286" s="174"/>
      <c r="J286" s="175" t="e">
        <f>SUM(J283:J285)</f>
        <v>#REF!</v>
      </c>
      <c r="K286" s="174"/>
      <c r="L286" s="174" t="e">
        <f>SUM(F286+H286+J286)</f>
        <v>#REF!</v>
      </c>
      <c r="M286" s="173"/>
    </row>
    <row r="287" spans="1:14" s="85" customFormat="1" ht="15.95" customHeight="1">
      <c r="A287" s="189"/>
      <c r="B287" s="190"/>
      <c r="C287" s="190"/>
      <c r="D287" s="190"/>
      <c r="E287" s="191"/>
      <c r="F287" s="192"/>
      <c r="G287" s="191"/>
      <c r="H287" s="192"/>
      <c r="I287" s="191"/>
      <c r="J287" s="192"/>
      <c r="K287" s="191"/>
      <c r="L287" s="192"/>
      <c r="M287" s="189"/>
    </row>
    <row r="288" spans="1:14" s="84" customFormat="1" ht="15.95" customHeight="1">
      <c r="A288" s="247" t="s">
        <v>524</v>
      </c>
      <c r="B288" s="403" t="s">
        <v>498</v>
      </c>
      <c r="C288" s="403"/>
      <c r="D288" s="403" t="s">
        <v>516</v>
      </c>
      <c r="E288" s="403"/>
      <c r="F288" s="171" t="s">
        <v>52</v>
      </c>
      <c r="G288" s="176"/>
      <c r="H288" s="403" t="s">
        <v>515</v>
      </c>
      <c r="I288" s="403"/>
      <c r="J288" s="403"/>
      <c r="K288" s="403"/>
      <c r="L288" s="403"/>
      <c r="M288" s="172"/>
    </row>
    <row r="289" spans="1:13" s="84" customFormat="1" ht="15.95" customHeight="1">
      <c r="A289" s="173" t="s">
        <v>503</v>
      </c>
      <c r="B289" s="164"/>
      <c r="C289" s="164">
        <v>18.48</v>
      </c>
      <c r="D289" s="164" t="s">
        <v>518</v>
      </c>
      <c r="E289" s="174" t="e">
        <f>#REF!</f>
        <v>#REF!</v>
      </c>
      <c r="F289" s="175" t="e">
        <f>ROUNDDOWN(E289*C289,0)</f>
        <v>#REF!</v>
      </c>
      <c r="G289" s="174"/>
      <c r="H289" s="174">
        <f>ROUNDDOWN(G289*C289,0)</f>
        <v>0</v>
      </c>
      <c r="I289" s="174"/>
      <c r="J289" s="174">
        <f t="shared" ref="J289:J300" si="228">ROUNDDOWN(I289*C289,0)</f>
        <v>0</v>
      </c>
      <c r="K289" s="174" t="e">
        <f t="shared" ref="K289" si="229">SUM(E289+G289+I289)</f>
        <v>#REF!</v>
      </c>
      <c r="L289" s="174" t="e">
        <f t="shared" ref="L289" si="230">SUM(F289+H289+J289)</f>
        <v>#REF!</v>
      </c>
      <c r="M289" s="173"/>
    </row>
    <row r="290" spans="1:13" ht="15.95" customHeight="1">
      <c r="A290" s="173" t="s">
        <v>504</v>
      </c>
      <c r="B290" s="164"/>
      <c r="C290" s="164">
        <v>6300</v>
      </c>
      <c r="D290" s="164" t="s">
        <v>519</v>
      </c>
      <c r="E290" s="174" t="e">
        <f>#REF!</f>
        <v>#REF!</v>
      </c>
      <c r="F290" s="175" t="e">
        <f t="shared" ref="F290:F291" si="231">ROUNDDOWN(E290*C290,0)</f>
        <v>#REF!</v>
      </c>
      <c r="G290" s="174"/>
      <c r="H290" s="174">
        <f t="shared" ref="H290:H301" si="232">ROUNDDOWN(G290*C290,0)</f>
        <v>0</v>
      </c>
      <c r="I290" s="174"/>
      <c r="J290" s="174">
        <f t="shared" si="228"/>
        <v>0</v>
      </c>
      <c r="K290" s="174" t="e">
        <f t="shared" ref="K290:K301" si="233">SUM(E290+G290+I290)</f>
        <v>#REF!</v>
      </c>
      <c r="L290" s="174" t="e">
        <f t="shared" ref="L290:L301" si="234">SUM(F290+H290+J290)</f>
        <v>#REF!</v>
      </c>
      <c r="M290" s="173"/>
    </row>
    <row r="291" spans="1:13" ht="15.95" customHeight="1">
      <c r="A291" s="173" t="s">
        <v>505</v>
      </c>
      <c r="B291" s="164"/>
      <c r="C291" s="164">
        <v>2.8</v>
      </c>
      <c r="D291" s="164" t="s">
        <v>518</v>
      </c>
      <c r="E291" s="174" t="e">
        <f>#REF!</f>
        <v>#REF!</v>
      </c>
      <c r="F291" s="175" t="e">
        <f t="shared" si="231"/>
        <v>#REF!</v>
      </c>
      <c r="G291" s="174"/>
      <c r="H291" s="174">
        <f t="shared" si="232"/>
        <v>0</v>
      </c>
      <c r="I291" s="174"/>
      <c r="J291" s="174">
        <f t="shared" si="228"/>
        <v>0</v>
      </c>
      <c r="K291" s="174" t="e">
        <f t="shared" si="233"/>
        <v>#REF!</v>
      </c>
      <c r="L291" s="174" t="e">
        <f t="shared" si="234"/>
        <v>#REF!</v>
      </c>
      <c r="M291" s="173"/>
    </row>
    <row r="292" spans="1:13" ht="15.95" customHeight="1">
      <c r="A292" s="173" t="s">
        <v>506</v>
      </c>
      <c r="B292" s="164"/>
      <c r="C292" s="164">
        <v>0.17</v>
      </c>
      <c r="D292" s="164"/>
      <c r="E292" s="174"/>
      <c r="F292" s="175">
        <f>E292*5%</f>
        <v>0</v>
      </c>
      <c r="G292" s="174"/>
      <c r="H292" s="174">
        <f t="shared" si="232"/>
        <v>0</v>
      </c>
      <c r="I292" s="174"/>
      <c r="J292" s="174">
        <f t="shared" si="228"/>
        <v>0</v>
      </c>
      <c r="K292" s="174">
        <f t="shared" si="233"/>
        <v>0</v>
      </c>
      <c r="L292" s="174">
        <f t="shared" si="234"/>
        <v>0</v>
      </c>
      <c r="M292" s="173"/>
    </row>
    <row r="293" spans="1:13" ht="15.95" customHeight="1">
      <c r="A293" s="173" t="s">
        <v>507</v>
      </c>
      <c r="B293" s="164"/>
      <c r="C293" s="164">
        <v>0.46</v>
      </c>
      <c r="D293" s="164" t="s">
        <v>520</v>
      </c>
      <c r="E293" s="174"/>
      <c r="F293" s="175">
        <f t="shared" ref="F293:F301" si="235">ROUNDDOWN(E293*C293,0)</f>
        <v>0</v>
      </c>
      <c r="G293" s="174"/>
      <c r="H293" s="174">
        <f t="shared" si="232"/>
        <v>0</v>
      </c>
      <c r="I293" s="174"/>
      <c r="J293" s="174">
        <f t="shared" si="228"/>
        <v>0</v>
      </c>
      <c r="K293" s="174">
        <f t="shared" si="233"/>
        <v>0</v>
      </c>
      <c r="L293" s="174">
        <f t="shared" si="234"/>
        <v>0</v>
      </c>
      <c r="M293" s="173"/>
    </row>
    <row r="294" spans="1:13" ht="15.95" customHeight="1">
      <c r="A294" s="173" t="s">
        <v>508</v>
      </c>
      <c r="B294" s="164"/>
      <c r="C294" s="164">
        <v>27.65</v>
      </c>
      <c r="D294" s="164" t="s">
        <v>521</v>
      </c>
      <c r="E294" s="174"/>
      <c r="F294" s="175">
        <f t="shared" si="235"/>
        <v>0</v>
      </c>
      <c r="G294" s="174" t="e">
        <f>#REF!</f>
        <v>#REF!</v>
      </c>
      <c r="H294" s="174" t="e">
        <f t="shared" si="232"/>
        <v>#REF!</v>
      </c>
      <c r="I294" s="174"/>
      <c r="J294" s="174">
        <f t="shared" si="228"/>
        <v>0</v>
      </c>
      <c r="K294" s="174" t="e">
        <f t="shared" si="233"/>
        <v>#REF!</v>
      </c>
      <c r="L294" s="174" t="e">
        <f t="shared" si="234"/>
        <v>#REF!</v>
      </c>
      <c r="M294" s="173"/>
    </row>
    <row r="295" spans="1:13" ht="15.95" customHeight="1">
      <c r="A295" s="173" t="s">
        <v>509</v>
      </c>
      <c r="B295" s="164"/>
      <c r="C295" s="164">
        <v>4.71</v>
      </c>
      <c r="D295" s="164" t="s">
        <v>521</v>
      </c>
      <c r="E295" s="174"/>
      <c r="F295" s="175">
        <f t="shared" si="235"/>
        <v>0</v>
      </c>
      <c r="G295" s="174"/>
      <c r="H295" s="174">
        <f t="shared" si="232"/>
        <v>0</v>
      </c>
      <c r="I295" s="174"/>
      <c r="J295" s="174">
        <f t="shared" si="228"/>
        <v>0</v>
      </c>
      <c r="K295" s="174">
        <f t="shared" si="233"/>
        <v>0</v>
      </c>
      <c r="L295" s="174">
        <f t="shared" si="234"/>
        <v>0</v>
      </c>
      <c r="M295" s="173"/>
    </row>
    <row r="296" spans="1:13" ht="15.95" customHeight="1">
      <c r="A296" s="173" t="s">
        <v>510</v>
      </c>
      <c r="B296" s="164"/>
      <c r="C296" s="164">
        <v>0.66</v>
      </c>
      <c r="D296" s="164" t="s">
        <v>521</v>
      </c>
      <c r="E296" s="174"/>
      <c r="F296" s="175">
        <f t="shared" si="235"/>
        <v>0</v>
      </c>
      <c r="G296" s="174" t="e">
        <f>#REF!</f>
        <v>#REF!</v>
      </c>
      <c r="H296" s="174" t="e">
        <f t="shared" si="232"/>
        <v>#REF!</v>
      </c>
      <c r="I296" s="174"/>
      <c r="J296" s="174">
        <f t="shared" si="228"/>
        <v>0</v>
      </c>
      <c r="K296" s="174" t="e">
        <f t="shared" si="233"/>
        <v>#REF!</v>
      </c>
      <c r="L296" s="174" t="e">
        <f t="shared" si="234"/>
        <v>#REF!</v>
      </c>
      <c r="M296" s="173"/>
    </row>
    <row r="297" spans="1:13" ht="15.95" customHeight="1">
      <c r="A297" s="173" t="s">
        <v>511</v>
      </c>
      <c r="B297" s="164"/>
      <c r="C297" s="164">
        <v>2.6</v>
      </c>
      <c r="D297" s="164" t="s">
        <v>521</v>
      </c>
      <c r="E297" s="174"/>
      <c r="F297" s="175">
        <f t="shared" si="235"/>
        <v>0</v>
      </c>
      <c r="G297" s="174" t="e">
        <f>#REF!</f>
        <v>#REF!</v>
      </c>
      <c r="H297" s="174" t="e">
        <f t="shared" si="232"/>
        <v>#REF!</v>
      </c>
      <c r="I297" s="174"/>
      <c r="J297" s="174">
        <f t="shared" si="228"/>
        <v>0</v>
      </c>
      <c r="K297" s="174" t="e">
        <f t="shared" si="233"/>
        <v>#REF!</v>
      </c>
      <c r="L297" s="174" t="e">
        <f t="shared" si="234"/>
        <v>#REF!</v>
      </c>
      <c r="M297" s="173"/>
    </row>
    <row r="298" spans="1:13" ht="15.95" customHeight="1">
      <c r="A298" s="173" t="s">
        <v>512</v>
      </c>
      <c r="B298" s="164"/>
      <c r="C298" s="164">
        <v>0.74</v>
      </c>
      <c r="D298" s="164" t="s">
        <v>521</v>
      </c>
      <c r="E298" s="174"/>
      <c r="F298" s="175">
        <f t="shared" si="235"/>
        <v>0</v>
      </c>
      <c r="G298" s="174" t="e">
        <f>#REF!</f>
        <v>#REF!</v>
      </c>
      <c r="H298" s="174" t="e">
        <f t="shared" si="232"/>
        <v>#REF!</v>
      </c>
      <c r="I298" s="174"/>
      <c r="J298" s="174">
        <f t="shared" si="228"/>
        <v>0</v>
      </c>
      <c r="K298" s="174" t="e">
        <f t="shared" si="233"/>
        <v>#REF!</v>
      </c>
      <c r="L298" s="174" t="e">
        <f t="shared" si="234"/>
        <v>#REF!</v>
      </c>
      <c r="M298" s="173"/>
    </row>
    <row r="299" spans="1:13" ht="15.95" customHeight="1">
      <c r="A299" s="173" t="s">
        <v>513</v>
      </c>
      <c r="B299" s="164"/>
      <c r="C299" s="164">
        <v>20.83</v>
      </c>
      <c r="D299" s="164" t="s">
        <v>522</v>
      </c>
      <c r="E299" s="174"/>
      <c r="F299" s="175">
        <f t="shared" si="235"/>
        <v>0</v>
      </c>
      <c r="G299" s="174"/>
      <c r="H299" s="174">
        <f t="shared" si="232"/>
        <v>0</v>
      </c>
      <c r="I299" s="174" t="e">
        <f>#REF!</f>
        <v>#REF!</v>
      </c>
      <c r="J299" s="174" t="e">
        <f t="shared" si="228"/>
        <v>#REF!</v>
      </c>
      <c r="K299" s="174" t="e">
        <f t="shared" si="233"/>
        <v>#REF!</v>
      </c>
      <c r="L299" s="174" t="e">
        <f t="shared" si="234"/>
        <v>#REF!</v>
      </c>
      <c r="M299" s="173"/>
    </row>
    <row r="300" spans="1:13" ht="15.95" customHeight="1">
      <c r="A300" s="173" t="s">
        <v>514</v>
      </c>
      <c r="B300" s="164"/>
      <c r="C300" s="164">
        <v>126</v>
      </c>
      <c r="D300" s="164" t="s">
        <v>523</v>
      </c>
      <c r="E300" s="174" t="e">
        <f>#REF!</f>
        <v>#REF!</v>
      </c>
      <c r="F300" s="175" t="e">
        <f t="shared" si="235"/>
        <v>#REF!</v>
      </c>
      <c r="G300" s="174"/>
      <c r="H300" s="174">
        <f t="shared" si="232"/>
        <v>0</v>
      </c>
      <c r="I300" s="174"/>
      <c r="J300" s="174">
        <f t="shared" si="228"/>
        <v>0</v>
      </c>
      <c r="K300" s="174" t="e">
        <f t="shared" si="233"/>
        <v>#REF!</v>
      </c>
      <c r="L300" s="174" t="e">
        <f t="shared" si="234"/>
        <v>#REF!</v>
      </c>
      <c r="M300" s="173"/>
    </row>
    <row r="301" spans="1:13" ht="15.95" customHeight="1">
      <c r="A301" s="173" t="s">
        <v>197</v>
      </c>
      <c r="B301" s="164" t="s">
        <v>517</v>
      </c>
      <c r="C301" s="164">
        <v>1</v>
      </c>
      <c r="D301" s="164" t="s">
        <v>47</v>
      </c>
      <c r="E301" s="174"/>
      <c r="F301" s="175">
        <f t="shared" si="235"/>
        <v>0</v>
      </c>
      <c r="G301" s="174"/>
      <c r="H301" s="174">
        <f t="shared" si="232"/>
        <v>0</v>
      </c>
      <c r="I301" s="174" t="e">
        <f>H302</f>
        <v>#REF!</v>
      </c>
      <c r="J301" s="174" t="e">
        <f>ROUNDDOWN(I301*3%,0)</f>
        <v>#REF!</v>
      </c>
      <c r="K301" s="174" t="e">
        <f t="shared" si="233"/>
        <v>#REF!</v>
      </c>
      <c r="L301" s="174" t="e">
        <f t="shared" si="234"/>
        <v>#REF!</v>
      </c>
      <c r="M301" s="173"/>
    </row>
    <row r="302" spans="1:13" ht="15.95" customHeight="1">
      <c r="A302" s="173" t="s">
        <v>182</v>
      </c>
      <c r="B302" s="164"/>
      <c r="C302" s="164"/>
      <c r="D302" s="164"/>
      <c r="E302" s="174"/>
      <c r="F302" s="175" t="e">
        <f>SUM(F289:F301)</f>
        <v>#REF!</v>
      </c>
      <c r="G302" s="174"/>
      <c r="H302" s="175" t="e">
        <f>SUM(H289:H301)</f>
        <v>#REF!</v>
      </c>
      <c r="I302" s="174"/>
      <c r="J302" s="175" t="e">
        <f>SUM(J289:J301)</f>
        <v>#REF!</v>
      </c>
      <c r="K302" s="174"/>
      <c r="L302" s="174" t="e">
        <f>SUM(F302+H302+J302)</f>
        <v>#REF!</v>
      </c>
      <c r="M302" s="173"/>
    </row>
    <row r="303" spans="1:13" ht="15.95" customHeight="1">
      <c r="A303" s="173"/>
      <c r="B303" s="164"/>
      <c r="C303" s="164"/>
      <c r="D303" s="164"/>
      <c r="E303" s="174"/>
      <c r="F303" s="175"/>
      <c r="G303" s="174"/>
      <c r="H303" s="175"/>
      <c r="I303" s="174"/>
      <c r="J303" s="175"/>
      <c r="K303" s="174"/>
      <c r="L303" s="174"/>
      <c r="M303" s="173"/>
    </row>
    <row r="304" spans="1:13" s="84" customFormat="1" ht="15.95" customHeight="1">
      <c r="A304" s="247" t="s">
        <v>545</v>
      </c>
      <c r="B304" s="403" t="s">
        <v>525</v>
      </c>
      <c r="C304" s="403"/>
      <c r="D304" s="403" t="s">
        <v>516</v>
      </c>
      <c r="E304" s="403"/>
      <c r="F304" s="171" t="s">
        <v>52</v>
      </c>
      <c r="G304" s="176"/>
      <c r="H304" s="403" t="s">
        <v>526</v>
      </c>
      <c r="I304" s="403"/>
      <c r="J304" s="403"/>
      <c r="K304" s="403"/>
      <c r="L304" s="403"/>
      <c r="M304" s="172"/>
    </row>
    <row r="305" spans="1:13" s="84" customFormat="1" ht="15.95" customHeight="1">
      <c r="A305" s="173" t="s">
        <v>527</v>
      </c>
      <c r="B305" s="164" t="s">
        <v>502</v>
      </c>
      <c r="C305" s="164">
        <v>1.1000000000000001</v>
      </c>
      <c r="D305" s="164" t="s">
        <v>531</v>
      </c>
      <c r="E305" s="174" t="e">
        <f>#REF!</f>
        <v>#REF!</v>
      </c>
      <c r="F305" s="175" t="e">
        <f>ROUNDDOWN(E305*C305,0)</f>
        <v>#REF!</v>
      </c>
      <c r="G305" s="174"/>
      <c r="H305" s="174">
        <f>ROUNDDOWN(G305*C305,0)</f>
        <v>0</v>
      </c>
      <c r="I305" s="174"/>
      <c r="J305" s="174">
        <f t="shared" ref="J305:J308" si="236">ROUNDDOWN(I305*C305,0)</f>
        <v>0</v>
      </c>
      <c r="K305" s="174" t="e">
        <f t="shared" ref="K305:K309" si="237">SUM(E305+G305+I305)</f>
        <v>#REF!</v>
      </c>
      <c r="L305" s="174" t="e">
        <f t="shared" ref="L305:L309" si="238">SUM(F305+H305+J305)</f>
        <v>#REF!</v>
      </c>
      <c r="M305" s="173"/>
    </row>
    <row r="306" spans="1:13" ht="15.95" customHeight="1">
      <c r="A306" s="173" t="s">
        <v>528</v>
      </c>
      <c r="B306" s="164" t="s">
        <v>530</v>
      </c>
      <c r="C306" s="164">
        <v>1</v>
      </c>
      <c r="D306" s="164" t="s">
        <v>532</v>
      </c>
      <c r="E306" s="174" t="e">
        <f>F305</f>
        <v>#REF!</v>
      </c>
      <c r="F306" s="175" t="e">
        <f>ROUNDDOWN(E306*10%,0)</f>
        <v>#REF!</v>
      </c>
      <c r="G306" s="174"/>
      <c r="H306" s="174">
        <f t="shared" ref="H306:H309" si="239">ROUNDDOWN(G306*C306,0)</f>
        <v>0</v>
      </c>
      <c r="I306" s="174"/>
      <c r="J306" s="174">
        <f t="shared" si="236"/>
        <v>0</v>
      </c>
      <c r="K306" s="174" t="e">
        <f t="shared" si="237"/>
        <v>#REF!</v>
      </c>
      <c r="L306" s="174" t="e">
        <f t="shared" si="238"/>
        <v>#REF!</v>
      </c>
      <c r="M306" s="173"/>
    </row>
    <row r="307" spans="1:13" ht="15.95" customHeight="1">
      <c r="A307" s="173" t="s">
        <v>529</v>
      </c>
      <c r="B307" s="164"/>
      <c r="C307" s="164">
        <v>0.15</v>
      </c>
      <c r="D307" s="164" t="s">
        <v>521</v>
      </c>
      <c r="E307" s="174"/>
      <c r="F307" s="175">
        <f t="shared" ref="F307" si="240">ROUNDDOWN(E307*C307,0)</f>
        <v>0</v>
      </c>
      <c r="G307" s="174" t="e">
        <f>#REF!</f>
        <v>#REF!</v>
      </c>
      <c r="H307" s="174" t="e">
        <f t="shared" si="239"/>
        <v>#REF!</v>
      </c>
      <c r="I307" s="174"/>
      <c r="J307" s="174">
        <f t="shared" si="236"/>
        <v>0</v>
      </c>
      <c r="K307" s="174" t="e">
        <f t="shared" si="237"/>
        <v>#REF!</v>
      </c>
      <c r="L307" s="174" t="e">
        <f t="shared" si="238"/>
        <v>#REF!</v>
      </c>
      <c r="M307" s="173"/>
    </row>
    <row r="308" spans="1:13" ht="15.95" customHeight="1">
      <c r="A308" s="173" t="s">
        <v>184</v>
      </c>
      <c r="B308" s="164"/>
      <c r="C308" s="164">
        <v>0.03</v>
      </c>
      <c r="D308" s="164" t="s">
        <v>521</v>
      </c>
      <c r="E308" s="174"/>
      <c r="F308" s="175">
        <f>E308*5%</f>
        <v>0</v>
      </c>
      <c r="G308" s="174" t="e">
        <f>#REF!</f>
        <v>#REF!</v>
      </c>
      <c r="H308" s="174" t="e">
        <f t="shared" si="239"/>
        <v>#REF!</v>
      </c>
      <c r="I308" s="174"/>
      <c r="J308" s="174">
        <f t="shared" si="236"/>
        <v>0</v>
      </c>
      <c r="K308" s="174" t="e">
        <f t="shared" si="237"/>
        <v>#REF!</v>
      </c>
      <c r="L308" s="174" t="e">
        <f t="shared" si="238"/>
        <v>#REF!</v>
      </c>
      <c r="M308" s="173"/>
    </row>
    <row r="309" spans="1:13" ht="15.95" customHeight="1">
      <c r="A309" s="173" t="s">
        <v>197</v>
      </c>
      <c r="B309" s="164" t="s">
        <v>517</v>
      </c>
      <c r="C309" s="164">
        <v>1</v>
      </c>
      <c r="D309" s="164" t="s">
        <v>47</v>
      </c>
      <c r="E309" s="174"/>
      <c r="F309" s="175">
        <f t="shared" ref="F309" si="241">ROUNDDOWN(E309*C309,0)</f>
        <v>0</v>
      </c>
      <c r="G309" s="174"/>
      <c r="H309" s="174">
        <f t="shared" si="239"/>
        <v>0</v>
      </c>
      <c r="I309" s="174" t="e">
        <f>H310</f>
        <v>#REF!</v>
      </c>
      <c r="J309" s="174" t="e">
        <f>ROUNDDOWN(I309*3%,0)</f>
        <v>#REF!</v>
      </c>
      <c r="K309" s="174" t="e">
        <f t="shared" si="237"/>
        <v>#REF!</v>
      </c>
      <c r="L309" s="174" t="e">
        <f t="shared" si="238"/>
        <v>#REF!</v>
      </c>
      <c r="M309" s="173"/>
    </row>
    <row r="310" spans="1:13" ht="15.95" customHeight="1">
      <c r="A310" s="173" t="s">
        <v>182</v>
      </c>
      <c r="B310" s="164"/>
      <c r="C310" s="164"/>
      <c r="D310" s="164"/>
      <c r="E310" s="174"/>
      <c r="F310" s="175" t="e">
        <f>SUM(F305:F309)</f>
        <v>#REF!</v>
      </c>
      <c r="G310" s="174"/>
      <c r="H310" s="175" t="e">
        <f>SUM(H305:H309)</f>
        <v>#REF!</v>
      </c>
      <c r="I310" s="174"/>
      <c r="J310" s="175" t="e">
        <f>SUM(J305:J309)</f>
        <v>#REF!</v>
      </c>
      <c r="K310" s="174"/>
      <c r="L310" s="174" t="e">
        <f>SUM(F310+H310+J310)</f>
        <v>#REF!</v>
      </c>
      <c r="M310" s="173"/>
    </row>
    <row r="311" spans="1:13" s="81" customFormat="1" ht="18" customHeight="1">
      <c r="A311" s="247" t="str">
        <f>일위대가목록!A45</f>
        <v>제 44 호표</v>
      </c>
      <c r="B311" s="403" t="str">
        <f>일위대가목록!B45</f>
        <v>수목보호평의자도색</v>
      </c>
      <c r="C311" s="403"/>
      <c r="D311" s="403" t="str">
        <f>일위대가목록!C45</f>
        <v>2.1*2.1</v>
      </c>
      <c r="E311" s="403"/>
      <c r="F311" s="171" t="str">
        <f>일위대가목록!E45</f>
        <v>개소</v>
      </c>
      <c r="G311" s="171"/>
      <c r="H311" s="403"/>
      <c r="I311" s="403"/>
      <c r="J311" s="403"/>
      <c r="K311" s="403"/>
      <c r="L311" s="403"/>
      <c r="M311" s="172"/>
    </row>
    <row r="312" spans="1:13" ht="18" customHeight="1">
      <c r="A312" s="173" t="s">
        <v>216</v>
      </c>
      <c r="B312" s="164" t="s">
        <v>87</v>
      </c>
      <c r="C312" s="180" t="e">
        <f>'철거 폐기물 수량산출'!#REF!</f>
        <v>#REF!</v>
      </c>
      <c r="D312" s="164" t="s">
        <v>97</v>
      </c>
      <c r="E312" s="174" t="e">
        <f>F10</f>
        <v>#REF!</v>
      </c>
      <c r="F312" s="175" t="e">
        <f>ROUNDDOWN(E312*C312,0)</f>
        <v>#REF!</v>
      </c>
      <c r="G312" s="174">
        <f>H10</f>
        <v>5204</v>
      </c>
      <c r="H312" s="174" t="e">
        <f>ROUNDDOWN(G312*C312,0)</f>
        <v>#REF!</v>
      </c>
      <c r="I312" s="174">
        <f>J10</f>
        <v>0</v>
      </c>
      <c r="J312" s="174" t="e">
        <f>ROUNDDOWN(I312*C312,0)</f>
        <v>#REF!</v>
      </c>
      <c r="K312" s="174" t="e">
        <f t="shared" ref="K312" si="242">SUM(E312+G312+I312)</f>
        <v>#REF!</v>
      </c>
      <c r="L312" s="174" t="e">
        <f>SUM(F312+H312+J312)</f>
        <v>#REF!</v>
      </c>
      <c r="M312" s="173"/>
    </row>
    <row r="313" spans="1:13" s="82" customFormat="1" ht="18" customHeight="1">
      <c r="A313" s="173" t="s">
        <v>182</v>
      </c>
      <c r="B313" s="164"/>
      <c r="C313" s="164"/>
      <c r="D313" s="164"/>
      <c r="E313" s="174"/>
      <c r="F313" s="175" t="e">
        <f>SUM(F312:F312)</f>
        <v>#REF!</v>
      </c>
      <c r="G313" s="174"/>
      <c r="H313" s="175" t="e">
        <f>SUM(H312:H312)</f>
        <v>#REF!</v>
      </c>
      <c r="I313" s="174"/>
      <c r="J313" s="175" t="e">
        <f>SUM(J312:J312)</f>
        <v>#REF!</v>
      </c>
      <c r="K313" s="174"/>
      <c r="L313" s="174" t="e">
        <f>SUM(F313+H313+J313)</f>
        <v>#REF!</v>
      </c>
      <c r="M313" s="173"/>
    </row>
    <row r="314" spans="1:13" ht="18" customHeight="1">
      <c r="A314" s="173"/>
      <c r="B314" s="164"/>
      <c r="C314" s="164"/>
      <c r="D314" s="164"/>
      <c r="E314" s="174"/>
      <c r="F314" s="175"/>
      <c r="G314" s="174"/>
      <c r="H314" s="175"/>
      <c r="I314" s="174"/>
      <c r="J314" s="175"/>
      <c r="K314" s="174"/>
      <c r="L314" s="174"/>
      <c r="M314" s="173"/>
    </row>
    <row r="315" spans="1:13" s="81" customFormat="1" ht="18" customHeight="1">
      <c r="A315" s="247" t="str">
        <f>일위대가목록!A46</f>
        <v>제 45 호표</v>
      </c>
      <c r="B315" s="403" t="str">
        <f>일위대가목록!B46</f>
        <v>경사로도색</v>
      </c>
      <c r="C315" s="403"/>
      <c r="D315" s="403" t="str">
        <f>일위대가목록!C46</f>
        <v>1.2*1.7</v>
      </c>
      <c r="E315" s="403"/>
      <c r="F315" s="171" t="str">
        <f>일위대가목록!E46</f>
        <v>개소</v>
      </c>
      <c r="G315" s="171"/>
      <c r="H315" s="403"/>
      <c r="I315" s="403"/>
      <c r="J315" s="403"/>
      <c r="K315" s="403"/>
      <c r="L315" s="403"/>
      <c r="M315" s="172"/>
    </row>
    <row r="316" spans="1:13" ht="18" customHeight="1">
      <c r="A316" s="173" t="s">
        <v>216</v>
      </c>
      <c r="B316" s="164" t="s">
        <v>87</v>
      </c>
      <c r="C316" s="180" t="e">
        <f>'철거 폐기물 수량산출'!#REF!</f>
        <v>#REF!</v>
      </c>
      <c r="D316" s="164" t="s">
        <v>97</v>
      </c>
      <c r="E316" s="174" t="e">
        <f>F10</f>
        <v>#REF!</v>
      </c>
      <c r="F316" s="175" t="e">
        <f>ROUNDDOWN(E316*C316,0)</f>
        <v>#REF!</v>
      </c>
      <c r="G316" s="174">
        <f>H10</f>
        <v>5204</v>
      </c>
      <c r="H316" s="174" t="e">
        <f>ROUNDDOWN(G316*C316,0)</f>
        <v>#REF!</v>
      </c>
      <c r="I316" s="174">
        <f>J10</f>
        <v>0</v>
      </c>
      <c r="J316" s="174" t="e">
        <f>ROUNDDOWN(I316*C316,0)</f>
        <v>#REF!</v>
      </c>
      <c r="K316" s="174" t="e">
        <f t="shared" ref="K316" si="243">SUM(E316+G316+I316)</f>
        <v>#REF!</v>
      </c>
      <c r="L316" s="174" t="e">
        <f>SUM(F316+H316+J316)</f>
        <v>#REF!</v>
      </c>
      <c r="M316" s="173"/>
    </row>
    <row r="317" spans="1:13" ht="18" customHeight="1">
      <c r="A317" s="173" t="s">
        <v>182</v>
      </c>
      <c r="B317" s="164"/>
      <c r="C317" s="164"/>
      <c r="D317" s="164"/>
      <c r="E317" s="174"/>
      <c r="F317" s="175" t="e">
        <f>SUM(F316:F316)</f>
        <v>#REF!</v>
      </c>
      <c r="G317" s="174"/>
      <c r="H317" s="175" t="e">
        <f>SUM(H316:H316)</f>
        <v>#REF!</v>
      </c>
      <c r="I317" s="174"/>
      <c r="J317" s="175" t="e">
        <f>SUM(J316:J316)</f>
        <v>#REF!</v>
      </c>
      <c r="K317" s="174"/>
      <c r="L317" s="174" t="e">
        <f>SUM(F317+H317+J317)</f>
        <v>#REF!</v>
      </c>
      <c r="M317" s="173"/>
    </row>
    <row r="318" spans="1:13" s="82" customFormat="1" ht="18" customHeight="1">
      <c r="A318" s="173"/>
      <c r="B318" s="164"/>
      <c r="C318" s="164"/>
      <c r="D318" s="164"/>
      <c r="E318" s="174"/>
      <c r="F318" s="175"/>
      <c r="G318" s="174"/>
      <c r="H318" s="175"/>
      <c r="I318" s="174"/>
      <c r="J318" s="175"/>
      <c r="K318" s="174"/>
      <c r="L318" s="174"/>
      <c r="M318" s="173"/>
    </row>
    <row r="319" spans="1:13" s="81" customFormat="1" ht="18" customHeight="1">
      <c r="A319" s="247" t="str">
        <f>일위대가목록!A47</f>
        <v>제 46 호표</v>
      </c>
      <c r="B319" s="403" t="str">
        <f>일위대가목록!B47</f>
        <v>데크도색</v>
      </c>
      <c r="C319" s="403"/>
      <c r="D319" s="403">
        <f>일위대가목록!C47</f>
        <v>0</v>
      </c>
      <c r="E319" s="403"/>
      <c r="F319" s="171" t="str">
        <f>일위대가목록!E47</f>
        <v>개소</v>
      </c>
      <c r="G319" s="171"/>
      <c r="H319" s="403"/>
      <c r="I319" s="403"/>
      <c r="J319" s="403"/>
      <c r="K319" s="403"/>
      <c r="L319" s="403"/>
      <c r="M319" s="172"/>
    </row>
    <row r="320" spans="1:13" ht="18" customHeight="1">
      <c r="A320" s="173" t="s">
        <v>216</v>
      </c>
      <c r="B320" s="164" t="s">
        <v>87</v>
      </c>
      <c r="C320" s="180" t="e">
        <f>'철거 폐기물 수량산출'!#REF!</f>
        <v>#REF!</v>
      </c>
      <c r="D320" s="164" t="s">
        <v>97</v>
      </c>
      <c r="E320" s="174" t="e">
        <f>F10</f>
        <v>#REF!</v>
      </c>
      <c r="F320" s="175" t="e">
        <f>ROUNDDOWN(E320*C320,0)</f>
        <v>#REF!</v>
      </c>
      <c r="G320" s="174">
        <f>H10</f>
        <v>5204</v>
      </c>
      <c r="H320" s="174" t="e">
        <f>ROUNDDOWN(G320*C320,0)</f>
        <v>#REF!</v>
      </c>
      <c r="I320" s="174">
        <f>J10</f>
        <v>0</v>
      </c>
      <c r="J320" s="174" t="e">
        <f>ROUNDDOWN(I320*C320,0)</f>
        <v>#REF!</v>
      </c>
      <c r="K320" s="174" t="e">
        <f t="shared" ref="K320" si="244">SUM(E320+G320+I320)</f>
        <v>#REF!</v>
      </c>
      <c r="L320" s="174" t="e">
        <f>SUM(F320+H320+J320)</f>
        <v>#REF!</v>
      </c>
      <c r="M320" s="173"/>
    </row>
    <row r="321" spans="1:13" ht="18" customHeight="1">
      <c r="A321" s="173" t="s">
        <v>182</v>
      </c>
      <c r="B321" s="164"/>
      <c r="C321" s="164"/>
      <c r="D321" s="164"/>
      <c r="E321" s="174"/>
      <c r="F321" s="175" t="e">
        <f>SUM(F320:F320)</f>
        <v>#REF!</v>
      </c>
      <c r="G321" s="174"/>
      <c r="H321" s="175" t="e">
        <f>SUM(H320:H320)</f>
        <v>#REF!</v>
      </c>
      <c r="I321" s="174"/>
      <c r="J321" s="175" t="e">
        <f>SUM(J320:J320)</f>
        <v>#REF!</v>
      </c>
      <c r="K321" s="174"/>
      <c r="L321" s="174" t="e">
        <f>SUM(F321+H321+J321)</f>
        <v>#REF!</v>
      </c>
      <c r="M321" s="173"/>
    </row>
    <row r="322" spans="1:13" s="82" customFormat="1" ht="18" customHeight="1">
      <c r="A322" s="173"/>
      <c r="B322" s="164"/>
      <c r="C322" s="164"/>
      <c r="D322" s="164"/>
      <c r="E322" s="174"/>
      <c r="F322" s="175"/>
      <c r="G322" s="174"/>
      <c r="H322" s="175"/>
      <c r="I322" s="174"/>
      <c r="J322" s="175"/>
      <c r="K322" s="174"/>
      <c r="L322" s="174"/>
      <c r="M322" s="173"/>
    </row>
    <row r="323" spans="1:13" s="81" customFormat="1" ht="18" customHeight="1">
      <c r="A323" s="247" t="str">
        <f>일위대가목록!A48</f>
        <v>제 47 호표</v>
      </c>
      <c r="B323" s="403" t="str">
        <f>일위대가목록!B48</f>
        <v>등의자도색</v>
      </c>
      <c r="C323" s="403"/>
      <c r="D323" s="403">
        <f>일위대가목록!C48</f>
        <v>0</v>
      </c>
      <c r="E323" s="403"/>
      <c r="F323" s="171" t="str">
        <f>일위대가목록!E48</f>
        <v>조</v>
      </c>
      <c r="G323" s="171"/>
      <c r="H323" s="403"/>
      <c r="I323" s="403"/>
      <c r="J323" s="403"/>
      <c r="K323" s="403"/>
      <c r="L323" s="403"/>
      <c r="M323" s="172"/>
    </row>
    <row r="324" spans="1:13" ht="18" customHeight="1">
      <c r="A324" s="173" t="s">
        <v>216</v>
      </c>
      <c r="B324" s="164" t="s">
        <v>87</v>
      </c>
      <c r="C324" s="180" t="e">
        <f>'철거 폐기물 수량산출'!#REF!</f>
        <v>#REF!</v>
      </c>
      <c r="D324" s="164" t="s">
        <v>97</v>
      </c>
      <c r="E324" s="174" t="e">
        <f>F10</f>
        <v>#REF!</v>
      </c>
      <c r="F324" s="175" t="e">
        <f>ROUNDDOWN(E324*C324,0)</f>
        <v>#REF!</v>
      </c>
      <c r="G324" s="174">
        <f>H10</f>
        <v>5204</v>
      </c>
      <c r="H324" s="174" t="e">
        <f>ROUNDDOWN(G324*C324,0)</f>
        <v>#REF!</v>
      </c>
      <c r="I324" s="174">
        <f>J10</f>
        <v>0</v>
      </c>
      <c r="J324" s="174" t="e">
        <f>ROUNDDOWN(I324*C324,0)</f>
        <v>#REF!</v>
      </c>
      <c r="K324" s="174" t="e">
        <f t="shared" ref="K324" si="245">SUM(E324+G324+I324)</f>
        <v>#REF!</v>
      </c>
      <c r="L324" s="174" t="e">
        <f>SUM(F324+H324+J324)</f>
        <v>#REF!</v>
      </c>
      <c r="M324" s="173"/>
    </row>
    <row r="325" spans="1:13" ht="18" customHeight="1">
      <c r="A325" s="173" t="s">
        <v>182</v>
      </c>
      <c r="B325" s="164"/>
      <c r="C325" s="164"/>
      <c r="D325" s="164"/>
      <c r="E325" s="174"/>
      <c r="F325" s="175" t="e">
        <f>SUM(F324:F324)</f>
        <v>#REF!</v>
      </c>
      <c r="G325" s="174"/>
      <c r="H325" s="175" t="e">
        <f>SUM(H324:H324)</f>
        <v>#REF!</v>
      </c>
      <c r="I325" s="174"/>
      <c r="J325" s="175" t="e">
        <f>SUM(J324:J324)</f>
        <v>#REF!</v>
      </c>
      <c r="K325" s="174"/>
      <c r="L325" s="174" t="e">
        <f>SUM(F325+H325+J325)</f>
        <v>#REF!</v>
      </c>
      <c r="M325" s="173"/>
    </row>
    <row r="326" spans="1:13" s="82" customFormat="1" ht="18" customHeight="1">
      <c r="A326" s="173"/>
      <c r="B326" s="164"/>
      <c r="C326" s="164"/>
      <c r="D326" s="164"/>
      <c r="E326" s="174"/>
      <c r="F326" s="175"/>
      <c r="G326" s="174"/>
      <c r="H326" s="175"/>
      <c r="I326" s="174"/>
      <c r="J326" s="175"/>
      <c r="K326" s="174"/>
      <c r="L326" s="174"/>
      <c r="M326" s="173"/>
    </row>
    <row r="327" spans="1:13" s="81" customFormat="1" ht="18" customHeight="1">
      <c r="A327" s="247" t="str">
        <f>일위대가목록!A49</f>
        <v>제 48 호표</v>
      </c>
      <c r="B327" s="403" t="str">
        <f>일위대가목록!B49</f>
        <v>평의자도색</v>
      </c>
      <c r="C327" s="403"/>
      <c r="D327" s="403">
        <f>일위대가목록!C49</f>
        <v>0</v>
      </c>
      <c r="E327" s="403"/>
      <c r="F327" s="171" t="str">
        <f>일위대가목록!E49</f>
        <v>조</v>
      </c>
      <c r="G327" s="171"/>
      <c r="H327" s="403"/>
      <c r="I327" s="403"/>
      <c r="J327" s="403"/>
      <c r="K327" s="403"/>
      <c r="L327" s="403"/>
      <c r="M327" s="172"/>
    </row>
    <row r="328" spans="1:13" ht="18" customHeight="1">
      <c r="A328" s="173" t="s">
        <v>216</v>
      </c>
      <c r="B328" s="164" t="s">
        <v>87</v>
      </c>
      <c r="C328" s="180" t="e">
        <f>'철거 폐기물 수량산출'!#REF!</f>
        <v>#REF!</v>
      </c>
      <c r="D328" s="164" t="s">
        <v>97</v>
      </c>
      <c r="E328" s="174" t="e">
        <f>F10</f>
        <v>#REF!</v>
      </c>
      <c r="F328" s="175" t="e">
        <f>ROUNDDOWN(E328*C328,0)</f>
        <v>#REF!</v>
      </c>
      <c r="G328" s="174">
        <f>H10</f>
        <v>5204</v>
      </c>
      <c r="H328" s="174" t="e">
        <f>ROUNDDOWN(G328*C328,0)</f>
        <v>#REF!</v>
      </c>
      <c r="I328" s="174">
        <f>J10</f>
        <v>0</v>
      </c>
      <c r="J328" s="174" t="e">
        <f>ROUNDDOWN(I328*C328,0)</f>
        <v>#REF!</v>
      </c>
      <c r="K328" s="174" t="e">
        <f t="shared" ref="K328" si="246">SUM(E328+G328+I328)</f>
        <v>#REF!</v>
      </c>
      <c r="L328" s="174" t="e">
        <f>SUM(F328+H328+J328)</f>
        <v>#REF!</v>
      </c>
      <c r="M328" s="173"/>
    </row>
    <row r="329" spans="1:13" ht="18" customHeight="1">
      <c r="A329" s="173" t="s">
        <v>182</v>
      </c>
      <c r="B329" s="164"/>
      <c r="C329" s="164"/>
      <c r="D329" s="164"/>
      <c r="E329" s="174"/>
      <c r="F329" s="175" t="e">
        <f>SUM(F328:F328)</f>
        <v>#REF!</v>
      </c>
      <c r="G329" s="174"/>
      <c r="H329" s="175" t="e">
        <f>SUM(H328:H328)</f>
        <v>#REF!</v>
      </c>
      <c r="I329" s="174"/>
      <c r="J329" s="175" t="e">
        <f>SUM(J328:J328)</f>
        <v>#REF!</v>
      </c>
      <c r="K329" s="174"/>
      <c r="L329" s="174" t="e">
        <f>SUM(F329+H329+J329)</f>
        <v>#REF!</v>
      </c>
      <c r="M329" s="173"/>
    </row>
    <row r="330" spans="1:13" ht="18" customHeight="1">
      <c r="A330" s="173"/>
      <c r="B330" s="164"/>
      <c r="C330" s="164"/>
      <c r="D330" s="164"/>
      <c r="E330" s="174"/>
      <c r="F330" s="175"/>
      <c r="G330" s="174"/>
      <c r="H330" s="175"/>
      <c r="I330" s="174"/>
      <c r="J330" s="175"/>
      <c r="K330" s="174"/>
      <c r="L330" s="174"/>
      <c r="M330" s="173"/>
    </row>
    <row r="331" spans="1:13" s="81" customFormat="1" ht="18" customHeight="1">
      <c r="A331" s="247" t="str">
        <f>일위대가목록!A50</f>
        <v>제 49 호표</v>
      </c>
      <c r="B331" s="403" t="str">
        <f>일위대가목록!B50</f>
        <v>평상도색</v>
      </c>
      <c r="C331" s="403"/>
      <c r="D331" s="403" t="str">
        <f>일위대가목록!C50</f>
        <v>2.0*2.0</v>
      </c>
      <c r="E331" s="403"/>
      <c r="F331" s="171" t="str">
        <f>일위대가목록!E50</f>
        <v>조</v>
      </c>
      <c r="G331" s="171"/>
      <c r="H331" s="403"/>
      <c r="I331" s="403"/>
      <c r="J331" s="403"/>
      <c r="K331" s="403"/>
      <c r="L331" s="403"/>
      <c r="M331" s="172"/>
    </row>
    <row r="332" spans="1:13" ht="18" customHeight="1">
      <c r="A332" s="173" t="s">
        <v>216</v>
      </c>
      <c r="B332" s="164" t="s">
        <v>87</v>
      </c>
      <c r="C332" s="180" t="e">
        <f>'철거 폐기물 수량산출'!#REF!</f>
        <v>#REF!</v>
      </c>
      <c r="D332" s="164" t="s">
        <v>97</v>
      </c>
      <c r="E332" s="174" t="e">
        <f>F10</f>
        <v>#REF!</v>
      </c>
      <c r="F332" s="175" t="e">
        <f>ROUNDDOWN(E332*C332,0)</f>
        <v>#REF!</v>
      </c>
      <c r="G332" s="174">
        <f>H10</f>
        <v>5204</v>
      </c>
      <c r="H332" s="174" t="e">
        <f>ROUNDDOWN(G332*C332,0)</f>
        <v>#REF!</v>
      </c>
      <c r="I332" s="174">
        <f>J10</f>
        <v>0</v>
      </c>
      <c r="J332" s="174" t="e">
        <f>ROUNDDOWN(I332*C332,0)</f>
        <v>#REF!</v>
      </c>
      <c r="K332" s="174" t="e">
        <f t="shared" ref="K332" si="247">SUM(E332+G332+I332)</f>
        <v>#REF!</v>
      </c>
      <c r="L332" s="174" t="e">
        <f>SUM(F332+H332+J332)</f>
        <v>#REF!</v>
      </c>
      <c r="M332" s="173"/>
    </row>
    <row r="333" spans="1:13" ht="18" customHeight="1">
      <c r="A333" s="173" t="s">
        <v>182</v>
      </c>
      <c r="B333" s="164"/>
      <c r="C333" s="164"/>
      <c r="D333" s="164"/>
      <c r="E333" s="174"/>
      <c r="F333" s="175" t="e">
        <f>SUM(F332:F332)</f>
        <v>#REF!</v>
      </c>
      <c r="G333" s="174"/>
      <c r="H333" s="175" t="e">
        <f>SUM(H332:H332)</f>
        <v>#REF!</v>
      </c>
      <c r="I333" s="174"/>
      <c r="J333" s="175" t="e">
        <f>SUM(J332:J332)</f>
        <v>#REF!</v>
      </c>
      <c r="K333" s="174"/>
      <c r="L333" s="174" t="e">
        <f>SUM(F333+H333+J333)</f>
        <v>#REF!</v>
      </c>
      <c r="M333" s="173"/>
    </row>
    <row r="334" spans="1:13" ht="18" customHeight="1">
      <c r="A334" s="173"/>
      <c r="B334" s="164"/>
      <c r="C334" s="164"/>
      <c r="D334" s="164"/>
      <c r="E334" s="174"/>
      <c r="F334" s="175"/>
      <c r="G334" s="174"/>
      <c r="H334" s="175"/>
      <c r="I334" s="174"/>
      <c r="J334" s="175"/>
      <c r="K334" s="174"/>
      <c r="L334" s="174"/>
      <c r="M334" s="173"/>
    </row>
    <row r="335" spans="1:13" ht="18" customHeight="1">
      <c r="A335" s="173"/>
      <c r="B335" s="164"/>
      <c r="C335" s="164"/>
      <c r="D335" s="164"/>
      <c r="E335" s="174"/>
      <c r="F335" s="175"/>
      <c r="G335" s="174"/>
      <c r="H335" s="175"/>
      <c r="I335" s="174"/>
      <c r="J335" s="175"/>
      <c r="K335" s="174"/>
      <c r="L335" s="174"/>
      <c r="M335" s="173"/>
    </row>
    <row r="336" spans="1:13" s="81" customFormat="1" ht="18" customHeight="1">
      <c r="A336" s="247" t="str">
        <f>일위대가목록!A51</f>
        <v>제 50 호표</v>
      </c>
      <c r="B336" s="403" t="str">
        <f>일위대가목록!B51</f>
        <v>파고라도색</v>
      </c>
      <c r="C336" s="403"/>
      <c r="D336" s="403">
        <f>일위대가목록!C51</f>
        <v>0</v>
      </c>
      <c r="E336" s="403"/>
      <c r="F336" s="171" t="str">
        <f>일위대가목록!E51</f>
        <v>조</v>
      </c>
      <c r="G336" s="171"/>
      <c r="H336" s="403"/>
      <c r="I336" s="403"/>
      <c r="J336" s="403"/>
      <c r="K336" s="403"/>
      <c r="L336" s="403"/>
      <c r="M336" s="172"/>
    </row>
    <row r="337" spans="1:13" ht="18" customHeight="1">
      <c r="A337" s="173" t="s">
        <v>216</v>
      </c>
      <c r="B337" s="164" t="s">
        <v>87</v>
      </c>
      <c r="C337" s="181" t="e">
        <f>'철거 폐기물 수량산출'!#REF!</f>
        <v>#REF!</v>
      </c>
      <c r="D337" s="164" t="s">
        <v>97</v>
      </c>
      <c r="E337" s="174" t="e">
        <f>F10</f>
        <v>#REF!</v>
      </c>
      <c r="F337" s="175" t="e">
        <f>ROUNDDOWN(E337*C337,0)</f>
        <v>#REF!</v>
      </c>
      <c r="G337" s="174">
        <f>H10</f>
        <v>5204</v>
      </c>
      <c r="H337" s="174" t="e">
        <f>ROUNDDOWN(G337*C337,0)</f>
        <v>#REF!</v>
      </c>
      <c r="I337" s="174">
        <f>J10</f>
        <v>0</v>
      </c>
      <c r="J337" s="174" t="e">
        <f>ROUNDDOWN(I337*C337,0)</f>
        <v>#REF!</v>
      </c>
      <c r="K337" s="174" t="e">
        <f t="shared" ref="K337" si="248">SUM(E337+G337+I337)</f>
        <v>#REF!</v>
      </c>
      <c r="L337" s="174" t="e">
        <f>SUM(F337+H337+J337)</f>
        <v>#REF!</v>
      </c>
      <c r="M337" s="173"/>
    </row>
    <row r="338" spans="1:13" ht="18" customHeight="1">
      <c r="A338" s="173" t="s">
        <v>182</v>
      </c>
      <c r="B338" s="164"/>
      <c r="C338" s="164"/>
      <c r="D338" s="164"/>
      <c r="E338" s="174"/>
      <c r="F338" s="175" t="e">
        <f>SUM(F337:F337)</f>
        <v>#REF!</v>
      </c>
      <c r="G338" s="174"/>
      <c r="H338" s="175" t="e">
        <f>SUM(H337:H337)</f>
        <v>#REF!</v>
      </c>
      <c r="I338" s="174"/>
      <c r="J338" s="175" t="e">
        <f>SUM(J337:J337)</f>
        <v>#REF!</v>
      </c>
      <c r="K338" s="174"/>
      <c r="L338" s="174" t="e">
        <f>SUM(F338+H338+J338)</f>
        <v>#REF!</v>
      </c>
      <c r="M338" s="173"/>
    </row>
    <row r="339" spans="1:13" s="82" customFormat="1" ht="18" customHeight="1">
      <c r="A339" s="173"/>
      <c r="B339" s="164"/>
      <c r="C339" s="164"/>
      <c r="D339" s="164"/>
      <c r="E339" s="174"/>
      <c r="F339" s="175"/>
      <c r="G339" s="174"/>
      <c r="H339" s="175"/>
      <c r="I339" s="174"/>
      <c r="J339" s="175"/>
      <c r="K339" s="174"/>
      <c r="L339" s="174"/>
      <c r="M339" s="173"/>
    </row>
    <row r="340" spans="1:13" s="81" customFormat="1" ht="18" customHeight="1">
      <c r="A340" s="247" t="str">
        <f>일위대가목록!A52</f>
        <v>제 51 호표</v>
      </c>
      <c r="B340" s="403" t="str">
        <f>일위대가목록!B52</f>
        <v>목계단도색</v>
      </c>
      <c r="C340" s="403"/>
      <c r="D340" s="403">
        <f>일위대가목록!C52</f>
        <v>0</v>
      </c>
      <c r="E340" s="403"/>
      <c r="F340" s="171" t="str">
        <f>일위대가목록!E52</f>
        <v>개소</v>
      </c>
      <c r="G340" s="171"/>
      <c r="H340" s="403"/>
      <c r="I340" s="403"/>
      <c r="J340" s="403"/>
      <c r="K340" s="403"/>
      <c r="L340" s="403"/>
      <c r="M340" s="172"/>
    </row>
    <row r="341" spans="1:13" ht="18" customHeight="1">
      <c r="A341" s="173" t="s">
        <v>216</v>
      </c>
      <c r="B341" s="164" t="s">
        <v>87</v>
      </c>
      <c r="C341" s="181" t="e">
        <f>'철거 폐기물 수량산출'!#REF!</f>
        <v>#REF!</v>
      </c>
      <c r="D341" s="164" t="s">
        <v>97</v>
      </c>
      <c r="E341" s="174" t="e">
        <f>F10</f>
        <v>#REF!</v>
      </c>
      <c r="F341" s="175" t="e">
        <f>ROUNDDOWN(E341*C341,0)</f>
        <v>#REF!</v>
      </c>
      <c r="G341" s="174">
        <f>H10</f>
        <v>5204</v>
      </c>
      <c r="H341" s="174" t="e">
        <f>ROUNDDOWN(G341*C341,0)</f>
        <v>#REF!</v>
      </c>
      <c r="I341" s="174">
        <f>J10</f>
        <v>0</v>
      </c>
      <c r="J341" s="174" t="e">
        <f>ROUNDDOWN(I341*C341,0)</f>
        <v>#REF!</v>
      </c>
      <c r="K341" s="174" t="e">
        <f t="shared" ref="K341" si="249">SUM(E341+G341+I341)</f>
        <v>#REF!</v>
      </c>
      <c r="L341" s="174" t="e">
        <f>SUM(F341+H341+J341)</f>
        <v>#REF!</v>
      </c>
      <c r="M341" s="173"/>
    </row>
    <row r="342" spans="1:13" ht="18" customHeight="1">
      <c r="A342" s="173" t="s">
        <v>182</v>
      </c>
      <c r="B342" s="164"/>
      <c r="C342" s="164"/>
      <c r="D342" s="164"/>
      <c r="E342" s="174"/>
      <c r="F342" s="175" t="e">
        <f>SUM(F341:F341)</f>
        <v>#REF!</v>
      </c>
      <c r="G342" s="174"/>
      <c r="H342" s="175" t="e">
        <f>SUM(H341:H341)</f>
        <v>#REF!</v>
      </c>
      <c r="I342" s="174"/>
      <c r="J342" s="175" t="e">
        <f>SUM(J341:J341)</f>
        <v>#REF!</v>
      </c>
      <c r="K342" s="174"/>
      <c r="L342" s="174" t="e">
        <f>SUM(F342+H342+J342)</f>
        <v>#REF!</v>
      </c>
      <c r="M342" s="173"/>
    </row>
    <row r="343" spans="1:13" s="82" customFormat="1" ht="18" customHeight="1">
      <c r="A343" s="173"/>
      <c r="B343" s="164"/>
      <c r="C343" s="164"/>
      <c r="D343" s="164"/>
      <c r="E343" s="174"/>
      <c r="F343" s="175"/>
      <c r="G343" s="174"/>
      <c r="H343" s="175"/>
      <c r="I343" s="174"/>
      <c r="J343" s="175"/>
      <c r="K343" s="174"/>
      <c r="L343" s="174"/>
      <c r="M343" s="173"/>
    </row>
    <row r="344" spans="1:13" s="81" customFormat="1" ht="18" customHeight="1">
      <c r="A344" s="247" t="str">
        <f>일위대가목록!A53</f>
        <v>제 52 호표</v>
      </c>
      <c r="B344" s="403" t="str">
        <f>일위대가목록!B53</f>
        <v>흔들놀이말고정</v>
      </c>
      <c r="C344" s="403"/>
      <c r="D344" s="403">
        <f>일위대가목록!C53</f>
        <v>0</v>
      </c>
      <c r="E344" s="403"/>
      <c r="F344" s="171" t="str">
        <f>일위대가목록!E53</f>
        <v>조</v>
      </c>
      <c r="G344" s="171"/>
      <c r="H344" s="403"/>
      <c r="I344" s="403"/>
      <c r="J344" s="403"/>
      <c r="K344" s="403"/>
      <c r="L344" s="403"/>
      <c r="M344" s="172"/>
    </row>
    <row r="345" spans="1:13" ht="18" customHeight="1">
      <c r="A345" s="173" t="s">
        <v>370</v>
      </c>
      <c r="B345" s="164"/>
      <c r="C345" s="164" t="e">
        <f>'철거 폐기물 수량산출'!#REF!</f>
        <v>#REF!</v>
      </c>
      <c r="D345" s="164" t="s">
        <v>49</v>
      </c>
      <c r="E345" s="174" t="e">
        <f>F358</f>
        <v>#REF!</v>
      </c>
      <c r="F345" s="175" t="e">
        <f>ROUNDDOWN(E345*C345,0)</f>
        <v>#REF!</v>
      </c>
      <c r="G345" s="174" t="e">
        <f>H358</f>
        <v>#REF!</v>
      </c>
      <c r="H345" s="174" t="e">
        <f t="shared" ref="H345" si="250">ROUNDDOWN(G345*C345,0)</f>
        <v>#REF!</v>
      </c>
      <c r="I345" s="174" t="e">
        <f>J358</f>
        <v>#REF!</v>
      </c>
      <c r="J345" s="174" t="e">
        <f t="shared" ref="J345" si="251">ROUNDDOWN(I345*C345,0)</f>
        <v>#REF!</v>
      </c>
      <c r="K345" s="174" t="e">
        <f t="shared" ref="K345" si="252">SUM(E345+G345+I345)</f>
        <v>#REF!</v>
      </c>
      <c r="L345" s="174" t="e">
        <f t="shared" ref="L345" si="253">SUM(F345+H345+J345)</f>
        <v>#REF!</v>
      </c>
      <c r="M345" s="173"/>
    </row>
    <row r="346" spans="1:13" ht="18" customHeight="1">
      <c r="A346" s="173" t="s">
        <v>534</v>
      </c>
      <c r="B346" s="164"/>
      <c r="C346" s="164" t="e">
        <f>'철거 폐기물 수량산출'!#REF!</f>
        <v>#REF!</v>
      </c>
      <c r="D346" s="164" t="s">
        <v>97</v>
      </c>
      <c r="E346" s="174"/>
      <c r="F346" s="175" t="e">
        <f t="shared" ref="F346:F348" si="254">ROUNDDOWN(E346*C346,0)</f>
        <v>#REF!</v>
      </c>
      <c r="G346" s="174"/>
      <c r="H346" s="174" t="e">
        <f t="shared" ref="H346:H348" si="255">ROUNDDOWN(G346*C346,0)</f>
        <v>#REF!</v>
      </c>
      <c r="I346" s="174"/>
      <c r="J346" s="174" t="e">
        <f t="shared" ref="J346:J348" si="256">ROUNDDOWN(I346*C346,0)</f>
        <v>#REF!</v>
      </c>
      <c r="K346" s="174">
        <f t="shared" ref="K346:K348" si="257">SUM(E346+G346+I346)</f>
        <v>0</v>
      </c>
      <c r="L346" s="174" t="e">
        <f t="shared" ref="L346:L348" si="258">SUM(F346+H346+J346)</f>
        <v>#REF!</v>
      </c>
      <c r="M346" s="173"/>
    </row>
    <row r="347" spans="1:13" ht="18" customHeight="1">
      <c r="A347" s="173" t="s">
        <v>535</v>
      </c>
      <c r="B347" s="164"/>
      <c r="C347" s="164" t="e">
        <f>'철거 폐기물 수량산출'!#REF!</f>
        <v>#REF!</v>
      </c>
      <c r="D347" s="164" t="s">
        <v>537</v>
      </c>
      <c r="E347" s="174"/>
      <c r="F347" s="175" t="e">
        <f t="shared" si="254"/>
        <v>#REF!</v>
      </c>
      <c r="G347" s="174" t="e">
        <f>H55</f>
        <v>#REF!</v>
      </c>
      <c r="H347" s="174" t="e">
        <f t="shared" si="255"/>
        <v>#REF!</v>
      </c>
      <c r="I347" s="174"/>
      <c r="J347" s="174" t="e">
        <f t="shared" si="256"/>
        <v>#REF!</v>
      </c>
      <c r="K347" s="174" t="e">
        <f t="shared" si="257"/>
        <v>#REF!</v>
      </c>
      <c r="L347" s="174" t="e">
        <f t="shared" si="258"/>
        <v>#REF!</v>
      </c>
      <c r="M347" s="173"/>
    </row>
    <row r="348" spans="1:13" ht="18" customHeight="1">
      <c r="A348" s="173" t="s">
        <v>331</v>
      </c>
      <c r="B348" s="164" t="s">
        <v>536</v>
      </c>
      <c r="C348" s="164" t="e">
        <f>'철거 폐기물 수량산출'!#REF!</f>
        <v>#REF!</v>
      </c>
      <c r="D348" s="164" t="s">
        <v>97</v>
      </c>
      <c r="E348" s="174" t="e">
        <f>#REF!</f>
        <v>#REF!</v>
      </c>
      <c r="F348" s="175" t="e">
        <f t="shared" si="254"/>
        <v>#REF!</v>
      </c>
      <c r="G348" s="174"/>
      <c r="H348" s="174" t="e">
        <f t="shared" si="255"/>
        <v>#REF!</v>
      </c>
      <c r="I348" s="174"/>
      <c r="J348" s="174" t="e">
        <f t="shared" si="256"/>
        <v>#REF!</v>
      </c>
      <c r="K348" s="174" t="e">
        <f t="shared" si="257"/>
        <v>#REF!</v>
      </c>
      <c r="L348" s="174" t="e">
        <f t="shared" si="258"/>
        <v>#REF!</v>
      </c>
      <c r="M348" s="173"/>
    </row>
    <row r="349" spans="1:13" ht="18" customHeight="1">
      <c r="A349" s="173" t="s">
        <v>182</v>
      </c>
      <c r="B349" s="164"/>
      <c r="C349" s="164"/>
      <c r="D349" s="164"/>
      <c r="E349" s="174"/>
      <c r="F349" s="175" t="e">
        <f>SUM(F345:F348)</f>
        <v>#REF!</v>
      </c>
      <c r="G349" s="174"/>
      <c r="H349" s="175" t="e">
        <f>SUM(H345:H348)</f>
        <v>#REF!</v>
      </c>
      <c r="I349" s="174"/>
      <c r="J349" s="175" t="e">
        <f>SUM(J345:J348)</f>
        <v>#REF!</v>
      </c>
      <c r="K349" s="174"/>
      <c r="L349" s="174" t="e">
        <f>SUM(F349+H349+J349)</f>
        <v>#REF!</v>
      </c>
      <c r="M349" s="173"/>
    </row>
    <row r="350" spans="1:13" ht="18" customHeight="1">
      <c r="A350" s="173"/>
      <c r="B350" s="164"/>
      <c r="C350" s="164"/>
      <c r="D350" s="164"/>
      <c r="E350" s="174"/>
      <c r="F350" s="175"/>
      <c r="G350" s="174"/>
      <c r="H350" s="175"/>
      <c r="I350" s="174"/>
      <c r="J350" s="175"/>
      <c r="K350" s="174"/>
      <c r="L350" s="174"/>
      <c r="M350" s="173"/>
    </row>
    <row r="351" spans="1:13" ht="18" customHeight="1">
      <c r="A351" s="173"/>
      <c r="B351" s="164"/>
      <c r="C351" s="164"/>
      <c r="D351" s="164"/>
      <c r="E351" s="174"/>
      <c r="F351" s="175"/>
      <c r="G351" s="174"/>
      <c r="H351" s="175"/>
      <c r="I351" s="174"/>
      <c r="J351" s="175"/>
      <c r="K351" s="174"/>
      <c r="L351" s="174"/>
      <c r="M351" s="173"/>
    </row>
    <row r="352" spans="1:13" s="84" customFormat="1" ht="18" customHeight="1">
      <c r="A352" s="247" t="s">
        <v>540</v>
      </c>
      <c r="B352" s="403" t="str">
        <f>A374</f>
        <v>컷팅</v>
      </c>
      <c r="C352" s="403"/>
      <c r="D352" s="403"/>
      <c r="E352" s="403"/>
      <c r="F352" s="171" t="str">
        <f>D374</f>
        <v>m</v>
      </c>
      <c r="G352" s="176"/>
      <c r="H352" s="403" t="s">
        <v>544</v>
      </c>
      <c r="I352" s="403"/>
      <c r="J352" s="403"/>
      <c r="K352" s="403"/>
      <c r="L352" s="403"/>
      <c r="M352" s="172"/>
    </row>
    <row r="353" spans="1:13" s="84" customFormat="1" ht="18" customHeight="1">
      <c r="A353" s="173" t="s">
        <v>230</v>
      </c>
      <c r="B353" s="164"/>
      <c r="C353" s="164">
        <v>8</v>
      </c>
      <c r="D353" s="164" t="s">
        <v>191</v>
      </c>
      <c r="E353" s="174" t="e">
        <f>#REF!</f>
        <v>#REF!</v>
      </c>
      <c r="F353" s="175" t="e">
        <f>ROUNDDOWN(E353*C353,0)</f>
        <v>#REF!</v>
      </c>
      <c r="G353" s="174" t="e">
        <f>#REF!</f>
        <v>#REF!</v>
      </c>
      <c r="H353" s="174" t="e">
        <f>ROUNDDOWN(G353*C353,0)</f>
        <v>#REF!</v>
      </c>
      <c r="I353" s="174" t="e">
        <f>#REF!</f>
        <v>#REF!</v>
      </c>
      <c r="J353" s="174" t="e">
        <f>ROUNDDOWN(I353*C353,0)</f>
        <v>#REF!</v>
      </c>
      <c r="K353" s="174" t="e">
        <f t="shared" ref="K353:K356" si="259">SUM(E353+G353+I353)</f>
        <v>#REF!</v>
      </c>
      <c r="L353" s="174" t="e">
        <f t="shared" ref="L353:L356" si="260">SUM(F353+H353+J353)</f>
        <v>#REF!</v>
      </c>
      <c r="M353" s="173"/>
    </row>
    <row r="354" spans="1:13" s="84" customFormat="1" ht="18" customHeight="1">
      <c r="A354" s="173" t="s">
        <v>541</v>
      </c>
      <c r="B354" s="164" t="s">
        <v>542</v>
      </c>
      <c r="C354" s="164">
        <v>4</v>
      </c>
      <c r="D354" s="164" t="s">
        <v>522</v>
      </c>
      <c r="E354" s="174">
        <v>11862</v>
      </c>
      <c r="F354" s="175">
        <f>ROUNDDOWN(E354*C354,0)</f>
        <v>47448</v>
      </c>
      <c r="G354" s="174"/>
      <c r="H354" s="174">
        <f>ROUNDDOWN(G354*C354,0)</f>
        <v>0</v>
      </c>
      <c r="I354" s="174">
        <v>210.28</v>
      </c>
      <c r="J354" s="174">
        <f>ROUNDDOWN(I354*C354,0)</f>
        <v>841</v>
      </c>
      <c r="K354" s="174">
        <f t="shared" ref="K354" si="261">SUM(E354+G354+I354)</f>
        <v>12072.28</v>
      </c>
      <c r="L354" s="174">
        <f t="shared" ref="L354" si="262">SUM(F354+H354+J354)</f>
        <v>48289</v>
      </c>
      <c r="M354" s="173"/>
    </row>
    <row r="355" spans="1:13" s="84" customFormat="1" ht="18" customHeight="1">
      <c r="A355" s="173" t="s">
        <v>192</v>
      </c>
      <c r="B355" s="164"/>
      <c r="C355" s="164">
        <v>1</v>
      </c>
      <c r="D355" s="164" t="s">
        <v>185</v>
      </c>
      <c r="E355" s="174"/>
      <c r="F355" s="175">
        <f>ROUNDDOWN(E355*C355,0)</f>
        <v>0</v>
      </c>
      <c r="G355" s="174" t="e">
        <f>#REF!</f>
        <v>#REF!</v>
      </c>
      <c r="H355" s="174" t="e">
        <f>ROUNDDOWN(G355*C355,0)</f>
        <v>#REF!</v>
      </c>
      <c r="I355" s="174"/>
      <c r="J355" s="174">
        <f>ROUNDDOWN(I355*C355,0)</f>
        <v>0</v>
      </c>
      <c r="K355" s="174" t="e">
        <f t="shared" si="259"/>
        <v>#REF!</v>
      </c>
      <c r="L355" s="174" t="e">
        <f t="shared" si="260"/>
        <v>#REF!</v>
      </c>
      <c r="M355" s="173"/>
    </row>
    <row r="356" spans="1:13" s="84" customFormat="1" ht="18" customHeight="1">
      <c r="A356" s="173" t="s">
        <v>184</v>
      </c>
      <c r="B356" s="164"/>
      <c r="C356" s="164">
        <v>1</v>
      </c>
      <c r="D356" s="164" t="s">
        <v>185</v>
      </c>
      <c r="E356" s="174"/>
      <c r="F356" s="175">
        <f>ROUNDDOWN(E356*C356,0)</f>
        <v>0</v>
      </c>
      <c r="G356" s="174" t="e">
        <f>#REF!</f>
        <v>#REF!</v>
      </c>
      <c r="H356" s="174" t="e">
        <f>ROUNDDOWN(G356*C356,0)</f>
        <v>#REF!</v>
      </c>
      <c r="I356" s="174"/>
      <c r="J356" s="174">
        <f>ROUNDDOWN(I356*C356,0)</f>
        <v>0</v>
      </c>
      <c r="K356" s="174" t="e">
        <f t="shared" si="259"/>
        <v>#REF!</v>
      </c>
      <c r="L356" s="174" t="e">
        <f t="shared" si="260"/>
        <v>#REF!</v>
      </c>
      <c r="M356" s="173"/>
    </row>
    <row r="357" spans="1:13" s="84" customFormat="1" ht="18" customHeight="1">
      <c r="A357" s="173" t="s">
        <v>182</v>
      </c>
      <c r="B357" s="164"/>
      <c r="C357" s="164"/>
      <c r="D357" s="164"/>
      <c r="E357" s="174"/>
      <c r="F357" s="175" t="e">
        <f>SUM(F353:F356)</f>
        <v>#REF!</v>
      </c>
      <c r="G357" s="174"/>
      <c r="H357" s="175" t="e">
        <f>SUM(H353:H356)</f>
        <v>#REF!</v>
      </c>
      <c r="I357" s="174"/>
      <c r="J357" s="175" t="e">
        <f>SUM(J353:J356)</f>
        <v>#REF!</v>
      </c>
      <c r="K357" s="174"/>
      <c r="L357" s="174" t="e">
        <f>SUM(F357+H357+J357)</f>
        <v>#REF!</v>
      </c>
      <c r="M357" s="173"/>
    </row>
    <row r="358" spans="1:13" s="86" customFormat="1" ht="18" customHeight="1">
      <c r="A358" s="186" t="s">
        <v>231</v>
      </c>
      <c r="B358" s="188" t="s">
        <v>543</v>
      </c>
      <c r="C358" s="188"/>
      <c r="D358" s="188"/>
      <c r="E358" s="184"/>
      <c r="F358" s="185" t="e">
        <f>INT(F357/500)</f>
        <v>#REF!</v>
      </c>
      <c r="G358" s="184"/>
      <c r="H358" s="185" t="e">
        <f>INT(H357/500)</f>
        <v>#REF!</v>
      </c>
      <c r="I358" s="184"/>
      <c r="J358" s="185" t="e">
        <f>INT(J357/500)</f>
        <v>#REF!</v>
      </c>
      <c r="K358" s="184"/>
      <c r="L358" s="184" t="e">
        <f>SUM(F358+H358+J358)</f>
        <v>#REF!</v>
      </c>
      <c r="M358" s="186"/>
    </row>
    <row r="359" spans="1:13" s="82" customFormat="1" ht="18" customHeight="1">
      <c r="A359" s="173"/>
      <c r="B359" s="164"/>
      <c r="C359" s="164"/>
      <c r="D359" s="164"/>
      <c r="E359" s="174"/>
      <c r="F359" s="175"/>
      <c r="G359" s="174"/>
      <c r="H359" s="175"/>
      <c r="I359" s="174"/>
      <c r="J359" s="175"/>
      <c r="K359" s="174"/>
      <c r="L359" s="174"/>
      <c r="M359" s="173"/>
    </row>
    <row r="360" spans="1:13" s="82" customFormat="1" ht="18" customHeight="1">
      <c r="A360" s="173"/>
      <c r="B360" s="164"/>
      <c r="C360" s="164"/>
      <c r="D360" s="164"/>
      <c r="E360" s="174"/>
      <c r="F360" s="175"/>
      <c r="G360" s="174"/>
      <c r="H360" s="175"/>
      <c r="I360" s="174"/>
      <c r="J360" s="175"/>
      <c r="K360" s="174"/>
      <c r="L360" s="174"/>
      <c r="M360" s="173"/>
    </row>
    <row r="361" spans="1:13" s="81" customFormat="1" ht="18" customHeight="1">
      <c r="A361" s="247" t="str">
        <f>일위대가목록!A54</f>
        <v>제 53 호표</v>
      </c>
      <c r="B361" s="403" t="str">
        <f>일위대가목록!B54</f>
        <v>시소고정</v>
      </c>
      <c r="C361" s="403"/>
      <c r="D361" s="403">
        <f>일위대가목록!C54</f>
        <v>0</v>
      </c>
      <c r="E361" s="403"/>
      <c r="F361" s="171" t="str">
        <f>일위대가목록!E54</f>
        <v>조</v>
      </c>
      <c r="G361" s="171"/>
      <c r="H361" s="403"/>
      <c r="I361" s="403"/>
      <c r="J361" s="403"/>
      <c r="K361" s="403"/>
      <c r="L361" s="403"/>
      <c r="M361" s="172"/>
    </row>
    <row r="362" spans="1:13" ht="18" customHeight="1">
      <c r="A362" s="173" t="s">
        <v>370</v>
      </c>
      <c r="B362" s="164"/>
      <c r="C362" s="164" t="e">
        <f>'철거 폐기물 수량산출'!#REF!</f>
        <v>#REF!</v>
      </c>
      <c r="D362" s="164" t="s">
        <v>49</v>
      </c>
      <c r="E362" s="174" t="e">
        <f>F358</f>
        <v>#REF!</v>
      </c>
      <c r="F362" s="175" t="e">
        <f>ROUNDDOWN(E362*C362,0)</f>
        <v>#REF!</v>
      </c>
      <c r="G362" s="174" t="e">
        <f>H358</f>
        <v>#REF!</v>
      </c>
      <c r="H362" s="174" t="e">
        <f>ROUNDDOWN(G362*C362,0)</f>
        <v>#REF!</v>
      </c>
      <c r="I362" s="174" t="e">
        <f>J358</f>
        <v>#REF!</v>
      </c>
      <c r="J362" s="174" t="e">
        <f>ROUNDDOWN(I362*C362,0)</f>
        <v>#REF!</v>
      </c>
      <c r="K362" s="174" t="e">
        <f>SUM(E362+G362+I362)</f>
        <v>#REF!</v>
      </c>
      <c r="L362" s="174" t="e">
        <f>SUM(F362+H362+J362)</f>
        <v>#REF!</v>
      </c>
      <c r="M362" s="173"/>
    </row>
    <row r="363" spans="1:13" ht="18" customHeight="1">
      <c r="A363" s="173" t="s">
        <v>534</v>
      </c>
      <c r="B363" s="164"/>
      <c r="C363" s="164" t="e">
        <f>'철거 폐기물 수량산출'!#REF!</f>
        <v>#REF!</v>
      </c>
      <c r="D363" s="164" t="s">
        <v>97</v>
      </c>
      <c r="E363" s="174"/>
      <c r="F363" s="175" t="e">
        <f>ROUNDDOWN(E363*C363,0)</f>
        <v>#REF!</v>
      </c>
      <c r="G363" s="174"/>
      <c r="H363" s="174" t="e">
        <f t="shared" ref="H363:H365" si="263">ROUNDDOWN(G363*C363,0)</f>
        <v>#REF!</v>
      </c>
      <c r="I363" s="174"/>
      <c r="J363" s="174" t="e">
        <f>ROUNDDOWN(I363*C363,0)</f>
        <v>#REF!</v>
      </c>
      <c r="K363" s="174">
        <f t="shared" ref="K363:K365" si="264">SUM(E363+G363+I363)</f>
        <v>0</v>
      </c>
      <c r="L363" s="174" t="e">
        <f t="shared" ref="L363:L365" si="265">SUM(F363+H363+J363)</f>
        <v>#REF!</v>
      </c>
      <c r="M363" s="173"/>
    </row>
    <row r="364" spans="1:13" ht="18" customHeight="1">
      <c r="A364" s="173" t="s">
        <v>535</v>
      </c>
      <c r="B364" s="164"/>
      <c r="C364" s="164" t="e">
        <f>'철거 폐기물 수량산출'!#REF!</f>
        <v>#REF!</v>
      </c>
      <c r="D364" s="164" t="s">
        <v>537</v>
      </c>
      <c r="E364" s="174"/>
      <c r="F364" s="175" t="e">
        <f>ROUNDDOWN(E364*C364,0)</f>
        <v>#REF!</v>
      </c>
      <c r="G364" s="174" t="e">
        <f>H55</f>
        <v>#REF!</v>
      </c>
      <c r="H364" s="174" t="e">
        <f t="shared" si="263"/>
        <v>#REF!</v>
      </c>
      <c r="I364" s="174"/>
      <c r="J364" s="174" t="e">
        <f t="shared" ref="J364:J365" si="266">ROUNDDOWN(I364*C364,0)</f>
        <v>#REF!</v>
      </c>
      <c r="K364" s="174" t="e">
        <f t="shared" si="264"/>
        <v>#REF!</v>
      </c>
      <c r="L364" s="174" t="e">
        <f t="shared" si="265"/>
        <v>#REF!</v>
      </c>
      <c r="M364" s="173"/>
    </row>
    <row r="365" spans="1:13" ht="18" customHeight="1">
      <c r="A365" s="173" t="s">
        <v>331</v>
      </c>
      <c r="B365" s="164" t="s">
        <v>536</v>
      </c>
      <c r="C365" s="164" t="e">
        <f>'철거 폐기물 수량산출'!#REF!</f>
        <v>#REF!</v>
      </c>
      <c r="D365" s="164" t="s">
        <v>97</v>
      </c>
      <c r="E365" s="174">
        <v>176000</v>
      </c>
      <c r="F365" s="175" t="e">
        <f>ROUNDDOWN(E365*C365,0)</f>
        <v>#REF!</v>
      </c>
      <c r="G365" s="174"/>
      <c r="H365" s="174" t="e">
        <f t="shared" si="263"/>
        <v>#REF!</v>
      </c>
      <c r="I365" s="174"/>
      <c r="J365" s="174" t="e">
        <f t="shared" si="266"/>
        <v>#REF!</v>
      </c>
      <c r="K365" s="174">
        <f t="shared" si="264"/>
        <v>176000</v>
      </c>
      <c r="L365" s="174" t="e">
        <f t="shared" si="265"/>
        <v>#REF!</v>
      </c>
      <c r="M365" s="173"/>
    </row>
    <row r="366" spans="1:13" ht="18" customHeight="1">
      <c r="A366" s="173" t="s">
        <v>182</v>
      </c>
      <c r="B366" s="164"/>
      <c r="C366" s="164"/>
      <c r="D366" s="164"/>
      <c r="E366" s="174"/>
      <c r="F366" s="175" t="e">
        <f>SUM(F362:F365)</f>
        <v>#REF!</v>
      </c>
      <c r="G366" s="174"/>
      <c r="H366" s="175" t="e">
        <f>SUM(H362:H365)</f>
        <v>#REF!</v>
      </c>
      <c r="I366" s="174"/>
      <c r="J366" s="175" t="e">
        <f>SUM(J362:J365)</f>
        <v>#REF!</v>
      </c>
      <c r="K366" s="174"/>
      <c r="L366" s="174" t="e">
        <f>SUM(F366+H366+J366)</f>
        <v>#REF!</v>
      </c>
      <c r="M366" s="173"/>
    </row>
    <row r="367" spans="1:13" s="82" customFormat="1" ht="18" customHeight="1">
      <c r="A367" s="173"/>
      <c r="B367" s="164"/>
      <c r="C367" s="164"/>
      <c r="D367" s="164"/>
      <c r="E367" s="174"/>
      <c r="F367" s="175"/>
      <c r="G367" s="174"/>
      <c r="H367" s="175"/>
      <c r="I367" s="174"/>
      <c r="J367" s="175"/>
      <c r="K367" s="174"/>
      <c r="L367" s="174"/>
      <c r="M367" s="173"/>
    </row>
    <row r="368" spans="1:13" s="81" customFormat="1" ht="18" customHeight="1">
      <c r="A368" s="247" t="str">
        <f>일위대가목록!A55</f>
        <v>제 54 호표</v>
      </c>
      <c r="B368" s="403" t="str">
        <f>일위대가목록!B55</f>
        <v>싸이클달리기운동 손잡이 설치</v>
      </c>
      <c r="C368" s="403"/>
      <c r="D368" s="403">
        <f>일위대가목록!C55</f>
        <v>0</v>
      </c>
      <c r="E368" s="403"/>
      <c r="F368" s="171" t="str">
        <f>일위대가목록!E55</f>
        <v>EA</v>
      </c>
      <c r="G368" s="171"/>
      <c r="H368" s="403"/>
      <c r="I368" s="403"/>
      <c r="J368" s="403"/>
      <c r="K368" s="403"/>
      <c r="L368" s="403"/>
      <c r="M368" s="172"/>
    </row>
    <row r="369" spans="1:14" ht="18" customHeight="1">
      <c r="A369" s="173" t="s">
        <v>538</v>
      </c>
      <c r="B369" s="164"/>
      <c r="C369" s="164">
        <v>1</v>
      </c>
      <c r="D369" s="164" t="s">
        <v>539</v>
      </c>
      <c r="E369" s="174" t="e">
        <f>#REF!</f>
        <v>#REF!</v>
      </c>
      <c r="F369" s="175" t="e">
        <f>ROUNDDOWN(E369*C369,0)</f>
        <v>#REF!</v>
      </c>
      <c r="G369" s="174"/>
      <c r="H369" s="174">
        <f>ROUNDDOWN(G369*C369,0)</f>
        <v>0</v>
      </c>
      <c r="I369" s="174"/>
      <c r="J369" s="174">
        <f>ROUNDDOWN(I369*C369,0)</f>
        <v>0</v>
      </c>
      <c r="K369" s="174" t="e">
        <f>SUM(E369+G369+I369)</f>
        <v>#REF!</v>
      </c>
      <c r="L369" s="174" t="e">
        <f>SUM(F369+H369+J369)</f>
        <v>#REF!</v>
      </c>
      <c r="M369" s="173"/>
    </row>
    <row r="370" spans="1:14" ht="18" customHeight="1">
      <c r="A370" s="173" t="s">
        <v>184</v>
      </c>
      <c r="B370" s="164"/>
      <c r="C370" s="164">
        <f>1/8</f>
        <v>0.125</v>
      </c>
      <c r="D370" s="164" t="s">
        <v>185</v>
      </c>
      <c r="E370" s="174"/>
      <c r="F370" s="175">
        <f>ROUNDDOWN(E370*C370,0)</f>
        <v>0</v>
      </c>
      <c r="G370" s="174" t="e">
        <f>#REF!</f>
        <v>#REF!</v>
      </c>
      <c r="H370" s="174" t="e">
        <f>ROUNDDOWN(G370*C370,0)</f>
        <v>#REF!</v>
      </c>
      <c r="I370" s="174"/>
      <c r="J370" s="174">
        <f>ROUNDDOWN(I370*C370,0)</f>
        <v>0</v>
      </c>
      <c r="K370" s="174" t="e">
        <f>SUM(E370+G370+I370)</f>
        <v>#REF!</v>
      </c>
      <c r="L370" s="174" t="e">
        <f>SUM(F370+H370+J370)</f>
        <v>#REF!</v>
      </c>
      <c r="M370" s="173"/>
    </row>
    <row r="371" spans="1:14" ht="18" customHeight="1">
      <c r="A371" s="173" t="s">
        <v>182</v>
      </c>
      <c r="B371" s="164"/>
      <c r="C371" s="164"/>
      <c r="D371" s="164"/>
      <c r="E371" s="174"/>
      <c r="F371" s="175" t="e">
        <f>SUM(F369:F370)</f>
        <v>#REF!</v>
      </c>
      <c r="G371" s="174"/>
      <c r="H371" s="175" t="e">
        <f>SUM(H369:H370)</f>
        <v>#REF!</v>
      </c>
      <c r="I371" s="174"/>
      <c r="J371" s="175">
        <f>SUM(J369:J370)</f>
        <v>0</v>
      </c>
      <c r="K371" s="174"/>
      <c r="L371" s="174" t="e">
        <f>SUM(F371+H371+J371)</f>
        <v>#REF!</v>
      </c>
      <c r="M371" s="173"/>
    </row>
    <row r="372" spans="1:14" s="82" customFormat="1" ht="18" customHeight="1">
      <c r="A372" s="173"/>
      <c r="B372" s="164"/>
      <c r="C372" s="164"/>
      <c r="D372" s="164"/>
      <c r="E372" s="174"/>
      <c r="F372" s="175"/>
      <c r="G372" s="174"/>
      <c r="H372" s="175"/>
      <c r="I372" s="174"/>
      <c r="J372" s="175"/>
      <c r="K372" s="174"/>
      <c r="L372" s="174"/>
      <c r="M372" s="173"/>
    </row>
    <row r="373" spans="1:14" s="81" customFormat="1" ht="18" customHeight="1">
      <c r="A373" s="247" t="str">
        <f>일위대가목록!A56</f>
        <v>제 55 호표</v>
      </c>
      <c r="B373" s="403" t="str">
        <f>일위대가목록!B56</f>
        <v>황토포장보수</v>
      </c>
      <c r="C373" s="403"/>
      <c r="D373" s="403" t="str">
        <f>일위대가목록!C56</f>
        <v>200T</v>
      </c>
      <c r="E373" s="403"/>
      <c r="F373" s="171" t="str">
        <f>일위대가목록!E56</f>
        <v>㎡</v>
      </c>
      <c r="G373" s="171"/>
      <c r="H373" s="403"/>
      <c r="I373" s="403"/>
      <c r="J373" s="403"/>
      <c r="K373" s="403"/>
      <c r="L373" s="403"/>
      <c r="M373" s="172"/>
    </row>
    <row r="374" spans="1:14" ht="18" customHeight="1">
      <c r="A374" s="173" t="s">
        <v>370</v>
      </c>
      <c r="B374" s="164"/>
      <c r="C374" s="164" t="e">
        <f>'철거 폐기물 수량산출'!#REF!</f>
        <v>#REF!</v>
      </c>
      <c r="D374" s="164" t="s">
        <v>49</v>
      </c>
      <c r="E374" s="174" t="e">
        <f>F358</f>
        <v>#REF!</v>
      </c>
      <c r="F374" s="175" t="e">
        <f>ROUNDDOWN(E374*C374,0)</f>
        <v>#REF!</v>
      </c>
      <c r="G374" s="174" t="e">
        <f>H358</f>
        <v>#REF!</v>
      </c>
      <c r="H374" s="174" t="e">
        <f t="shared" ref="H374:H378" si="267">ROUNDDOWN(G374*C374,0)</f>
        <v>#REF!</v>
      </c>
      <c r="I374" s="174" t="e">
        <f>J358</f>
        <v>#REF!</v>
      </c>
      <c r="J374" s="174" t="e">
        <f t="shared" ref="J374:J375" si="268">ROUNDDOWN(I374*C374,0)</f>
        <v>#REF!</v>
      </c>
      <c r="K374" s="174" t="e">
        <f t="shared" ref="K374:K375" si="269">SUM(E374+G374+I374)</f>
        <v>#REF!</v>
      </c>
      <c r="L374" s="174" t="e">
        <f t="shared" ref="L374:L376" si="270">SUM(F374+H374+J374)</f>
        <v>#REF!</v>
      </c>
      <c r="M374" s="173"/>
    </row>
    <row r="375" spans="1:14" ht="18" customHeight="1">
      <c r="A375" s="173" t="s">
        <v>201</v>
      </c>
      <c r="B375" s="164" t="s">
        <v>202</v>
      </c>
      <c r="C375" s="164" t="e">
        <f>'철거 폐기물 수량산출'!#REF!</f>
        <v>#REF!</v>
      </c>
      <c r="D375" s="164" t="s">
        <v>94</v>
      </c>
      <c r="E375" s="174" t="e">
        <f>F96</f>
        <v>#REF!</v>
      </c>
      <c r="F375" s="175" t="e">
        <f>ROUNDDOWN(E375*C375,0)</f>
        <v>#REF!</v>
      </c>
      <c r="G375" s="174" t="e">
        <f>H96</f>
        <v>#REF!</v>
      </c>
      <c r="H375" s="174" t="e">
        <f t="shared" si="267"/>
        <v>#REF!</v>
      </c>
      <c r="I375" s="174" t="e">
        <f>J96</f>
        <v>#REF!</v>
      </c>
      <c r="J375" s="174" t="e">
        <f t="shared" si="268"/>
        <v>#REF!</v>
      </c>
      <c r="K375" s="174" t="e">
        <f t="shared" si="269"/>
        <v>#REF!</v>
      </c>
      <c r="L375" s="174" t="e">
        <f t="shared" si="270"/>
        <v>#REF!</v>
      </c>
      <c r="M375" s="173"/>
    </row>
    <row r="376" spans="1:14" ht="18" customHeight="1">
      <c r="A376" s="173" t="s">
        <v>657</v>
      </c>
      <c r="B376" s="164"/>
      <c r="C376" s="164">
        <v>1</v>
      </c>
      <c r="D376" s="164" t="s">
        <v>97</v>
      </c>
      <c r="E376" s="174">
        <v>35807</v>
      </c>
      <c r="F376" s="175">
        <f>ROUNDDOWN(E376*C376,0)</f>
        <v>35807</v>
      </c>
      <c r="G376" s="174">
        <v>25671</v>
      </c>
      <c r="H376" s="174">
        <f t="shared" si="267"/>
        <v>25671</v>
      </c>
      <c r="I376" s="174">
        <v>2775</v>
      </c>
      <c r="J376" s="174">
        <f>ROUNDDOWN(I376*C376,0)</f>
        <v>2775</v>
      </c>
      <c r="K376" s="174">
        <f>SUM(E376+G376+I376)</f>
        <v>64253</v>
      </c>
      <c r="L376" s="174">
        <f t="shared" si="270"/>
        <v>64253</v>
      </c>
      <c r="M376" s="164" t="s">
        <v>661</v>
      </c>
    </row>
    <row r="377" spans="1:14" ht="18" customHeight="1">
      <c r="A377" s="173" t="s">
        <v>658</v>
      </c>
      <c r="B377" s="164"/>
      <c r="C377" s="164">
        <v>1</v>
      </c>
      <c r="D377" s="164" t="s">
        <v>97</v>
      </c>
      <c r="E377" s="174">
        <v>2063</v>
      </c>
      <c r="F377" s="175">
        <f t="shared" ref="F377:F378" si="271">ROUNDDOWN(E377*C377,0)</f>
        <v>2063</v>
      </c>
      <c r="G377" s="174">
        <v>28993</v>
      </c>
      <c r="H377" s="174">
        <f t="shared" si="267"/>
        <v>28993</v>
      </c>
      <c r="I377" s="174">
        <v>1485</v>
      </c>
      <c r="J377" s="174">
        <f t="shared" ref="J377:J378" si="272">ROUNDDOWN(I377*C377,0)</f>
        <v>1485</v>
      </c>
      <c r="K377" s="174">
        <f t="shared" ref="K377:K378" si="273">SUM(E377+G377+I377)</f>
        <v>32541</v>
      </c>
      <c r="L377" s="174">
        <f t="shared" ref="L377:L378" si="274">SUM(F377+H377+J377)</f>
        <v>32541</v>
      </c>
      <c r="M377" s="164" t="s">
        <v>662</v>
      </c>
    </row>
    <row r="378" spans="1:14" ht="18" customHeight="1">
      <c r="A378" s="173" t="s">
        <v>659</v>
      </c>
      <c r="B378" s="164"/>
      <c r="C378" s="164">
        <v>1</v>
      </c>
      <c r="D378" s="164" t="s">
        <v>97</v>
      </c>
      <c r="E378" s="174">
        <v>900</v>
      </c>
      <c r="F378" s="175">
        <f t="shared" si="271"/>
        <v>900</v>
      </c>
      <c r="G378" s="174">
        <v>1094</v>
      </c>
      <c r="H378" s="174">
        <f t="shared" si="267"/>
        <v>1094</v>
      </c>
      <c r="I378" s="174"/>
      <c r="J378" s="174">
        <f t="shared" si="272"/>
        <v>0</v>
      </c>
      <c r="K378" s="174">
        <f t="shared" si="273"/>
        <v>1994</v>
      </c>
      <c r="L378" s="174">
        <f t="shared" si="274"/>
        <v>1994</v>
      </c>
      <c r="M378" s="164" t="s">
        <v>661</v>
      </c>
    </row>
    <row r="379" spans="1:14" ht="18" customHeight="1">
      <c r="A379" s="173" t="s">
        <v>182</v>
      </c>
      <c r="B379" s="164"/>
      <c r="C379" s="164"/>
      <c r="D379" s="164"/>
      <c r="E379" s="174"/>
      <c r="F379" s="175" t="e">
        <f>SUM(F374:F378)</f>
        <v>#REF!</v>
      </c>
      <c r="G379" s="174"/>
      <c r="H379" s="175" t="e">
        <f>SUM(H374:H378)</f>
        <v>#REF!</v>
      </c>
      <c r="I379" s="174"/>
      <c r="J379" s="175" t="e">
        <f>SUM(J374:J378)</f>
        <v>#REF!</v>
      </c>
      <c r="K379" s="174"/>
      <c r="L379" s="174" t="e">
        <f>SUM(F379+H379+J379)</f>
        <v>#REF!</v>
      </c>
      <c r="M379" s="173"/>
      <c r="N379" s="78"/>
    </row>
    <row r="380" spans="1:14" ht="18" customHeight="1">
      <c r="A380" s="173"/>
      <c r="B380" s="164"/>
      <c r="C380" s="164"/>
      <c r="D380" s="164"/>
      <c r="E380" s="174"/>
      <c r="F380" s="175"/>
      <c r="G380" s="174"/>
      <c r="H380" s="175"/>
      <c r="I380" s="174"/>
      <c r="J380" s="175"/>
      <c r="K380" s="174"/>
      <c r="L380" s="174"/>
      <c r="M380" s="173"/>
    </row>
    <row r="381" spans="1:14" s="81" customFormat="1" ht="18" customHeight="1">
      <c r="A381" s="247" t="str">
        <f>일위대가목록!A57</f>
        <v>제 56 호표</v>
      </c>
      <c r="B381" s="403" t="str">
        <f>일위대가목록!B57</f>
        <v>평의자도색</v>
      </c>
      <c r="C381" s="403"/>
      <c r="D381" s="403">
        <f>일위대가목록!C57</f>
        <v>0</v>
      </c>
      <c r="E381" s="403"/>
      <c r="F381" s="171" t="str">
        <f>일위대가목록!E57</f>
        <v>조</v>
      </c>
      <c r="G381" s="171"/>
      <c r="H381" s="403"/>
      <c r="I381" s="403"/>
      <c r="J381" s="403"/>
      <c r="K381" s="403"/>
      <c r="L381" s="403"/>
      <c r="M381" s="172"/>
    </row>
    <row r="382" spans="1:14" ht="18" customHeight="1">
      <c r="A382" s="173" t="s">
        <v>216</v>
      </c>
      <c r="B382" s="164" t="s">
        <v>87</v>
      </c>
      <c r="C382" s="180" t="e">
        <f>'철거 폐기물 수량산출'!#REF!</f>
        <v>#REF!</v>
      </c>
      <c r="D382" s="164" t="s">
        <v>97</v>
      </c>
      <c r="E382" s="174" t="e">
        <f>F10</f>
        <v>#REF!</v>
      </c>
      <c r="F382" s="175" t="e">
        <f>ROUNDDOWN(E382*C382,0)</f>
        <v>#REF!</v>
      </c>
      <c r="G382" s="174">
        <f>H10</f>
        <v>5204</v>
      </c>
      <c r="H382" s="174" t="e">
        <f>ROUNDDOWN(G382*C382,0)</f>
        <v>#REF!</v>
      </c>
      <c r="I382" s="174">
        <f>J10</f>
        <v>0</v>
      </c>
      <c r="J382" s="174" t="e">
        <f>ROUNDDOWN(I382*C382,0)</f>
        <v>#REF!</v>
      </c>
      <c r="K382" s="174" t="e">
        <f t="shared" ref="K382" si="275">SUM(E382+G382+I382)</f>
        <v>#REF!</v>
      </c>
      <c r="L382" s="174" t="e">
        <f>SUM(F382+H382+J382)</f>
        <v>#REF!</v>
      </c>
      <c r="M382" s="173"/>
    </row>
    <row r="383" spans="1:14" ht="18" customHeight="1">
      <c r="A383" s="173" t="s">
        <v>182</v>
      </c>
      <c r="B383" s="164"/>
      <c r="C383" s="164"/>
      <c r="D383" s="164"/>
      <c r="E383" s="174"/>
      <c r="F383" s="175" t="e">
        <f>SUM(F382:F382)</f>
        <v>#REF!</v>
      </c>
      <c r="G383" s="174"/>
      <c r="H383" s="175" t="e">
        <f>SUM(H382:H382)</f>
        <v>#REF!</v>
      </c>
      <c r="I383" s="174"/>
      <c r="J383" s="175" t="e">
        <f>SUM(J382:J382)</f>
        <v>#REF!</v>
      </c>
      <c r="K383" s="174"/>
      <c r="L383" s="174" t="e">
        <f>SUM(F383+H383+J383)</f>
        <v>#REF!</v>
      </c>
      <c r="M383" s="173"/>
    </row>
    <row r="384" spans="1:14" ht="18" customHeight="1">
      <c r="A384" s="173"/>
      <c r="B384" s="164"/>
      <c r="C384" s="164"/>
      <c r="D384" s="164"/>
      <c r="E384" s="174"/>
      <c r="F384" s="175"/>
      <c r="G384" s="174"/>
      <c r="H384" s="175"/>
      <c r="I384" s="174"/>
      <c r="J384" s="175"/>
      <c r="K384" s="174"/>
      <c r="L384" s="174"/>
      <c r="M384" s="173"/>
    </row>
    <row r="385" spans="1:13" ht="18" customHeight="1">
      <c r="A385" s="173"/>
      <c r="B385" s="164"/>
      <c r="C385" s="164"/>
      <c r="D385" s="164"/>
      <c r="E385" s="174"/>
      <c r="F385" s="175"/>
      <c r="G385" s="174"/>
      <c r="H385" s="175"/>
      <c r="I385" s="174"/>
      <c r="J385" s="175"/>
      <c r="K385" s="174"/>
      <c r="L385" s="174"/>
      <c r="M385" s="173"/>
    </row>
    <row r="386" spans="1:13" s="81" customFormat="1" ht="18" customHeight="1">
      <c r="A386" s="247" t="str">
        <f>일위대가목록!A58</f>
        <v>제 57 호표</v>
      </c>
      <c r="B386" s="403" t="str">
        <f>일위대가목록!B58</f>
        <v>그네줄교체</v>
      </c>
      <c r="C386" s="403"/>
      <c r="D386" s="403">
        <f>일위대가목록!C58</f>
        <v>0</v>
      </c>
      <c r="E386" s="403"/>
      <c r="F386" s="171" t="str">
        <f>일위대가목록!E58</f>
        <v>EA</v>
      </c>
      <c r="G386" s="171"/>
      <c r="H386" s="403"/>
      <c r="I386" s="403"/>
      <c r="J386" s="403"/>
      <c r="K386" s="403"/>
      <c r="L386" s="403"/>
      <c r="M386" s="172"/>
    </row>
    <row r="387" spans="1:13" ht="18" customHeight="1">
      <c r="A387" s="173" t="s">
        <v>334</v>
      </c>
      <c r="B387" s="164"/>
      <c r="C387" s="164">
        <v>1</v>
      </c>
      <c r="D387" s="164" t="s">
        <v>50</v>
      </c>
      <c r="E387" s="174" t="e">
        <f>#REF!</f>
        <v>#REF!</v>
      </c>
      <c r="F387" s="175" t="e">
        <f>ROUNDDOWN(E387*C387,0)</f>
        <v>#REF!</v>
      </c>
      <c r="G387" s="174"/>
      <c r="H387" s="174">
        <f t="shared" ref="H387:H388" si="276">ROUNDDOWN(G387*C387,0)</f>
        <v>0</v>
      </c>
      <c r="I387" s="174"/>
      <c r="J387" s="174">
        <f t="shared" ref="J387:J388" si="277">ROUNDDOWN(I387*C387,0)</f>
        <v>0</v>
      </c>
      <c r="K387" s="174" t="e">
        <f t="shared" ref="K387:K388" si="278">SUM(E387+G387+I387)</f>
        <v>#REF!</v>
      </c>
      <c r="L387" s="174" t="e">
        <f t="shared" ref="L387:L388" si="279">SUM(F387+H387+J387)</f>
        <v>#REF!</v>
      </c>
      <c r="M387" s="173"/>
    </row>
    <row r="388" spans="1:13" ht="18" customHeight="1">
      <c r="A388" s="173" t="s">
        <v>212</v>
      </c>
      <c r="B388" s="164"/>
      <c r="C388" s="164">
        <v>4</v>
      </c>
      <c r="D388" s="164" t="s">
        <v>50</v>
      </c>
      <c r="E388" s="174"/>
      <c r="F388" s="175">
        <f>ROUNDDOWN(E388*C388,0)</f>
        <v>0</v>
      </c>
      <c r="G388" s="174" t="e">
        <f>H55</f>
        <v>#REF!</v>
      </c>
      <c r="H388" s="174" t="e">
        <f t="shared" si="276"/>
        <v>#REF!</v>
      </c>
      <c r="I388" s="174"/>
      <c r="J388" s="174">
        <f t="shared" si="277"/>
        <v>0</v>
      </c>
      <c r="K388" s="174" t="e">
        <f t="shared" si="278"/>
        <v>#REF!</v>
      </c>
      <c r="L388" s="174" t="e">
        <f t="shared" si="279"/>
        <v>#REF!</v>
      </c>
      <c r="M388" s="173"/>
    </row>
    <row r="389" spans="1:13" ht="18" customHeight="1">
      <c r="A389" s="173" t="s">
        <v>182</v>
      </c>
      <c r="B389" s="164"/>
      <c r="C389" s="164"/>
      <c r="D389" s="164"/>
      <c r="E389" s="174"/>
      <c r="F389" s="175" t="e">
        <f>SUM(F387:F388)</f>
        <v>#REF!</v>
      </c>
      <c r="G389" s="174"/>
      <c r="H389" s="175" t="e">
        <f>SUM(H387:H388)</f>
        <v>#REF!</v>
      </c>
      <c r="I389" s="174"/>
      <c r="J389" s="175">
        <f>SUM(J387:J388)</f>
        <v>0</v>
      </c>
      <c r="K389" s="174"/>
      <c r="L389" s="174" t="e">
        <f>SUM(F389+H389+J389)</f>
        <v>#REF!</v>
      </c>
      <c r="M389" s="173"/>
    </row>
    <row r="390" spans="1:13" s="82" customFormat="1" ht="18" customHeight="1">
      <c r="A390" s="173"/>
      <c r="B390" s="164"/>
      <c r="C390" s="164"/>
      <c r="D390" s="164"/>
      <c r="E390" s="174"/>
      <c r="F390" s="175"/>
      <c r="G390" s="174"/>
      <c r="H390" s="175"/>
      <c r="I390" s="174"/>
      <c r="J390" s="175"/>
      <c r="K390" s="174"/>
      <c r="L390" s="174"/>
      <c r="M390" s="173"/>
    </row>
    <row r="391" spans="1:13" s="81" customFormat="1" ht="18" customHeight="1">
      <c r="A391" s="247" t="str">
        <f>일위대가목록!A59</f>
        <v>제 58 호표</v>
      </c>
      <c r="B391" s="403" t="str">
        <f>일위대가목록!B59</f>
        <v>평의자도색-A</v>
      </c>
      <c r="C391" s="403"/>
      <c r="D391" s="403">
        <f>일위대가목록!C59</f>
        <v>0</v>
      </c>
      <c r="E391" s="403"/>
      <c r="F391" s="171" t="str">
        <f>일위대가목록!E59</f>
        <v>조</v>
      </c>
      <c r="G391" s="171"/>
      <c r="H391" s="403"/>
      <c r="I391" s="403"/>
      <c r="J391" s="403"/>
      <c r="K391" s="403"/>
      <c r="L391" s="403"/>
      <c r="M391" s="172"/>
    </row>
    <row r="392" spans="1:13" ht="18" customHeight="1">
      <c r="A392" s="173" t="s">
        <v>216</v>
      </c>
      <c r="B392" s="164" t="s">
        <v>87</v>
      </c>
      <c r="C392" s="181" t="e">
        <f>'철거 폐기물 수량산출'!#REF!</f>
        <v>#REF!</v>
      </c>
      <c r="D392" s="164" t="s">
        <v>97</v>
      </c>
      <c r="E392" s="174" t="e">
        <f>F10</f>
        <v>#REF!</v>
      </c>
      <c r="F392" s="175" t="e">
        <f>ROUNDDOWN(E392*C392,0)</f>
        <v>#REF!</v>
      </c>
      <c r="G392" s="174">
        <f>H10</f>
        <v>5204</v>
      </c>
      <c r="H392" s="174" t="e">
        <f>ROUNDDOWN(G392*C392,0)</f>
        <v>#REF!</v>
      </c>
      <c r="I392" s="174">
        <f>J10</f>
        <v>0</v>
      </c>
      <c r="J392" s="174" t="e">
        <f>ROUNDDOWN(I392*C392,0)</f>
        <v>#REF!</v>
      </c>
      <c r="K392" s="174" t="e">
        <f t="shared" ref="K392" si="280">SUM(E392+G392+I392)</f>
        <v>#REF!</v>
      </c>
      <c r="L392" s="174" t="e">
        <f>SUM(F392+H392+J392)</f>
        <v>#REF!</v>
      </c>
      <c r="M392" s="173"/>
    </row>
    <row r="393" spans="1:13" ht="18" customHeight="1">
      <c r="A393" s="173" t="s">
        <v>182</v>
      </c>
      <c r="B393" s="164"/>
      <c r="C393" s="164"/>
      <c r="D393" s="164"/>
      <c r="E393" s="174"/>
      <c r="F393" s="175" t="e">
        <f>SUM(F392:F392)</f>
        <v>#REF!</v>
      </c>
      <c r="G393" s="174"/>
      <c r="H393" s="175" t="e">
        <f>SUM(H392:H392)</f>
        <v>#REF!</v>
      </c>
      <c r="I393" s="174"/>
      <c r="J393" s="175" t="e">
        <f>SUM(J392:J392)</f>
        <v>#REF!</v>
      </c>
      <c r="K393" s="174"/>
      <c r="L393" s="174" t="e">
        <f>SUM(F393+H393+J393)</f>
        <v>#REF!</v>
      </c>
      <c r="M393" s="173"/>
    </row>
    <row r="394" spans="1:13" s="82" customFormat="1" ht="18" customHeight="1">
      <c r="A394" s="173"/>
      <c r="B394" s="164"/>
      <c r="C394" s="164"/>
      <c r="D394" s="164"/>
      <c r="E394" s="174"/>
      <c r="F394" s="175"/>
      <c r="G394" s="174"/>
      <c r="H394" s="175"/>
      <c r="I394" s="174"/>
      <c r="J394" s="175"/>
      <c r="K394" s="174"/>
      <c r="L394" s="174"/>
      <c r="M394" s="173"/>
    </row>
    <row r="395" spans="1:13" s="81" customFormat="1" ht="18" customHeight="1">
      <c r="A395" s="247" t="str">
        <f>일위대가목록!A60</f>
        <v>제 59 호표</v>
      </c>
      <c r="B395" s="403" t="str">
        <f>일위대가목록!B60</f>
        <v>등의자도색-A</v>
      </c>
      <c r="C395" s="403"/>
      <c r="D395" s="403">
        <f>일위대가목록!C60</f>
        <v>0</v>
      </c>
      <c r="E395" s="403"/>
      <c r="F395" s="171" t="str">
        <f>일위대가목록!E60</f>
        <v>조</v>
      </c>
      <c r="G395" s="171"/>
      <c r="H395" s="403"/>
      <c r="I395" s="403"/>
      <c r="J395" s="403"/>
      <c r="K395" s="403"/>
      <c r="L395" s="403"/>
      <c r="M395" s="172"/>
    </row>
    <row r="396" spans="1:13" ht="18" customHeight="1">
      <c r="A396" s="173" t="s">
        <v>216</v>
      </c>
      <c r="B396" s="164" t="s">
        <v>87</v>
      </c>
      <c r="C396" s="181" t="e">
        <f>'철거 폐기물 수량산출'!#REF!</f>
        <v>#REF!</v>
      </c>
      <c r="D396" s="164" t="s">
        <v>97</v>
      </c>
      <c r="E396" s="174" t="e">
        <f>F10</f>
        <v>#REF!</v>
      </c>
      <c r="F396" s="175" t="e">
        <f>ROUNDDOWN(E396*C396,0)</f>
        <v>#REF!</v>
      </c>
      <c r="G396" s="174">
        <f>H10</f>
        <v>5204</v>
      </c>
      <c r="H396" s="174" t="e">
        <f>ROUNDDOWN(G396*C396,0)</f>
        <v>#REF!</v>
      </c>
      <c r="I396" s="174">
        <f>J10</f>
        <v>0</v>
      </c>
      <c r="J396" s="174" t="e">
        <f>ROUNDDOWN(I396*C396,0)</f>
        <v>#REF!</v>
      </c>
      <c r="K396" s="174" t="e">
        <f t="shared" ref="K396" si="281">SUM(E396+G396+I396)</f>
        <v>#REF!</v>
      </c>
      <c r="L396" s="174" t="e">
        <f>SUM(F396+H396+J396)</f>
        <v>#REF!</v>
      </c>
      <c r="M396" s="173"/>
    </row>
    <row r="397" spans="1:13" ht="18" customHeight="1">
      <c r="A397" s="173" t="s">
        <v>182</v>
      </c>
      <c r="B397" s="164"/>
      <c r="C397" s="164"/>
      <c r="D397" s="164"/>
      <c r="E397" s="174"/>
      <c r="F397" s="175" t="e">
        <f>SUM(F396:F396)</f>
        <v>#REF!</v>
      </c>
      <c r="G397" s="174"/>
      <c r="H397" s="175" t="e">
        <f>SUM(H396:H396)</f>
        <v>#REF!</v>
      </c>
      <c r="I397" s="174"/>
      <c r="J397" s="175" t="e">
        <f>SUM(J396:J396)</f>
        <v>#REF!</v>
      </c>
      <c r="K397" s="174"/>
      <c r="L397" s="174" t="e">
        <f>SUM(F397+H397+J397)</f>
        <v>#REF!</v>
      </c>
      <c r="M397" s="173"/>
    </row>
    <row r="398" spans="1:13" s="82" customFormat="1" ht="18" customHeight="1">
      <c r="A398" s="173"/>
      <c r="B398" s="164"/>
      <c r="C398" s="164"/>
      <c r="D398" s="164"/>
      <c r="E398" s="174"/>
      <c r="F398" s="175"/>
      <c r="G398" s="174"/>
      <c r="H398" s="175"/>
      <c r="I398" s="174"/>
      <c r="J398" s="175"/>
      <c r="K398" s="174"/>
      <c r="L398" s="174"/>
      <c r="M398" s="173"/>
    </row>
    <row r="399" spans="1:13" s="81" customFormat="1" ht="18" customHeight="1">
      <c r="A399" s="247" t="str">
        <f>일위대가목록!A61</f>
        <v>제 60 호표</v>
      </c>
      <c r="B399" s="403" t="str">
        <f>일위대가목록!B61</f>
        <v>달리기운동베어링교체</v>
      </c>
      <c r="C399" s="403"/>
      <c r="D399" s="403">
        <f>일위대가목록!C61</f>
        <v>0</v>
      </c>
      <c r="E399" s="403"/>
      <c r="F399" s="171" t="str">
        <f>일위대가목록!E61</f>
        <v>EA</v>
      </c>
      <c r="G399" s="171"/>
      <c r="H399" s="403"/>
      <c r="I399" s="403"/>
      <c r="J399" s="403"/>
      <c r="K399" s="403"/>
      <c r="L399" s="403"/>
      <c r="M399" s="172"/>
    </row>
    <row r="400" spans="1:13" ht="18" customHeight="1">
      <c r="A400" s="173" t="s">
        <v>445</v>
      </c>
      <c r="B400" s="164"/>
      <c r="C400" s="181">
        <v>1</v>
      </c>
      <c r="D400" s="164" t="s">
        <v>97</v>
      </c>
      <c r="E400" s="174" t="e">
        <f>#REF!</f>
        <v>#REF!</v>
      </c>
      <c r="F400" s="175" t="e">
        <f>ROUNDDOWN(E400*C400,0)</f>
        <v>#REF!</v>
      </c>
      <c r="G400" s="174"/>
      <c r="H400" s="174">
        <f>ROUNDDOWN(G400*C400,0)</f>
        <v>0</v>
      </c>
      <c r="I400" s="174"/>
      <c r="J400" s="174">
        <f>ROUNDDOWN(I400*C400,0)</f>
        <v>0</v>
      </c>
      <c r="K400" s="174" t="e">
        <f t="shared" ref="K400" si="282">SUM(E400+G400+I400)</f>
        <v>#REF!</v>
      </c>
      <c r="L400" s="174" t="e">
        <f>SUM(F400+H400+J400)</f>
        <v>#REF!</v>
      </c>
      <c r="M400" s="173"/>
    </row>
    <row r="401" spans="1:13" ht="18" customHeight="1">
      <c r="A401" s="173" t="s">
        <v>182</v>
      </c>
      <c r="B401" s="164"/>
      <c r="C401" s="164"/>
      <c r="D401" s="164"/>
      <c r="E401" s="174"/>
      <c r="F401" s="175" t="e">
        <f>SUM(F400:F400)</f>
        <v>#REF!</v>
      </c>
      <c r="G401" s="174"/>
      <c r="H401" s="175">
        <f>SUM(H400:H400)</f>
        <v>0</v>
      </c>
      <c r="I401" s="174"/>
      <c r="J401" s="175">
        <f>SUM(J400:J400)</f>
        <v>0</v>
      </c>
      <c r="K401" s="174"/>
      <c r="L401" s="174" t="e">
        <f>SUM(F401+H401+J401)</f>
        <v>#REF!</v>
      </c>
      <c r="M401" s="173"/>
    </row>
    <row r="402" spans="1:13" s="82" customFormat="1" ht="18" customHeight="1">
      <c r="A402" s="173"/>
      <c r="B402" s="164"/>
      <c r="C402" s="164"/>
      <c r="D402" s="164"/>
      <c r="E402" s="174"/>
      <c r="F402" s="175"/>
      <c r="G402" s="174"/>
      <c r="H402" s="175"/>
      <c r="I402" s="174"/>
      <c r="J402" s="175"/>
      <c r="K402" s="174"/>
      <c r="L402" s="174"/>
      <c r="M402" s="173"/>
    </row>
    <row r="403" spans="1:13" s="81" customFormat="1" ht="18" customHeight="1">
      <c r="A403" s="247" t="str">
        <f>일위대가목록!A62</f>
        <v>제 61 호표</v>
      </c>
      <c r="B403" s="403" t="str">
        <f>일위대가목록!B62</f>
        <v>조합놀이대도색</v>
      </c>
      <c r="C403" s="403"/>
      <c r="D403" s="403">
        <f>일위대가목록!C62</f>
        <v>0</v>
      </c>
      <c r="E403" s="403"/>
      <c r="F403" s="171" t="str">
        <f>일위대가목록!E62</f>
        <v>조</v>
      </c>
      <c r="G403" s="171"/>
      <c r="H403" s="403"/>
      <c r="I403" s="403"/>
      <c r="J403" s="403"/>
      <c r="K403" s="403"/>
      <c r="L403" s="403"/>
      <c r="M403" s="172"/>
    </row>
    <row r="404" spans="1:13" ht="18" customHeight="1">
      <c r="A404" s="173" t="s">
        <v>216</v>
      </c>
      <c r="B404" s="164" t="s">
        <v>87</v>
      </c>
      <c r="C404" s="181" t="e">
        <f>'철거 폐기물 수량산출'!#REF!</f>
        <v>#REF!</v>
      </c>
      <c r="D404" s="164" t="s">
        <v>97</v>
      </c>
      <c r="E404" s="174" t="e">
        <f>F10</f>
        <v>#REF!</v>
      </c>
      <c r="F404" s="175" t="e">
        <f>ROUNDDOWN(E404*C404,0)</f>
        <v>#REF!</v>
      </c>
      <c r="G404" s="174">
        <f>H10</f>
        <v>5204</v>
      </c>
      <c r="H404" s="174" t="e">
        <f>ROUNDDOWN(G404*C404,0)</f>
        <v>#REF!</v>
      </c>
      <c r="I404" s="174">
        <f>J10</f>
        <v>0</v>
      </c>
      <c r="J404" s="174" t="e">
        <f>ROUNDDOWN(I404*C404,0)</f>
        <v>#REF!</v>
      </c>
      <c r="K404" s="174" t="e">
        <f t="shared" ref="K404" si="283">SUM(E404+G404+I404)</f>
        <v>#REF!</v>
      </c>
      <c r="L404" s="174" t="e">
        <f>SUM(F404+H404+J404)</f>
        <v>#REF!</v>
      </c>
      <c r="M404" s="173"/>
    </row>
    <row r="405" spans="1:13" ht="18" customHeight="1">
      <c r="A405" s="173" t="s">
        <v>182</v>
      </c>
      <c r="B405" s="164"/>
      <c r="C405" s="164"/>
      <c r="D405" s="164"/>
      <c r="E405" s="174"/>
      <c r="F405" s="175" t="e">
        <f>SUM(F404:F404)</f>
        <v>#REF!</v>
      </c>
      <c r="G405" s="174"/>
      <c r="H405" s="175" t="e">
        <f>SUM(H404:H404)</f>
        <v>#REF!</v>
      </c>
      <c r="I405" s="174"/>
      <c r="J405" s="175" t="e">
        <f>SUM(J404:J404)</f>
        <v>#REF!</v>
      </c>
      <c r="K405" s="174"/>
      <c r="L405" s="174" t="e">
        <f>SUM(F405+H405+J405)</f>
        <v>#REF!</v>
      </c>
      <c r="M405" s="173"/>
    </row>
    <row r="406" spans="1:13" s="82" customFormat="1" ht="18" customHeight="1">
      <c r="A406" s="173"/>
      <c r="B406" s="164"/>
      <c r="C406" s="164"/>
      <c r="D406" s="164"/>
      <c r="E406" s="174"/>
      <c r="F406" s="175"/>
      <c r="G406" s="174"/>
      <c r="H406" s="175"/>
      <c r="I406" s="174"/>
      <c r="J406" s="175"/>
      <c r="K406" s="174"/>
      <c r="L406" s="174"/>
      <c r="M406" s="173"/>
    </row>
    <row r="407" spans="1:13" s="81" customFormat="1" ht="18" customHeight="1">
      <c r="A407" s="247" t="str">
        <f>일위대가목록!A63</f>
        <v>제 62 호표</v>
      </c>
      <c r="B407" s="403" t="str">
        <f>일위대가목록!B63</f>
        <v>의자도색(모형)</v>
      </c>
      <c r="C407" s="403"/>
      <c r="D407" s="403">
        <f>일위대가목록!C63</f>
        <v>0</v>
      </c>
      <c r="E407" s="403"/>
      <c r="F407" s="171" t="str">
        <f>일위대가목록!E63</f>
        <v>조</v>
      </c>
      <c r="G407" s="171"/>
      <c r="H407" s="403"/>
      <c r="I407" s="403"/>
      <c r="J407" s="403"/>
      <c r="K407" s="403"/>
      <c r="L407" s="403"/>
      <c r="M407" s="172"/>
    </row>
    <row r="408" spans="1:13" ht="18" customHeight="1">
      <c r="A408" s="173" t="s">
        <v>216</v>
      </c>
      <c r="B408" s="164" t="s">
        <v>87</v>
      </c>
      <c r="C408" s="181" t="e">
        <f>'철거 폐기물 수량산출'!#REF!</f>
        <v>#REF!</v>
      </c>
      <c r="D408" s="164" t="s">
        <v>97</v>
      </c>
      <c r="E408" s="174" t="e">
        <f>F10</f>
        <v>#REF!</v>
      </c>
      <c r="F408" s="175" t="e">
        <f>ROUNDDOWN(E408*C408,0)</f>
        <v>#REF!</v>
      </c>
      <c r="G408" s="174">
        <f>H10</f>
        <v>5204</v>
      </c>
      <c r="H408" s="174" t="e">
        <f>ROUNDDOWN(G408*C408,0)</f>
        <v>#REF!</v>
      </c>
      <c r="I408" s="174">
        <f>J10</f>
        <v>0</v>
      </c>
      <c r="J408" s="174" t="e">
        <f>ROUNDDOWN(I408*C408,0)</f>
        <v>#REF!</v>
      </c>
      <c r="K408" s="174" t="e">
        <f t="shared" ref="K408" si="284">SUM(E408+G408+I408)</f>
        <v>#REF!</v>
      </c>
      <c r="L408" s="174" t="e">
        <f>SUM(F408+H408+J408)</f>
        <v>#REF!</v>
      </c>
      <c r="M408" s="173"/>
    </row>
    <row r="409" spans="1:13" ht="18" customHeight="1">
      <c r="A409" s="173" t="s">
        <v>182</v>
      </c>
      <c r="B409" s="164"/>
      <c r="C409" s="164"/>
      <c r="D409" s="164"/>
      <c r="E409" s="174"/>
      <c r="F409" s="175" t="e">
        <f>SUM(F408:F408)</f>
        <v>#REF!</v>
      </c>
      <c r="G409" s="174"/>
      <c r="H409" s="175" t="e">
        <f>SUM(H408:H408)</f>
        <v>#REF!</v>
      </c>
      <c r="I409" s="174"/>
      <c r="J409" s="175" t="e">
        <f>SUM(J408:J408)</f>
        <v>#REF!</v>
      </c>
      <c r="K409" s="174"/>
      <c r="L409" s="174" t="e">
        <f>SUM(F409+H409+J409)</f>
        <v>#REF!</v>
      </c>
      <c r="M409" s="173"/>
    </row>
    <row r="410" spans="1:13" ht="18" customHeight="1">
      <c r="A410" s="173"/>
      <c r="B410" s="164"/>
      <c r="C410" s="164"/>
      <c r="D410" s="164"/>
      <c r="E410" s="174"/>
      <c r="F410" s="175"/>
      <c r="G410" s="174"/>
      <c r="H410" s="175"/>
      <c r="I410" s="174"/>
      <c r="J410" s="175"/>
      <c r="K410" s="174"/>
      <c r="L410" s="174"/>
      <c r="M410" s="173"/>
    </row>
    <row r="411" spans="1:13" s="81" customFormat="1" ht="16.5" customHeight="1">
      <c r="A411" s="247" t="str">
        <f>일위대가목록!A64</f>
        <v>제 63 호표</v>
      </c>
      <c r="B411" s="403" t="str">
        <f>일위대가목록!B64</f>
        <v>의자각재교체</v>
      </c>
      <c r="C411" s="403"/>
      <c r="D411" s="403" t="str">
        <f>일위대가목록!C64</f>
        <v>60*30*1650</v>
      </c>
      <c r="E411" s="403"/>
      <c r="F411" s="171" t="str">
        <f>일위대가목록!E64</f>
        <v>EA</v>
      </c>
      <c r="G411" s="171"/>
      <c r="H411" s="403"/>
      <c r="I411" s="403"/>
      <c r="J411" s="403"/>
      <c r="K411" s="403"/>
      <c r="L411" s="403"/>
      <c r="M411" s="172"/>
    </row>
    <row r="412" spans="1:13" ht="16.5" customHeight="1">
      <c r="A412" s="173" t="s">
        <v>203</v>
      </c>
      <c r="B412" s="164" t="s">
        <v>204</v>
      </c>
      <c r="C412" s="180" t="e">
        <f>'철거 폐기물 수량산출'!#REF!</f>
        <v>#REF!</v>
      </c>
      <c r="D412" s="164" t="s">
        <v>205</v>
      </c>
      <c r="E412" s="174"/>
      <c r="F412" s="175" t="e">
        <f>ROUNDDOWN(E412*C412,0)</f>
        <v>#REF!</v>
      </c>
      <c r="G412" s="174" t="e">
        <f>H38</f>
        <v>#REF!</v>
      </c>
      <c r="H412" s="174" t="e">
        <f>ROUNDDOWN(G412*C412,0)</f>
        <v>#REF!</v>
      </c>
      <c r="I412" s="174"/>
      <c r="J412" s="174" t="e">
        <f>ROUNDDOWN(I412*C412,0)</f>
        <v>#REF!</v>
      </c>
      <c r="K412" s="174" t="e">
        <f t="shared" ref="K412" si="285">SUM(E412+G412+I412)</f>
        <v>#REF!</v>
      </c>
      <c r="L412" s="174" t="e">
        <f t="shared" ref="L412" si="286">SUM(F412+H412+J412)</f>
        <v>#REF!</v>
      </c>
      <c r="M412" s="173"/>
    </row>
    <row r="413" spans="1:13" ht="16.5" customHeight="1">
      <c r="A413" s="173" t="s">
        <v>261</v>
      </c>
      <c r="B413" s="164" t="s">
        <v>214</v>
      </c>
      <c r="C413" s="180" t="e">
        <f>'철거 폐기물 수량산출'!#REF!</f>
        <v>#REF!</v>
      </c>
      <c r="D413" s="164" t="s">
        <v>205</v>
      </c>
      <c r="E413" s="174" t="e">
        <f>#REF!</f>
        <v>#REF!</v>
      </c>
      <c r="F413" s="175" t="e">
        <f t="shared" ref="F413:F416" si="287">ROUNDDOWN(E413*C413,0)</f>
        <v>#REF!</v>
      </c>
      <c r="G413" s="174"/>
      <c r="H413" s="174" t="e">
        <f t="shared" ref="H413:H416" si="288">ROUNDDOWN(G413*C413,0)</f>
        <v>#REF!</v>
      </c>
      <c r="I413" s="174"/>
      <c r="J413" s="174" t="e">
        <f t="shared" ref="J413:J416" si="289">ROUNDDOWN(I413*C413,0)</f>
        <v>#REF!</v>
      </c>
      <c r="K413" s="174" t="e">
        <f t="shared" ref="K413:K416" si="290">SUM(E413+G413+I413)</f>
        <v>#REF!</v>
      </c>
      <c r="L413" s="174" t="e">
        <f t="shared" ref="L413:L416" si="291">SUM(F413+H413+J413)</f>
        <v>#REF!</v>
      </c>
      <c r="M413" s="173"/>
    </row>
    <row r="414" spans="1:13" ht="16.5" customHeight="1">
      <c r="A414" s="173" t="s">
        <v>215</v>
      </c>
      <c r="B414" s="164" t="s">
        <v>204</v>
      </c>
      <c r="C414" s="180" t="e">
        <f>'철거 폐기물 수량산출'!#REF!</f>
        <v>#REF!</v>
      </c>
      <c r="D414" s="164" t="s">
        <v>205</v>
      </c>
      <c r="E414" s="174"/>
      <c r="F414" s="175" t="e">
        <f t="shared" si="287"/>
        <v>#REF!</v>
      </c>
      <c r="G414" s="174" t="e">
        <f>H43</f>
        <v>#REF!</v>
      </c>
      <c r="H414" s="174" t="e">
        <f t="shared" si="288"/>
        <v>#REF!</v>
      </c>
      <c r="I414" s="174"/>
      <c r="J414" s="174" t="e">
        <f t="shared" si="289"/>
        <v>#REF!</v>
      </c>
      <c r="K414" s="174" t="e">
        <f t="shared" si="290"/>
        <v>#REF!</v>
      </c>
      <c r="L414" s="174" t="e">
        <f t="shared" si="291"/>
        <v>#REF!</v>
      </c>
      <c r="M414" s="173"/>
    </row>
    <row r="415" spans="1:13" ht="16.5" customHeight="1">
      <c r="A415" s="173" t="s">
        <v>216</v>
      </c>
      <c r="B415" s="164" t="s">
        <v>87</v>
      </c>
      <c r="C415" s="180" t="e">
        <f>'철거 폐기물 수량산출'!#REF!</f>
        <v>#REF!</v>
      </c>
      <c r="D415" s="164" t="s">
        <v>97</v>
      </c>
      <c r="E415" s="174" t="e">
        <f>F10</f>
        <v>#REF!</v>
      </c>
      <c r="F415" s="175" t="e">
        <f t="shared" si="287"/>
        <v>#REF!</v>
      </c>
      <c r="G415" s="174">
        <f>H10</f>
        <v>5204</v>
      </c>
      <c r="H415" s="174" t="e">
        <f t="shared" si="288"/>
        <v>#REF!</v>
      </c>
      <c r="I415" s="174">
        <f>J10</f>
        <v>0</v>
      </c>
      <c r="J415" s="174" t="e">
        <f t="shared" si="289"/>
        <v>#REF!</v>
      </c>
      <c r="K415" s="174" t="e">
        <f t="shared" si="290"/>
        <v>#REF!</v>
      </c>
      <c r="L415" s="174" t="e">
        <f t="shared" si="291"/>
        <v>#REF!</v>
      </c>
      <c r="M415" s="173"/>
    </row>
    <row r="416" spans="1:13" ht="16.5" customHeight="1">
      <c r="A416" s="173" t="s">
        <v>212</v>
      </c>
      <c r="B416" s="164"/>
      <c r="C416" s="180" t="e">
        <f>'철거 폐기물 수량산출'!#REF!</f>
        <v>#REF!</v>
      </c>
      <c r="D416" s="164" t="s">
        <v>50</v>
      </c>
      <c r="E416" s="174"/>
      <c r="F416" s="175" t="e">
        <f t="shared" si="287"/>
        <v>#REF!</v>
      </c>
      <c r="G416" s="174" t="e">
        <f>H55</f>
        <v>#REF!</v>
      </c>
      <c r="H416" s="174" t="e">
        <f t="shared" si="288"/>
        <v>#REF!</v>
      </c>
      <c r="I416" s="174"/>
      <c r="J416" s="174" t="e">
        <f t="shared" si="289"/>
        <v>#REF!</v>
      </c>
      <c r="K416" s="174" t="e">
        <f t="shared" si="290"/>
        <v>#REF!</v>
      </c>
      <c r="L416" s="174" t="e">
        <f t="shared" si="291"/>
        <v>#REF!</v>
      </c>
      <c r="M416" s="173"/>
    </row>
    <row r="417" spans="1:13" ht="16.5" customHeight="1">
      <c r="A417" s="173" t="s">
        <v>182</v>
      </c>
      <c r="B417" s="164"/>
      <c r="C417" s="164"/>
      <c r="D417" s="164"/>
      <c r="E417" s="174"/>
      <c r="F417" s="175" t="e">
        <f>SUM(F412:F416)</f>
        <v>#REF!</v>
      </c>
      <c r="G417" s="174"/>
      <c r="H417" s="175" t="e">
        <f>SUM(H412:H416)</f>
        <v>#REF!</v>
      </c>
      <c r="I417" s="174"/>
      <c r="J417" s="175" t="e">
        <f>SUM(J412:J416)</f>
        <v>#REF!</v>
      </c>
      <c r="K417" s="174"/>
      <c r="L417" s="174" t="e">
        <f>SUM(F417+H417+J417)</f>
        <v>#REF!</v>
      </c>
      <c r="M417" s="173"/>
    </row>
    <row r="418" spans="1:13" ht="16.5" customHeight="1">
      <c r="A418" s="173"/>
      <c r="B418" s="164"/>
      <c r="C418" s="164"/>
      <c r="D418" s="164"/>
      <c r="E418" s="174"/>
      <c r="F418" s="175"/>
      <c r="G418" s="174"/>
      <c r="H418" s="175"/>
      <c r="I418" s="174"/>
      <c r="J418" s="175"/>
      <c r="K418" s="174"/>
      <c r="L418" s="174"/>
      <c r="M418" s="173"/>
    </row>
    <row r="419" spans="1:13" s="81" customFormat="1" ht="16.5" customHeight="1">
      <c r="A419" s="247" t="str">
        <f>일위대가목록!A65</f>
        <v>제 64 호표</v>
      </c>
      <c r="B419" s="403" t="str">
        <f>일위대가목록!B65</f>
        <v>운동기구캡설치</v>
      </c>
      <c r="C419" s="403"/>
      <c r="D419" s="403">
        <f>일위대가목록!C65</f>
        <v>0</v>
      </c>
      <c r="E419" s="403"/>
      <c r="F419" s="171" t="str">
        <f>일위대가목록!E65</f>
        <v>EA</v>
      </c>
      <c r="G419" s="171"/>
      <c r="H419" s="403"/>
      <c r="I419" s="403"/>
      <c r="J419" s="403"/>
      <c r="K419" s="403"/>
      <c r="L419" s="403"/>
      <c r="M419" s="172"/>
    </row>
    <row r="420" spans="1:13" ht="16.5" customHeight="1">
      <c r="A420" s="173" t="s">
        <v>546</v>
      </c>
      <c r="B420" s="164"/>
      <c r="C420" s="180">
        <v>1</v>
      </c>
      <c r="D420" s="164" t="s">
        <v>50</v>
      </c>
      <c r="E420" s="174" t="e">
        <f>#REF!</f>
        <v>#REF!</v>
      </c>
      <c r="F420" s="175" t="e">
        <f>ROUNDDOWN(E420*C420,0)</f>
        <v>#REF!</v>
      </c>
      <c r="G420" s="174"/>
      <c r="H420" s="174">
        <f>ROUNDDOWN(G420*C420,0)</f>
        <v>0</v>
      </c>
      <c r="I420" s="174"/>
      <c r="J420" s="174">
        <f>ROUNDDOWN(I420*C420,0)</f>
        <v>0</v>
      </c>
      <c r="K420" s="174" t="e">
        <f t="shared" ref="K420" si="292">SUM(E420+G420+I420)</f>
        <v>#REF!</v>
      </c>
      <c r="L420" s="174" t="e">
        <f t="shared" ref="L420" si="293">SUM(F420+H420+J420)</f>
        <v>#REF!</v>
      </c>
      <c r="M420" s="173"/>
    </row>
    <row r="421" spans="1:13" ht="16.5" customHeight="1">
      <c r="A421" s="173" t="s">
        <v>212</v>
      </c>
      <c r="B421" s="164"/>
      <c r="C421" s="180">
        <v>1</v>
      </c>
      <c r="D421" s="164" t="s">
        <v>50</v>
      </c>
      <c r="E421" s="174"/>
      <c r="F421" s="175">
        <f>ROUNDDOWN(E421*C421,0)</f>
        <v>0</v>
      </c>
      <c r="G421" s="174" t="e">
        <f>H55</f>
        <v>#REF!</v>
      </c>
      <c r="H421" s="174" t="e">
        <f>ROUNDDOWN(G421*C421,0)</f>
        <v>#REF!</v>
      </c>
      <c r="I421" s="174"/>
      <c r="J421" s="174">
        <f>ROUNDDOWN(I421*C421,0)</f>
        <v>0</v>
      </c>
      <c r="K421" s="174" t="e">
        <f t="shared" ref="K421" si="294">SUM(E421+G421+I421)</f>
        <v>#REF!</v>
      </c>
      <c r="L421" s="174" t="e">
        <f t="shared" ref="L421" si="295">SUM(F421+H421+J421)</f>
        <v>#REF!</v>
      </c>
      <c r="M421" s="173"/>
    </row>
    <row r="422" spans="1:13" ht="16.5" customHeight="1">
      <c r="A422" s="173" t="s">
        <v>182</v>
      </c>
      <c r="B422" s="164"/>
      <c r="C422" s="164"/>
      <c r="D422" s="164"/>
      <c r="E422" s="174"/>
      <c r="F422" s="175" t="e">
        <f>SUM(F420:F421)</f>
        <v>#REF!</v>
      </c>
      <c r="G422" s="174"/>
      <c r="H422" s="175" t="e">
        <f>SUM(H420:H421)</f>
        <v>#REF!</v>
      </c>
      <c r="I422" s="174"/>
      <c r="J422" s="175">
        <f>SUM(J420:J421)</f>
        <v>0</v>
      </c>
      <c r="K422" s="174"/>
      <c r="L422" s="174" t="e">
        <f>SUM(F422+H422+J422)</f>
        <v>#REF!</v>
      </c>
      <c r="M422" s="173"/>
    </row>
    <row r="423" spans="1:13" ht="16.5" customHeight="1">
      <c r="A423" s="173"/>
      <c r="B423" s="164"/>
      <c r="C423" s="164"/>
      <c r="D423" s="164"/>
      <c r="E423" s="174"/>
      <c r="F423" s="175"/>
      <c r="G423" s="174"/>
      <c r="H423" s="175"/>
      <c r="I423" s="174"/>
      <c r="J423" s="175"/>
      <c r="K423" s="174"/>
      <c r="L423" s="174"/>
      <c r="M423" s="173"/>
    </row>
    <row r="424" spans="1:13" s="81" customFormat="1" ht="16.5" customHeight="1">
      <c r="A424" s="247" t="str">
        <f>일위대가목록!A66</f>
        <v>제 65 호표</v>
      </c>
      <c r="B424" s="403" t="str">
        <f>일위대가목록!B66</f>
        <v>파고라지붕보수</v>
      </c>
      <c r="C424" s="403"/>
      <c r="D424" s="403" t="str">
        <f>일위대가목록!C66</f>
        <v>5000*5000</v>
      </c>
      <c r="E424" s="403"/>
      <c r="F424" s="171" t="str">
        <f>일위대가목록!E66</f>
        <v>개소</v>
      </c>
      <c r="G424" s="171"/>
      <c r="H424" s="403"/>
      <c r="I424" s="403"/>
      <c r="J424" s="403"/>
      <c r="K424" s="403"/>
      <c r="L424" s="403"/>
      <c r="M424" s="172"/>
    </row>
    <row r="425" spans="1:13" ht="16.5" customHeight="1">
      <c r="A425" s="173" t="s">
        <v>203</v>
      </c>
      <c r="B425" s="164" t="s">
        <v>204</v>
      </c>
      <c r="C425" s="180" t="e">
        <f>'철거 폐기물 수량산출'!#REF!</f>
        <v>#REF!</v>
      </c>
      <c r="D425" s="164" t="s">
        <v>205</v>
      </c>
      <c r="E425" s="174"/>
      <c r="F425" s="175" t="e">
        <f>ROUNDDOWN(E425*C425,0)</f>
        <v>#REF!</v>
      </c>
      <c r="G425" s="174" t="e">
        <f>H38</f>
        <v>#REF!</v>
      </c>
      <c r="H425" s="174" t="e">
        <f>ROUNDDOWN(G425*C425,0)</f>
        <v>#REF!</v>
      </c>
      <c r="I425" s="174"/>
      <c r="J425" s="174" t="e">
        <f>ROUNDDOWN(I425*C425,0)</f>
        <v>#REF!</v>
      </c>
      <c r="K425" s="174" t="e">
        <f t="shared" ref="K425" si="296">SUM(E425+G425+I425)</f>
        <v>#REF!</v>
      </c>
      <c r="L425" s="174" t="e">
        <f t="shared" ref="L425" si="297">SUM(F425+H425+J425)</f>
        <v>#REF!</v>
      </c>
      <c r="M425" s="173"/>
    </row>
    <row r="426" spans="1:13" ht="16.5" customHeight="1">
      <c r="A426" s="173" t="s">
        <v>190</v>
      </c>
      <c r="B426" s="164" t="s">
        <v>547</v>
      </c>
      <c r="C426" s="180" t="e">
        <f>'철거 폐기물 수량산출'!#REF!</f>
        <v>#REF!</v>
      </c>
      <c r="D426" s="164" t="s">
        <v>97</v>
      </c>
      <c r="E426" s="174" t="e">
        <f>#REF!</f>
        <v>#REF!</v>
      </c>
      <c r="F426" s="175" t="e">
        <f t="shared" ref="F426:F430" si="298">ROUNDDOWN(E426*C426,0)</f>
        <v>#REF!</v>
      </c>
      <c r="G426" s="174"/>
      <c r="H426" s="174" t="e">
        <f t="shared" ref="H426:H430" si="299">ROUNDDOWN(G426*C426,0)</f>
        <v>#REF!</v>
      </c>
      <c r="I426" s="174"/>
      <c r="J426" s="174" t="e">
        <f t="shared" ref="J426:J430" si="300">ROUNDDOWN(I426*C426,0)</f>
        <v>#REF!</v>
      </c>
      <c r="K426" s="174" t="e">
        <f t="shared" ref="K426:K430" si="301">SUM(E426+G426+I426)</f>
        <v>#REF!</v>
      </c>
      <c r="L426" s="174" t="e">
        <f t="shared" ref="L426:L430" si="302">SUM(F426+H426+J426)</f>
        <v>#REF!</v>
      </c>
      <c r="M426" s="173"/>
    </row>
    <row r="427" spans="1:13" ht="16.5" customHeight="1">
      <c r="A427" s="173" t="s">
        <v>215</v>
      </c>
      <c r="B427" s="164" t="s">
        <v>204</v>
      </c>
      <c r="C427" s="180" t="e">
        <f>'철거 폐기물 수량산출'!#REF!</f>
        <v>#REF!</v>
      </c>
      <c r="D427" s="164" t="s">
        <v>205</v>
      </c>
      <c r="E427" s="174"/>
      <c r="F427" s="175" t="e">
        <f t="shared" si="298"/>
        <v>#REF!</v>
      </c>
      <c r="G427" s="174" t="e">
        <f>H43</f>
        <v>#REF!</v>
      </c>
      <c r="H427" s="174" t="e">
        <f t="shared" si="299"/>
        <v>#REF!</v>
      </c>
      <c r="I427" s="174"/>
      <c r="J427" s="174" t="e">
        <f t="shared" si="300"/>
        <v>#REF!</v>
      </c>
      <c r="K427" s="174" t="e">
        <f t="shared" si="301"/>
        <v>#REF!</v>
      </c>
      <c r="L427" s="174" t="e">
        <f t="shared" si="302"/>
        <v>#REF!</v>
      </c>
      <c r="M427" s="173"/>
    </row>
    <row r="428" spans="1:13" ht="16.5" customHeight="1">
      <c r="A428" s="173" t="s">
        <v>548</v>
      </c>
      <c r="B428" s="164" t="s">
        <v>87</v>
      </c>
      <c r="C428" s="180" t="e">
        <f>'철거 폐기물 수량산출'!#REF!</f>
        <v>#REF!</v>
      </c>
      <c r="D428" s="164" t="s">
        <v>97</v>
      </c>
      <c r="E428" s="174" t="e">
        <f>F438</f>
        <v>#REF!</v>
      </c>
      <c r="F428" s="175" t="e">
        <f t="shared" si="298"/>
        <v>#REF!</v>
      </c>
      <c r="G428" s="174" t="e">
        <f>H438</f>
        <v>#REF!</v>
      </c>
      <c r="H428" s="174" t="e">
        <f t="shared" si="299"/>
        <v>#REF!</v>
      </c>
      <c r="I428" s="174" t="e">
        <f>J438</f>
        <v>#REF!</v>
      </c>
      <c r="J428" s="174" t="e">
        <f t="shared" si="300"/>
        <v>#REF!</v>
      </c>
      <c r="K428" s="174" t="e">
        <f t="shared" si="301"/>
        <v>#REF!</v>
      </c>
      <c r="L428" s="174" t="e">
        <f t="shared" si="302"/>
        <v>#REF!</v>
      </c>
      <c r="M428" s="173"/>
    </row>
    <row r="429" spans="1:13" ht="16.5" customHeight="1">
      <c r="A429" s="173" t="s">
        <v>549</v>
      </c>
      <c r="B429" s="164"/>
      <c r="C429" s="180" t="e">
        <f>'철거 폐기물 수량산출'!#REF!</f>
        <v>#REF!</v>
      </c>
      <c r="D429" s="164" t="s">
        <v>97</v>
      </c>
      <c r="E429" s="174" t="e">
        <f>F444</f>
        <v>#REF!</v>
      </c>
      <c r="F429" s="175" t="e">
        <f t="shared" si="298"/>
        <v>#REF!</v>
      </c>
      <c r="G429" s="174" t="e">
        <f>H444</f>
        <v>#REF!</v>
      </c>
      <c r="H429" s="174" t="e">
        <f t="shared" si="299"/>
        <v>#REF!</v>
      </c>
      <c r="I429" s="174">
        <f>J444</f>
        <v>0</v>
      </c>
      <c r="J429" s="174" t="e">
        <f t="shared" si="300"/>
        <v>#REF!</v>
      </c>
      <c r="K429" s="174" t="e">
        <f t="shared" si="301"/>
        <v>#REF!</v>
      </c>
      <c r="L429" s="174" t="e">
        <f t="shared" si="302"/>
        <v>#REF!</v>
      </c>
      <c r="M429" s="173"/>
    </row>
    <row r="430" spans="1:13" ht="16.5" customHeight="1">
      <c r="A430" s="173" t="s">
        <v>550</v>
      </c>
      <c r="B430" s="164"/>
      <c r="C430" s="180" t="e">
        <f>'철거 폐기물 수량산출'!#REF!</f>
        <v>#REF!</v>
      </c>
      <c r="D430" s="164" t="s">
        <v>49</v>
      </c>
      <c r="E430" s="174" t="e">
        <f>F450</f>
        <v>#REF!</v>
      </c>
      <c r="F430" s="175" t="e">
        <f t="shared" si="298"/>
        <v>#REF!</v>
      </c>
      <c r="G430" s="174" t="e">
        <f>H450</f>
        <v>#REF!</v>
      </c>
      <c r="H430" s="174" t="e">
        <f t="shared" si="299"/>
        <v>#REF!</v>
      </c>
      <c r="I430" s="174">
        <f>J450</f>
        <v>0</v>
      </c>
      <c r="J430" s="174" t="e">
        <f t="shared" si="300"/>
        <v>#REF!</v>
      </c>
      <c r="K430" s="174" t="e">
        <f t="shared" si="301"/>
        <v>#REF!</v>
      </c>
      <c r="L430" s="174" t="e">
        <f t="shared" si="302"/>
        <v>#REF!</v>
      </c>
      <c r="M430" s="173"/>
    </row>
    <row r="431" spans="1:13" ht="16.5" customHeight="1">
      <c r="A431" s="173" t="s">
        <v>182</v>
      </c>
      <c r="B431" s="164"/>
      <c r="C431" s="164"/>
      <c r="D431" s="164"/>
      <c r="E431" s="174"/>
      <c r="F431" s="175" t="e">
        <f>SUM(F425:F430)</f>
        <v>#REF!</v>
      </c>
      <c r="G431" s="174"/>
      <c r="H431" s="175" t="e">
        <f>SUM(H425:H430)</f>
        <v>#REF!</v>
      </c>
      <c r="I431" s="174"/>
      <c r="J431" s="175" t="e">
        <f>SUM(J425:J430)</f>
        <v>#REF!</v>
      </c>
      <c r="K431" s="174"/>
      <c r="L431" s="174" t="e">
        <f>SUM(F431+H431+J431)</f>
        <v>#REF!</v>
      </c>
      <c r="M431" s="173"/>
    </row>
    <row r="432" spans="1:13" ht="16.5" customHeight="1">
      <c r="A432" s="173"/>
      <c r="B432" s="164"/>
      <c r="C432" s="164"/>
      <c r="D432" s="164"/>
      <c r="E432" s="174"/>
      <c r="F432" s="175"/>
      <c r="G432" s="174"/>
      <c r="H432" s="175"/>
      <c r="I432" s="174"/>
      <c r="J432" s="175"/>
      <c r="K432" s="174"/>
      <c r="L432" s="174"/>
      <c r="M432" s="173"/>
    </row>
    <row r="433" spans="1:13" s="84" customFormat="1" ht="16.5" customHeight="1">
      <c r="A433" s="247" t="s">
        <v>551</v>
      </c>
      <c r="B433" s="403" t="s">
        <v>548</v>
      </c>
      <c r="C433" s="403"/>
      <c r="D433" s="403"/>
      <c r="E433" s="403"/>
      <c r="F433" s="171" t="s">
        <v>97</v>
      </c>
      <c r="G433" s="176"/>
      <c r="H433" s="403" t="s">
        <v>552</v>
      </c>
      <c r="I433" s="403"/>
      <c r="J433" s="403"/>
      <c r="K433" s="403"/>
      <c r="L433" s="403"/>
      <c r="M433" s="172"/>
    </row>
    <row r="434" spans="1:13" s="84" customFormat="1" ht="16.5" customHeight="1">
      <c r="A434" s="173" t="s">
        <v>553</v>
      </c>
      <c r="B434" s="164" t="s">
        <v>502</v>
      </c>
      <c r="C434" s="164">
        <v>1.2</v>
      </c>
      <c r="D434" s="164" t="s">
        <v>531</v>
      </c>
      <c r="E434" s="174" t="e">
        <f>#REF!</f>
        <v>#REF!</v>
      </c>
      <c r="F434" s="175" t="e">
        <f>ROUNDDOWN(E434*C434,0)</f>
        <v>#REF!</v>
      </c>
      <c r="G434" s="174"/>
      <c r="H434" s="174">
        <f>ROUNDDOWN(G434*C434,0)</f>
        <v>0</v>
      </c>
      <c r="I434" s="174"/>
      <c r="J434" s="174">
        <f t="shared" ref="J434" si="303">ROUNDDOWN(I434*C434,0)</f>
        <v>0</v>
      </c>
      <c r="K434" s="174" t="e">
        <f t="shared" ref="K434:K437" si="304">SUM(E434+G434+I434)</f>
        <v>#REF!</v>
      </c>
      <c r="L434" s="174" t="e">
        <f t="shared" ref="L434:L437" si="305">SUM(F434+H434+J434)</f>
        <v>#REF!</v>
      </c>
      <c r="M434" s="173"/>
    </row>
    <row r="435" spans="1:13" ht="16.5" customHeight="1">
      <c r="A435" s="173" t="s">
        <v>554</v>
      </c>
      <c r="B435" s="164"/>
      <c r="C435" s="164">
        <v>0.08</v>
      </c>
      <c r="D435" s="164" t="s">
        <v>521</v>
      </c>
      <c r="E435" s="174"/>
      <c r="F435" s="175">
        <f t="shared" ref="F435:F436" si="306">ROUNDDOWN(E435*C435,0)</f>
        <v>0</v>
      </c>
      <c r="G435" s="174" t="e">
        <f>#REF!</f>
        <v>#REF!</v>
      </c>
      <c r="H435" s="174" t="e">
        <f t="shared" ref="H435:H436" si="307">ROUNDDOWN(G435*C435,0)</f>
        <v>#REF!</v>
      </c>
      <c r="I435" s="174"/>
      <c r="J435" s="174">
        <f t="shared" ref="J435:J436" si="308">ROUNDDOWN(I435*C435,0)</f>
        <v>0</v>
      </c>
      <c r="K435" s="174" t="e">
        <f t="shared" ref="K435:K436" si="309">SUM(E435+G435+I435)</f>
        <v>#REF!</v>
      </c>
      <c r="L435" s="174" t="e">
        <f t="shared" ref="L435:L436" si="310">SUM(F435+H435+J435)</f>
        <v>#REF!</v>
      </c>
      <c r="M435" s="173"/>
    </row>
    <row r="436" spans="1:13" ht="16.5" customHeight="1">
      <c r="A436" s="173" t="s">
        <v>184</v>
      </c>
      <c r="B436" s="164"/>
      <c r="C436" s="164">
        <v>0.04</v>
      </c>
      <c r="D436" s="164" t="s">
        <v>521</v>
      </c>
      <c r="E436" s="174"/>
      <c r="F436" s="175">
        <f t="shared" si="306"/>
        <v>0</v>
      </c>
      <c r="G436" s="174" t="e">
        <f>#REF!</f>
        <v>#REF!</v>
      </c>
      <c r="H436" s="174" t="e">
        <f t="shared" si="307"/>
        <v>#REF!</v>
      </c>
      <c r="I436" s="174"/>
      <c r="J436" s="174">
        <f t="shared" si="308"/>
        <v>0</v>
      </c>
      <c r="K436" s="174" t="e">
        <f t="shared" si="309"/>
        <v>#REF!</v>
      </c>
      <c r="L436" s="174" t="e">
        <f t="shared" si="310"/>
        <v>#REF!</v>
      </c>
      <c r="M436" s="173"/>
    </row>
    <row r="437" spans="1:13" ht="16.5" customHeight="1">
      <c r="A437" s="173" t="s">
        <v>197</v>
      </c>
      <c r="B437" s="164" t="s">
        <v>517</v>
      </c>
      <c r="C437" s="164">
        <v>1</v>
      </c>
      <c r="D437" s="164" t="s">
        <v>47</v>
      </c>
      <c r="E437" s="174"/>
      <c r="F437" s="175">
        <f t="shared" ref="F437" si="311">ROUNDDOWN(E437*C437,0)</f>
        <v>0</v>
      </c>
      <c r="G437" s="174"/>
      <c r="H437" s="174">
        <f t="shared" ref="H437" si="312">ROUNDDOWN(G437*C437,0)</f>
        <v>0</v>
      </c>
      <c r="I437" s="174" t="e">
        <f>H438</f>
        <v>#REF!</v>
      </c>
      <c r="J437" s="174" t="e">
        <f>ROUNDDOWN(I437*3%,0)</f>
        <v>#REF!</v>
      </c>
      <c r="K437" s="174" t="e">
        <f t="shared" si="304"/>
        <v>#REF!</v>
      </c>
      <c r="L437" s="174" t="e">
        <f t="shared" si="305"/>
        <v>#REF!</v>
      </c>
      <c r="M437" s="173"/>
    </row>
    <row r="438" spans="1:13" ht="16.5" customHeight="1">
      <c r="A438" s="173" t="s">
        <v>182</v>
      </c>
      <c r="B438" s="164"/>
      <c r="C438" s="164"/>
      <c r="D438" s="164"/>
      <c r="E438" s="174"/>
      <c r="F438" s="175" t="e">
        <f>SUM(F434:F437)</f>
        <v>#REF!</v>
      </c>
      <c r="G438" s="174"/>
      <c r="H438" s="175" t="e">
        <f>SUM(H434:H437)</f>
        <v>#REF!</v>
      </c>
      <c r="I438" s="174"/>
      <c r="J438" s="175" t="e">
        <f>SUM(J434:J437)</f>
        <v>#REF!</v>
      </c>
      <c r="K438" s="174"/>
      <c r="L438" s="174" t="e">
        <f>SUM(F438+H438+J438)</f>
        <v>#REF!</v>
      </c>
      <c r="M438" s="173"/>
    </row>
    <row r="439" spans="1:13" s="84" customFormat="1" ht="18" customHeight="1">
      <c r="A439" s="247" t="s">
        <v>555</v>
      </c>
      <c r="B439" s="403" t="s">
        <v>556</v>
      </c>
      <c r="C439" s="403"/>
      <c r="D439" s="403"/>
      <c r="E439" s="403"/>
      <c r="F439" s="171" t="s">
        <v>97</v>
      </c>
      <c r="G439" s="176"/>
      <c r="H439" s="403" t="s">
        <v>557</v>
      </c>
      <c r="I439" s="403"/>
      <c r="J439" s="403"/>
      <c r="K439" s="403"/>
      <c r="L439" s="403"/>
      <c r="M439" s="172"/>
    </row>
    <row r="440" spans="1:13" s="84" customFormat="1" ht="18" customHeight="1">
      <c r="A440" s="173" t="s">
        <v>558</v>
      </c>
      <c r="B440" s="164" t="s">
        <v>502</v>
      </c>
      <c r="C440" s="164">
        <v>1.05</v>
      </c>
      <c r="D440" s="164" t="s">
        <v>531</v>
      </c>
      <c r="E440" s="174" t="e">
        <f>#REF!</f>
        <v>#REF!</v>
      </c>
      <c r="F440" s="175" t="e">
        <f>ROUNDDOWN(E440*C440,0)</f>
        <v>#REF!</v>
      </c>
      <c r="G440" s="174"/>
      <c r="H440" s="174">
        <f>ROUNDDOWN(G440*C440,0)</f>
        <v>0</v>
      </c>
      <c r="I440" s="174"/>
      <c r="J440" s="174">
        <f t="shared" ref="J440:J443" si="313">ROUNDDOWN(I440*C440,0)</f>
        <v>0</v>
      </c>
      <c r="K440" s="174" t="e">
        <f t="shared" ref="K440:K443" si="314">SUM(E440+G440+I440)</f>
        <v>#REF!</v>
      </c>
      <c r="L440" s="174" t="e">
        <f t="shared" ref="L440:L443" si="315">SUM(F440+H440+J440)</f>
        <v>#REF!</v>
      </c>
      <c r="M440" s="173"/>
    </row>
    <row r="441" spans="1:13" ht="18" customHeight="1">
      <c r="A441" s="173" t="s">
        <v>528</v>
      </c>
      <c r="B441" s="164" t="s">
        <v>559</v>
      </c>
      <c r="C441" s="164">
        <v>1</v>
      </c>
      <c r="D441" s="164" t="s">
        <v>532</v>
      </c>
      <c r="E441" s="174" t="e">
        <f>F440</f>
        <v>#REF!</v>
      </c>
      <c r="F441" s="175" t="e">
        <f>ROUNDDOWN(E441*3%,0)</f>
        <v>#REF!</v>
      </c>
      <c r="G441" s="174"/>
      <c r="H441" s="174">
        <f>ROUNDDOWN(G441*C441,0)</f>
        <v>0</v>
      </c>
      <c r="I441" s="174"/>
      <c r="J441" s="174">
        <f t="shared" si="313"/>
        <v>0</v>
      </c>
      <c r="K441" s="174" t="e">
        <f t="shared" si="314"/>
        <v>#REF!</v>
      </c>
      <c r="L441" s="174" t="e">
        <f t="shared" si="315"/>
        <v>#REF!</v>
      </c>
      <c r="M441" s="173"/>
    </row>
    <row r="442" spans="1:13" ht="18" customHeight="1">
      <c r="A442" s="173" t="s">
        <v>529</v>
      </c>
      <c r="B442" s="164"/>
      <c r="C442" s="164">
        <v>7.0000000000000007E-2</v>
      </c>
      <c r="D442" s="164" t="s">
        <v>521</v>
      </c>
      <c r="E442" s="174"/>
      <c r="F442" s="175">
        <f t="shared" ref="F442" si="316">ROUNDDOWN(E442*C442,0)</f>
        <v>0</v>
      </c>
      <c r="G442" s="174" t="e">
        <f>#REF!</f>
        <v>#REF!</v>
      </c>
      <c r="H442" s="174" t="e">
        <f>ROUNDDOWN(G442*C442,0)</f>
        <v>#REF!</v>
      </c>
      <c r="I442" s="174"/>
      <c r="J442" s="174">
        <f t="shared" si="313"/>
        <v>0</v>
      </c>
      <c r="K442" s="174" t="e">
        <f t="shared" si="314"/>
        <v>#REF!</v>
      </c>
      <c r="L442" s="174" t="e">
        <f t="shared" si="315"/>
        <v>#REF!</v>
      </c>
      <c r="M442" s="173"/>
    </row>
    <row r="443" spans="1:13" ht="18" customHeight="1">
      <c r="A443" s="173" t="s">
        <v>184</v>
      </c>
      <c r="B443" s="164"/>
      <c r="C443" s="164">
        <v>0.01</v>
      </c>
      <c r="D443" s="164" t="s">
        <v>521</v>
      </c>
      <c r="E443" s="174"/>
      <c r="F443" s="175">
        <f>E443*5%</f>
        <v>0</v>
      </c>
      <c r="G443" s="174" t="e">
        <f>#REF!</f>
        <v>#REF!</v>
      </c>
      <c r="H443" s="174" t="e">
        <f>ROUNDDOWN(G443*C443,0)</f>
        <v>#REF!</v>
      </c>
      <c r="I443" s="174"/>
      <c r="J443" s="174">
        <f t="shared" si="313"/>
        <v>0</v>
      </c>
      <c r="K443" s="174" t="e">
        <f t="shared" si="314"/>
        <v>#REF!</v>
      </c>
      <c r="L443" s="174" t="e">
        <f t="shared" si="315"/>
        <v>#REF!</v>
      </c>
      <c r="M443" s="173"/>
    </row>
    <row r="444" spans="1:13" ht="18" customHeight="1">
      <c r="A444" s="173" t="s">
        <v>182</v>
      </c>
      <c r="B444" s="164"/>
      <c r="C444" s="164"/>
      <c r="D444" s="164"/>
      <c r="E444" s="174"/>
      <c r="F444" s="175" t="e">
        <f>SUM(F440:F443)</f>
        <v>#REF!</v>
      </c>
      <c r="G444" s="174"/>
      <c r="H444" s="175" t="e">
        <f>SUM(H440:H443)</f>
        <v>#REF!</v>
      </c>
      <c r="I444" s="174"/>
      <c r="J444" s="175">
        <f>SUM(J440:J443)</f>
        <v>0</v>
      </c>
      <c r="K444" s="174"/>
      <c r="L444" s="174" t="e">
        <f>SUM(F444+H444+J444)</f>
        <v>#REF!</v>
      </c>
      <c r="M444" s="173"/>
    </row>
    <row r="445" spans="1:13" ht="18" customHeight="1">
      <c r="A445" s="173"/>
      <c r="B445" s="164"/>
      <c r="C445" s="164"/>
      <c r="D445" s="164"/>
      <c r="E445" s="174"/>
      <c r="F445" s="175"/>
      <c r="G445" s="174"/>
      <c r="H445" s="175"/>
      <c r="I445" s="174"/>
      <c r="J445" s="175"/>
      <c r="K445" s="174"/>
      <c r="L445" s="174"/>
      <c r="M445" s="173"/>
    </row>
    <row r="446" spans="1:13" s="84" customFormat="1" ht="18" customHeight="1">
      <c r="A446" s="247" t="s">
        <v>560</v>
      </c>
      <c r="B446" s="403" t="s">
        <v>561</v>
      </c>
      <c r="C446" s="403"/>
      <c r="D446" s="403"/>
      <c r="E446" s="403"/>
      <c r="F446" s="171" t="s">
        <v>49</v>
      </c>
      <c r="G446" s="176"/>
      <c r="H446" s="403" t="s">
        <v>562</v>
      </c>
      <c r="I446" s="403"/>
      <c r="J446" s="403"/>
      <c r="K446" s="403"/>
      <c r="L446" s="403"/>
      <c r="M446" s="172"/>
    </row>
    <row r="447" spans="1:13" s="84" customFormat="1" ht="18" customHeight="1">
      <c r="A447" s="173" t="s">
        <v>563</v>
      </c>
      <c r="B447" s="164" t="s">
        <v>502</v>
      </c>
      <c r="C447" s="164">
        <v>1.1000000000000001</v>
      </c>
      <c r="D447" s="164" t="s">
        <v>564</v>
      </c>
      <c r="E447" s="174" t="e">
        <f>#REF!</f>
        <v>#REF!</v>
      </c>
      <c r="F447" s="175" t="e">
        <f>ROUNDDOWN(E447*C447,0)</f>
        <v>#REF!</v>
      </c>
      <c r="G447" s="174"/>
      <c r="H447" s="174">
        <f>ROUNDDOWN(G447*C447,0)</f>
        <v>0</v>
      </c>
      <c r="I447" s="174"/>
      <c r="J447" s="174">
        <f t="shared" ref="J447:J449" si="317">ROUNDDOWN(I447*C447,0)</f>
        <v>0</v>
      </c>
      <c r="K447" s="174" t="e">
        <f t="shared" ref="K447:K449" si="318">SUM(E447+G447+I447)</f>
        <v>#REF!</v>
      </c>
      <c r="L447" s="174" t="e">
        <f t="shared" ref="L447:L449" si="319">SUM(F447+H447+J447)</f>
        <v>#REF!</v>
      </c>
      <c r="M447" s="173"/>
    </row>
    <row r="448" spans="1:13" ht="18" customHeight="1">
      <c r="A448" s="173" t="s">
        <v>528</v>
      </c>
      <c r="B448" s="164" t="s">
        <v>559</v>
      </c>
      <c r="C448" s="164">
        <v>1</v>
      </c>
      <c r="D448" s="164" t="s">
        <v>532</v>
      </c>
      <c r="E448" s="174" t="e">
        <f>F447</f>
        <v>#REF!</v>
      </c>
      <c r="F448" s="175" t="e">
        <f>ROUNDDOWN(E448*3%,0)</f>
        <v>#REF!</v>
      </c>
      <c r="G448" s="174"/>
      <c r="H448" s="174">
        <f t="shared" ref="H448:H449" si="320">ROUNDDOWN(G448*C448,0)</f>
        <v>0</v>
      </c>
      <c r="I448" s="174"/>
      <c r="J448" s="174">
        <f t="shared" si="317"/>
        <v>0</v>
      </c>
      <c r="K448" s="174" t="e">
        <f t="shared" si="318"/>
        <v>#REF!</v>
      </c>
      <c r="L448" s="174" t="e">
        <f t="shared" si="319"/>
        <v>#REF!</v>
      </c>
      <c r="M448" s="173"/>
    </row>
    <row r="449" spans="1:13" ht="18" customHeight="1">
      <c r="A449" s="173" t="s">
        <v>529</v>
      </c>
      <c r="B449" s="164"/>
      <c r="C449" s="164">
        <v>0.02</v>
      </c>
      <c r="D449" s="164" t="s">
        <v>521</v>
      </c>
      <c r="E449" s="174"/>
      <c r="F449" s="175">
        <f t="shared" ref="F449" si="321">ROUNDDOWN(E449*C449,0)</f>
        <v>0</v>
      </c>
      <c r="G449" s="174" t="e">
        <f>#REF!</f>
        <v>#REF!</v>
      </c>
      <c r="H449" s="174" t="e">
        <f t="shared" si="320"/>
        <v>#REF!</v>
      </c>
      <c r="I449" s="174"/>
      <c r="J449" s="174">
        <f t="shared" si="317"/>
        <v>0</v>
      </c>
      <c r="K449" s="174" t="e">
        <f t="shared" si="318"/>
        <v>#REF!</v>
      </c>
      <c r="L449" s="174" t="e">
        <f t="shared" si="319"/>
        <v>#REF!</v>
      </c>
      <c r="M449" s="173"/>
    </row>
    <row r="450" spans="1:13" ht="18" customHeight="1">
      <c r="A450" s="173" t="s">
        <v>182</v>
      </c>
      <c r="B450" s="164"/>
      <c r="C450" s="164"/>
      <c r="D450" s="164"/>
      <c r="E450" s="174"/>
      <c r="F450" s="175" t="e">
        <f>SUM(F447:F449)</f>
        <v>#REF!</v>
      </c>
      <c r="G450" s="174"/>
      <c r="H450" s="175" t="e">
        <f>SUM(H447:H449)</f>
        <v>#REF!</v>
      </c>
      <c r="I450" s="174"/>
      <c r="J450" s="175">
        <f>SUM(J447:J449)</f>
        <v>0</v>
      </c>
      <c r="K450" s="174"/>
      <c r="L450" s="174" t="e">
        <f>SUM(F450+H450+J450)</f>
        <v>#REF!</v>
      </c>
      <c r="M450" s="173"/>
    </row>
    <row r="451" spans="1:13" ht="18" customHeight="1">
      <c r="A451" s="173"/>
      <c r="B451" s="164"/>
      <c r="C451" s="164"/>
      <c r="D451" s="164"/>
      <c r="E451" s="174"/>
      <c r="F451" s="175"/>
      <c r="G451" s="174"/>
      <c r="H451" s="175"/>
      <c r="I451" s="174"/>
      <c r="J451" s="175"/>
      <c r="K451" s="174"/>
      <c r="L451" s="174"/>
      <c r="M451" s="173"/>
    </row>
    <row r="452" spans="1:13" s="81" customFormat="1" ht="18" customHeight="1">
      <c r="A452" s="247" t="str">
        <f>일위대가목록!A67</f>
        <v>제 66 호표</v>
      </c>
      <c r="B452" s="403" t="str">
        <f>일위대가목록!B67</f>
        <v>평의자도색</v>
      </c>
      <c r="C452" s="403"/>
      <c r="D452" s="403">
        <f>일위대가목록!C67</f>
        <v>0</v>
      </c>
      <c r="E452" s="403"/>
      <c r="F452" s="171" t="str">
        <f>일위대가목록!E67</f>
        <v>조</v>
      </c>
      <c r="G452" s="171"/>
      <c r="H452" s="403"/>
      <c r="I452" s="403"/>
      <c r="J452" s="403"/>
      <c r="K452" s="403"/>
      <c r="L452" s="403"/>
      <c r="M452" s="172"/>
    </row>
    <row r="453" spans="1:13" ht="18" customHeight="1">
      <c r="A453" s="173" t="s">
        <v>216</v>
      </c>
      <c r="B453" s="164" t="s">
        <v>87</v>
      </c>
      <c r="C453" s="180" t="e">
        <f>'철거 폐기물 수량산출'!#REF!</f>
        <v>#REF!</v>
      </c>
      <c r="D453" s="164" t="s">
        <v>97</v>
      </c>
      <c r="E453" s="174" t="e">
        <f>F10</f>
        <v>#REF!</v>
      </c>
      <c r="F453" s="175" t="e">
        <f>ROUNDDOWN(E453*C453,0)</f>
        <v>#REF!</v>
      </c>
      <c r="G453" s="174">
        <f>H10</f>
        <v>5204</v>
      </c>
      <c r="H453" s="174" t="e">
        <f>ROUNDDOWN(G453*C453,0)</f>
        <v>#REF!</v>
      </c>
      <c r="I453" s="174">
        <f>J10</f>
        <v>0</v>
      </c>
      <c r="J453" s="174" t="e">
        <f>ROUNDDOWN(I453*C453,0)</f>
        <v>#REF!</v>
      </c>
      <c r="K453" s="174" t="e">
        <f t="shared" ref="K453" si="322">SUM(E453+G453+I453)</f>
        <v>#REF!</v>
      </c>
      <c r="L453" s="174" t="e">
        <f>SUM(F453+H453+J453)</f>
        <v>#REF!</v>
      </c>
      <c r="M453" s="173"/>
    </row>
    <row r="454" spans="1:13" ht="18" customHeight="1">
      <c r="A454" s="173" t="s">
        <v>182</v>
      </c>
      <c r="B454" s="164"/>
      <c r="C454" s="164"/>
      <c r="D454" s="164"/>
      <c r="E454" s="174"/>
      <c r="F454" s="175" t="e">
        <f>SUM(F453:F453)</f>
        <v>#REF!</v>
      </c>
      <c r="G454" s="174"/>
      <c r="H454" s="175" t="e">
        <f>SUM(H453:H453)</f>
        <v>#REF!</v>
      </c>
      <c r="I454" s="174"/>
      <c r="J454" s="175" t="e">
        <f>SUM(J453:J453)</f>
        <v>#REF!</v>
      </c>
      <c r="K454" s="174"/>
      <c r="L454" s="174" t="e">
        <f>SUM(F454+H454+J454)</f>
        <v>#REF!</v>
      </c>
      <c r="M454" s="173"/>
    </row>
    <row r="455" spans="1:13" ht="18" customHeight="1">
      <c r="A455" s="173"/>
      <c r="B455" s="164"/>
      <c r="C455" s="164"/>
      <c r="D455" s="164"/>
      <c r="E455" s="174"/>
      <c r="F455" s="175"/>
      <c r="G455" s="174"/>
      <c r="H455" s="175"/>
      <c r="I455" s="174"/>
      <c r="J455" s="175"/>
      <c r="K455" s="174"/>
      <c r="L455" s="174"/>
      <c r="M455" s="173"/>
    </row>
    <row r="456" spans="1:13" s="81" customFormat="1" ht="18" customHeight="1">
      <c r="A456" s="247" t="str">
        <f>일위대가목록!A68</f>
        <v>제 67 호표</v>
      </c>
      <c r="B456" s="403" t="str">
        <f>일위대가목록!B68</f>
        <v>등의자도색</v>
      </c>
      <c r="C456" s="403"/>
      <c r="D456" s="403">
        <f>일위대가목록!C68</f>
        <v>0</v>
      </c>
      <c r="E456" s="403"/>
      <c r="F456" s="171" t="str">
        <f>일위대가목록!E68</f>
        <v>조</v>
      </c>
      <c r="G456" s="171"/>
      <c r="H456" s="403"/>
      <c r="I456" s="403"/>
      <c r="J456" s="403"/>
      <c r="K456" s="403"/>
      <c r="L456" s="403"/>
      <c r="M456" s="172"/>
    </row>
    <row r="457" spans="1:13" ht="18" customHeight="1">
      <c r="A457" s="173" t="s">
        <v>216</v>
      </c>
      <c r="B457" s="164" t="s">
        <v>87</v>
      </c>
      <c r="C457" s="180" t="e">
        <f>'철거 폐기물 수량산출'!#REF!</f>
        <v>#REF!</v>
      </c>
      <c r="D457" s="164" t="s">
        <v>97</v>
      </c>
      <c r="E457" s="174" t="e">
        <f>F10</f>
        <v>#REF!</v>
      </c>
      <c r="F457" s="175" t="e">
        <f>ROUNDDOWN(E457*C457,0)</f>
        <v>#REF!</v>
      </c>
      <c r="G457" s="174">
        <f>H10</f>
        <v>5204</v>
      </c>
      <c r="H457" s="174" t="e">
        <f>ROUNDDOWN(G457*C457,0)</f>
        <v>#REF!</v>
      </c>
      <c r="I457" s="174">
        <f>J10</f>
        <v>0</v>
      </c>
      <c r="J457" s="174" t="e">
        <f>ROUNDDOWN(I457*C457,0)</f>
        <v>#REF!</v>
      </c>
      <c r="K457" s="174" t="e">
        <f t="shared" ref="K457" si="323">SUM(E457+G457+I457)</f>
        <v>#REF!</v>
      </c>
      <c r="L457" s="174" t="e">
        <f>SUM(F457+H457+J457)</f>
        <v>#REF!</v>
      </c>
      <c r="M457" s="173"/>
    </row>
    <row r="458" spans="1:13" ht="18" customHeight="1">
      <c r="A458" s="173" t="s">
        <v>182</v>
      </c>
      <c r="B458" s="164"/>
      <c r="C458" s="164"/>
      <c r="D458" s="164"/>
      <c r="E458" s="174"/>
      <c r="F458" s="175" t="e">
        <f>SUM(F457:F457)</f>
        <v>#REF!</v>
      </c>
      <c r="G458" s="174"/>
      <c r="H458" s="175" t="e">
        <f>SUM(H457:H457)</f>
        <v>#REF!</v>
      </c>
      <c r="I458" s="174"/>
      <c r="J458" s="175" t="e">
        <f>SUM(J457:J457)</f>
        <v>#REF!</v>
      </c>
      <c r="K458" s="174"/>
      <c r="L458" s="174" t="e">
        <f>SUM(F458+H458+J458)</f>
        <v>#REF!</v>
      </c>
      <c r="M458" s="173"/>
    </row>
    <row r="459" spans="1:13" ht="18" customHeight="1">
      <c r="A459" s="173"/>
      <c r="B459" s="164"/>
      <c r="C459" s="164"/>
      <c r="D459" s="164"/>
      <c r="E459" s="174"/>
      <c r="F459" s="175"/>
      <c r="G459" s="174"/>
      <c r="H459" s="175"/>
      <c r="I459" s="174"/>
      <c r="J459" s="175"/>
      <c r="K459" s="174"/>
      <c r="L459" s="174"/>
      <c r="M459" s="173"/>
    </row>
    <row r="460" spans="1:13" s="81" customFormat="1" ht="18" customHeight="1">
      <c r="A460" s="247" t="str">
        <f>일위대가목록!A69</f>
        <v>제 68 호표</v>
      </c>
      <c r="B460" s="403" t="str">
        <f>일위대가목록!B69</f>
        <v>데크앉음벽도색</v>
      </c>
      <c r="C460" s="403"/>
      <c r="D460" s="403">
        <f>일위대가목록!C69</f>
        <v>0</v>
      </c>
      <c r="E460" s="403"/>
      <c r="F460" s="171" t="str">
        <f>일위대가목록!E69</f>
        <v>개소</v>
      </c>
      <c r="G460" s="171"/>
      <c r="H460" s="403"/>
      <c r="I460" s="403"/>
      <c r="J460" s="403"/>
      <c r="K460" s="403"/>
      <c r="L460" s="403"/>
      <c r="M460" s="172"/>
    </row>
    <row r="461" spans="1:13" ht="18" customHeight="1">
      <c r="A461" s="173" t="s">
        <v>216</v>
      </c>
      <c r="B461" s="164" t="s">
        <v>87</v>
      </c>
      <c r="C461" s="180" t="e">
        <f>'철거 폐기물 수량산출'!#REF!</f>
        <v>#REF!</v>
      </c>
      <c r="D461" s="164" t="s">
        <v>97</v>
      </c>
      <c r="E461" s="174" t="e">
        <f>F10</f>
        <v>#REF!</v>
      </c>
      <c r="F461" s="175" t="e">
        <f>ROUNDDOWN(E461*C461,0)</f>
        <v>#REF!</v>
      </c>
      <c r="G461" s="174">
        <f>H10</f>
        <v>5204</v>
      </c>
      <c r="H461" s="174" t="e">
        <f>ROUNDDOWN(G461*C461,0)</f>
        <v>#REF!</v>
      </c>
      <c r="I461" s="174">
        <f>J10</f>
        <v>0</v>
      </c>
      <c r="J461" s="174" t="e">
        <f>ROUNDDOWN(I461*C461,0)</f>
        <v>#REF!</v>
      </c>
      <c r="K461" s="174" t="e">
        <f t="shared" ref="K461" si="324">SUM(E461+G461+I461)</f>
        <v>#REF!</v>
      </c>
      <c r="L461" s="174" t="e">
        <f>SUM(F461+H461+J461)</f>
        <v>#REF!</v>
      </c>
      <c r="M461" s="173"/>
    </row>
    <row r="462" spans="1:13" ht="18" customHeight="1">
      <c r="A462" s="173" t="s">
        <v>182</v>
      </c>
      <c r="B462" s="164"/>
      <c r="C462" s="164"/>
      <c r="D462" s="164"/>
      <c r="E462" s="174"/>
      <c r="F462" s="175" t="e">
        <f>SUM(F461:F461)</f>
        <v>#REF!</v>
      </c>
      <c r="G462" s="174"/>
      <c r="H462" s="175" t="e">
        <f>SUM(H461:H461)</f>
        <v>#REF!</v>
      </c>
      <c r="I462" s="174"/>
      <c r="J462" s="175" t="e">
        <f>SUM(J461:J461)</f>
        <v>#REF!</v>
      </c>
      <c r="K462" s="174"/>
      <c r="L462" s="174" t="e">
        <f>SUM(F462+H462+J462)</f>
        <v>#REF!</v>
      </c>
      <c r="M462" s="173"/>
    </row>
    <row r="463" spans="1:13" ht="18" customHeight="1">
      <c r="A463" s="173"/>
      <c r="B463" s="164"/>
      <c r="C463" s="164"/>
      <c r="D463" s="164"/>
      <c r="E463" s="174"/>
      <c r="F463" s="175"/>
      <c r="G463" s="174"/>
      <c r="H463" s="175"/>
      <c r="I463" s="174"/>
      <c r="J463" s="175"/>
      <c r="K463" s="174"/>
      <c r="L463" s="174"/>
      <c r="M463" s="173"/>
    </row>
    <row r="464" spans="1:13" s="81" customFormat="1" ht="18" customHeight="1">
      <c r="A464" s="247" t="str">
        <f>일위대가목록!A70</f>
        <v>제 69 호표</v>
      </c>
      <c r="B464" s="403" t="str">
        <f>일위대가목록!B70</f>
        <v>목재휀스보강</v>
      </c>
      <c r="C464" s="403"/>
      <c r="D464" s="403">
        <f>일위대가목록!C72</f>
        <v>0</v>
      </c>
      <c r="E464" s="403"/>
      <c r="F464" s="171" t="str">
        <f>일위대가목록!E72</f>
        <v>EA</v>
      </c>
      <c r="G464" s="171"/>
      <c r="H464" s="403"/>
      <c r="I464" s="403"/>
      <c r="J464" s="403"/>
      <c r="K464" s="403"/>
      <c r="L464" s="403"/>
      <c r="M464" s="172"/>
    </row>
    <row r="465" spans="1:13" ht="18" customHeight="1">
      <c r="A465" s="173" t="s">
        <v>176</v>
      </c>
      <c r="B465" s="164" t="s">
        <v>177</v>
      </c>
      <c r="C465" s="164" t="e">
        <f>'철거 폐기물 수량산출'!#REF!</f>
        <v>#REF!</v>
      </c>
      <c r="D465" s="164" t="s">
        <v>94</v>
      </c>
      <c r="E465" s="174"/>
      <c r="F465" s="175" t="e">
        <f t="shared" ref="F465:F469" si="325">ROUNDDOWN(E465*C465,0)</f>
        <v>#REF!</v>
      </c>
      <c r="G465" s="174" t="e">
        <f>H80</f>
        <v>#REF!</v>
      </c>
      <c r="H465" s="174" t="e">
        <f t="shared" ref="H465:H469" si="326">ROUNDDOWN(G465*C465,0)</f>
        <v>#REF!</v>
      </c>
      <c r="I465" s="174"/>
      <c r="J465" s="174" t="e">
        <f t="shared" ref="J465:J469" si="327">ROUNDDOWN(I465*C465,0)</f>
        <v>#REF!</v>
      </c>
      <c r="K465" s="174" t="e">
        <f t="shared" ref="K465:K469" si="328">SUM(E465+G465+I465)</f>
        <v>#REF!</v>
      </c>
      <c r="L465" s="174" t="e">
        <f t="shared" ref="L465:L469" si="329">SUM(F465+H465+J465)</f>
        <v>#REF!</v>
      </c>
      <c r="M465" s="173"/>
    </row>
    <row r="466" spans="1:13" ht="18" customHeight="1">
      <c r="A466" s="173" t="s">
        <v>178</v>
      </c>
      <c r="B466" s="164" t="s">
        <v>179</v>
      </c>
      <c r="C466" s="164" t="e">
        <f>'철거 폐기물 수량산출'!#REF!</f>
        <v>#REF!</v>
      </c>
      <c r="D466" s="164" t="s">
        <v>94</v>
      </c>
      <c r="E466" s="174"/>
      <c r="F466" s="175" t="e">
        <f t="shared" si="325"/>
        <v>#REF!</v>
      </c>
      <c r="G466" s="174" t="e">
        <f>H84</f>
        <v>#REF!</v>
      </c>
      <c r="H466" s="174" t="e">
        <f t="shared" si="326"/>
        <v>#REF!</v>
      </c>
      <c r="I466" s="174"/>
      <c r="J466" s="174" t="e">
        <f t="shared" si="327"/>
        <v>#REF!</v>
      </c>
      <c r="K466" s="174" t="e">
        <f t="shared" si="328"/>
        <v>#REF!</v>
      </c>
      <c r="L466" s="174" t="e">
        <f t="shared" si="329"/>
        <v>#REF!</v>
      </c>
      <c r="M466" s="173"/>
    </row>
    <row r="467" spans="1:13" ht="18" customHeight="1">
      <c r="A467" s="173" t="s">
        <v>254</v>
      </c>
      <c r="B467" s="164" t="s">
        <v>180</v>
      </c>
      <c r="C467" s="164" t="e">
        <f>'철거 폐기물 수량산출'!#REF!</f>
        <v>#REF!</v>
      </c>
      <c r="D467" s="164" t="s">
        <v>94</v>
      </c>
      <c r="E467" s="174"/>
      <c r="F467" s="175" t="e">
        <f t="shared" si="325"/>
        <v>#REF!</v>
      </c>
      <c r="G467" s="174" t="e">
        <f>H88</f>
        <v>#REF!</v>
      </c>
      <c r="H467" s="174" t="e">
        <f t="shared" si="326"/>
        <v>#REF!</v>
      </c>
      <c r="I467" s="174"/>
      <c r="J467" s="174" t="e">
        <f t="shared" si="327"/>
        <v>#REF!</v>
      </c>
      <c r="K467" s="174" t="e">
        <f t="shared" si="328"/>
        <v>#REF!</v>
      </c>
      <c r="L467" s="174" t="e">
        <f t="shared" si="329"/>
        <v>#REF!</v>
      </c>
      <c r="M467" s="173"/>
    </row>
    <row r="468" spans="1:13" ht="18" customHeight="1">
      <c r="A468" s="173" t="s">
        <v>181</v>
      </c>
      <c r="B468" s="164" t="s">
        <v>255</v>
      </c>
      <c r="C468" s="164" t="e">
        <f>'철거 폐기물 수량산출'!#REF!</f>
        <v>#REF!</v>
      </c>
      <c r="D468" s="164" t="s">
        <v>94</v>
      </c>
      <c r="E468" s="174" t="e">
        <f>F104</f>
        <v>#REF!</v>
      </c>
      <c r="F468" s="175" t="e">
        <f t="shared" si="325"/>
        <v>#REF!</v>
      </c>
      <c r="G468" s="174" t="e">
        <f>H104</f>
        <v>#REF!</v>
      </c>
      <c r="H468" s="174" t="e">
        <f t="shared" si="326"/>
        <v>#REF!</v>
      </c>
      <c r="I468" s="174">
        <f>J104</f>
        <v>0</v>
      </c>
      <c r="J468" s="174" t="e">
        <f t="shared" si="327"/>
        <v>#REF!</v>
      </c>
      <c r="K468" s="174" t="e">
        <f t="shared" si="328"/>
        <v>#REF!</v>
      </c>
      <c r="L468" s="174" t="e">
        <f t="shared" si="329"/>
        <v>#REF!</v>
      </c>
      <c r="M468" s="173"/>
    </row>
    <row r="469" spans="1:13" ht="18" customHeight="1">
      <c r="A469" s="173" t="s">
        <v>482</v>
      </c>
      <c r="B469" s="164" t="s">
        <v>483</v>
      </c>
      <c r="C469" s="164" t="e">
        <f>'철거 폐기물 수량산출'!#REF!</f>
        <v>#REF!</v>
      </c>
      <c r="D469" s="164" t="s">
        <v>97</v>
      </c>
      <c r="E469" s="174">
        <f>F107</f>
        <v>8289</v>
      </c>
      <c r="F469" s="175" t="e">
        <f t="shared" si="325"/>
        <v>#REF!</v>
      </c>
      <c r="G469" s="174">
        <f>H107</f>
        <v>19340</v>
      </c>
      <c r="H469" s="174" t="e">
        <f t="shared" si="326"/>
        <v>#REF!</v>
      </c>
      <c r="I469" s="174">
        <f>J107</f>
        <v>0</v>
      </c>
      <c r="J469" s="174" t="e">
        <f t="shared" si="327"/>
        <v>#REF!</v>
      </c>
      <c r="K469" s="174">
        <f t="shared" si="328"/>
        <v>27629</v>
      </c>
      <c r="L469" s="174" t="e">
        <f t="shared" si="329"/>
        <v>#REF!</v>
      </c>
      <c r="M469" s="173"/>
    </row>
    <row r="470" spans="1:13" ht="18" customHeight="1">
      <c r="A470" s="173" t="s">
        <v>261</v>
      </c>
      <c r="B470" s="164" t="s">
        <v>214</v>
      </c>
      <c r="C470" s="164" t="e">
        <f>'철거 폐기물 수량산출'!#REF!</f>
        <v>#REF!</v>
      </c>
      <c r="D470" s="164" t="s">
        <v>205</v>
      </c>
      <c r="E470" s="174" t="e">
        <f>#REF!</f>
        <v>#REF!</v>
      </c>
      <c r="F470" s="175" t="e">
        <f t="shared" ref="F470:F473" si="330">ROUNDDOWN(E470*C470,0)</f>
        <v>#REF!</v>
      </c>
      <c r="G470" s="174"/>
      <c r="H470" s="174" t="e">
        <f t="shared" ref="H470:H473" si="331">ROUNDDOWN(G470*C470,0)</f>
        <v>#REF!</v>
      </c>
      <c r="I470" s="174"/>
      <c r="J470" s="174" t="e">
        <f t="shared" ref="J470:J473" si="332">ROUNDDOWN(I470*C470,0)</f>
        <v>#REF!</v>
      </c>
      <c r="K470" s="174" t="e">
        <f t="shared" ref="K470:K473" si="333">SUM(E470+G470+I470)</f>
        <v>#REF!</v>
      </c>
      <c r="L470" s="174" t="e">
        <f t="shared" ref="L470:L473" si="334">SUM(F470+H470+J470)</f>
        <v>#REF!</v>
      </c>
      <c r="M470" s="173"/>
    </row>
    <row r="471" spans="1:13" ht="18" customHeight="1">
      <c r="A471" s="173" t="s">
        <v>215</v>
      </c>
      <c r="B471" s="164" t="s">
        <v>204</v>
      </c>
      <c r="C471" s="164" t="e">
        <f>'철거 폐기물 수량산출'!#REF!</f>
        <v>#REF!</v>
      </c>
      <c r="D471" s="164" t="s">
        <v>205</v>
      </c>
      <c r="E471" s="174"/>
      <c r="F471" s="175" t="e">
        <f t="shared" si="330"/>
        <v>#REF!</v>
      </c>
      <c r="G471" s="174" t="e">
        <f>H43</f>
        <v>#REF!</v>
      </c>
      <c r="H471" s="174" t="e">
        <f t="shared" si="331"/>
        <v>#REF!</v>
      </c>
      <c r="I471" s="174"/>
      <c r="J471" s="174" t="e">
        <f t="shared" si="332"/>
        <v>#REF!</v>
      </c>
      <c r="K471" s="174" t="e">
        <f t="shared" si="333"/>
        <v>#REF!</v>
      </c>
      <c r="L471" s="174" t="e">
        <f t="shared" si="334"/>
        <v>#REF!</v>
      </c>
      <c r="M471" s="173"/>
    </row>
    <row r="472" spans="1:13" ht="18" customHeight="1">
      <c r="A472" s="173" t="s">
        <v>216</v>
      </c>
      <c r="B472" s="164" t="s">
        <v>87</v>
      </c>
      <c r="C472" s="164" t="e">
        <f>'철거 폐기물 수량산출'!#REF!</f>
        <v>#REF!</v>
      </c>
      <c r="D472" s="164" t="s">
        <v>97</v>
      </c>
      <c r="E472" s="174" t="e">
        <f>F10</f>
        <v>#REF!</v>
      </c>
      <c r="F472" s="175" t="e">
        <f t="shared" si="330"/>
        <v>#REF!</v>
      </c>
      <c r="G472" s="174">
        <f>H10</f>
        <v>5204</v>
      </c>
      <c r="H472" s="174" t="e">
        <f t="shared" si="331"/>
        <v>#REF!</v>
      </c>
      <c r="I472" s="174">
        <f>J10</f>
        <v>0</v>
      </c>
      <c r="J472" s="174" t="e">
        <f t="shared" si="332"/>
        <v>#REF!</v>
      </c>
      <c r="K472" s="174" t="e">
        <f t="shared" si="333"/>
        <v>#REF!</v>
      </c>
      <c r="L472" s="174" t="e">
        <f t="shared" si="334"/>
        <v>#REF!</v>
      </c>
      <c r="M472" s="173"/>
    </row>
    <row r="473" spans="1:13" ht="18" customHeight="1">
      <c r="A473" s="173" t="s">
        <v>212</v>
      </c>
      <c r="B473" s="164"/>
      <c r="C473" s="164" t="e">
        <f>'철거 폐기물 수량산출'!#REF!</f>
        <v>#REF!</v>
      </c>
      <c r="D473" s="164" t="s">
        <v>50</v>
      </c>
      <c r="E473" s="174"/>
      <c r="F473" s="175" t="e">
        <f t="shared" si="330"/>
        <v>#REF!</v>
      </c>
      <c r="G473" s="174" t="e">
        <f>H51</f>
        <v>#REF!</v>
      </c>
      <c r="H473" s="174" t="e">
        <f t="shared" si="331"/>
        <v>#REF!</v>
      </c>
      <c r="I473" s="174"/>
      <c r="J473" s="174" t="e">
        <f t="shared" si="332"/>
        <v>#REF!</v>
      </c>
      <c r="K473" s="174" t="e">
        <f t="shared" si="333"/>
        <v>#REF!</v>
      </c>
      <c r="L473" s="174" t="e">
        <f t="shared" si="334"/>
        <v>#REF!</v>
      </c>
      <c r="M473" s="173"/>
    </row>
    <row r="474" spans="1:13" ht="18" customHeight="1">
      <c r="A474" s="173" t="s">
        <v>182</v>
      </c>
      <c r="B474" s="164"/>
      <c r="C474" s="164"/>
      <c r="D474" s="164"/>
      <c r="E474" s="174"/>
      <c r="F474" s="175" t="e">
        <f>SUM(F465:F473)</f>
        <v>#REF!</v>
      </c>
      <c r="G474" s="174"/>
      <c r="H474" s="175" t="e">
        <f>SUM(H465:H473)</f>
        <v>#REF!</v>
      </c>
      <c r="I474" s="174"/>
      <c r="J474" s="175" t="e">
        <f>SUM(J465:J473)</f>
        <v>#REF!</v>
      </c>
      <c r="K474" s="174"/>
      <c r="L474" s="174" t="e">
        <f>SUM(F474+H474+J474)</f>
        <v>#REF!</v>
      </c>
      <c r="M474" s="173"/>
    </row>
    <row r="475" spans="1:13" ht="18" customHeight="1">
      <c r="A475" s="173"/>
      <c r="B475" s="164"/>
      <c r="C475" s="164"/>
      <c r="D475" s="164"/>
      <c r="E475" s="174"/>
      <c r="F475" s="175"/>
      <c r="G475" s="174"/>
      <c r="H475" s="175"/>
      <c r="I475" s="174"/>
      <c r="J475" s="175"/>
      <c r="K475" s="174"/>
      <c r="L475" s="174"/>
      <c r="M475" s="173"/>
    </row>
    <row r="476" spans="1:13" s="81" customFormat="1" ht="18" customHeight="1">
      <c r="A476" s="247" t="str">
        <f>일위대가목록!A71</f>
        <v>제 70 호표</v>
      </c>
      <c r="B476" s="403" t="str">
        <f>일위대가목록!B71</f>
        <v>점토블럭보수</v>
      </c>
      <c r="C476" s="403"/>
      <c r="D476" s="403">
        <f>일위대가목록!C71</f>
        <v>0</v>
      </c>
      <c r="E476" s="403"/>
      <c r="F476" s="171" t="str">
        <f>일위대가목록!E71</f>
        <v>장</v>
      </c>
      <c r="G476" s="171"/>
      <c r="H476" s="403"/>
      <c r="I476" s="403"/>
      <c r="J476" s="403"/>
      <c r="K476" s="403"/>
      <c r="L476" s="403"/>
      <c r="M476" s="172"/>
    </row>
    <row r="477" spans="1:13" ht="18" customHeight="1">
      <c r="A477" s="173" t="s">
        <v>640</v>
      </c>
      <c r="B477" s="164" t="s">
        <v>653</v>
      </c>
      <c r="C477" s="164">
        <v>1.03</v>
      </c>
      <c r="D477" s="164" t="s">
        <v>642</v>
      </c>
      <c r="E477" s="174" t="e">
        <f>#REF!</f>
        <v>#REF!</v>
      </c>
      <c r="F477" s="175" t="e">
        <f t="shared" ref="F477:F478" si="335">ROUNDDOWN(E477*C477,0)</f>
        <v>#REF!</v>
      </c>
      <c r="G477" s="174"/>
      <c r="H477" s="174">
        <f t="shared" ref="H477:H478" si="336">ROUNDDOWN(G477*C477,0)</f>
        <v>0</v>
      </c>
      <c r="I477" s="174"/>
      <c r="J477" s="174">
        <f t="shared" ref="J477:J478" si="337">ROUNDDOWN(I477*C477,0)</f>
        <v>0</v>
      </c>
      <c r="K477" s="174" t="e">
        <f t="shared" ref="K477:K478" si="338">SUM(E477+G477+I477)</f>
        <v>#REF!</v>
      </c>
      <c r="L477" s="174" t="e">
        <f t="shared" ref="L477:L478" si="339">SUM(F477+H477+J477)</f>
        <v>#REF!</v>
      </c>
      <c r="M477" s="173"/>
    </row>
    <row r="478" spans="1:13" ht="18" customHeight="1">
      <c r="A478" s="173" t="s">
        <v>641</v>
      </c>
      <c r="B478" s="164" t="s">
        <v>643</v>
      </c>
      <c r="C478" s="164">
        <v>1</v>
      </c>
      <c r="D478" s="164" t="s">
        <v>642</v>
      </c>
      <c r="E478" s="174" t="e">
        <f>F486</f>
        <v>#REF!</v>
      </c>
      <c r="F478" s="175" t="e">
        <f t="shared" si="335"/>
        <v>#REF!</v>
      </c>
      <c r="G478" s="174" t="e">
        <f>H486</f>
        <v>#REF!</v>
      </c>
      <c r="H478" s="174" t="e">
        <f t="shared" si="336"/>
        <v>#REF!</v>
      </c>
      <c r="I478" s="174">
        <f>J486</f>
        <v>0</v>
      </c>
      <c r="J478" s="174">
        <f t="shared" si="337"/>
        <v>0</v>
      </c>
      <c r="K478" s="174" t="e">
        <f t="shared" si="338"/>
        <v>#REF!</v>
      </c>
      <c r="L478" s="174" t="e">
        <f t="shared" si="339"/>
        <v>#REF!</v>
      </c>
      <c r="M478" s="173"/>
    </row>
    <row r="479" spans="1:13" ht="18" customHeight="1">
      <c r="A479" s="173" t="s">
        <v>182</v>
      </c>
      <c r="B479" s="164"/>
      <c r="C479" s="164"/>
      <c r="D479" s="164"/>
      <c r="E479" s="174"/>
      <c r="F479" s="175" t="e">
        <f>SUM(F477:F478)</f>
        <v>#REF!</v>
      </c>
      <c r="G479" s="174"/>
      <c r="H479" s="175" t="e">
        <f>SUM(H477:H478)</f>
        <v>#REF!</v>
      </c>
      <c r="I479" s="174"/>
      <c r="J479" s="175">
        <f>SUM(J477:J478)</f>
        <v>0</v>
      </c>
      <c r="K479" s="174"/>
      <c r="L479" s="174" t="e">
        <f>SUM(F479+H479+J479)</f>
        <v>#REF!</v>
      </c>
      <c r="M479" s="173"/>
    </row>
    <row r="480" spans="1:13" ht="18" customHeight="1">
      <c r="A480" s="173"/>
      <c r="B480" s="164"/>
      <c r="C480" s="164"/>
      <c r="D480" s="164"/>
      <c r="E480" s="174"/>
      <c r="F480" s="175"/>
      <c r="G480" s="174"/>
      <c r="H480" s="175"/>
      <c r="I480" s="174"/>
      <c r="J480" s="175"/>
      <c r="K480" s="174"/>
      <c r="L480" s="174"/>
      <c r="M480" s="173"/>
    </row>
    <row r="481" spans="1:13" s="84" customFormat="1" ht="18" customHeight="1">
      <c r="A481" s="247" t="s">
        <v>644</v>
      </c>
      <c r="B481" s="403" t="s">
        <v>641</v>
      </c>
      <c r="C481" s="403"/>
      <c r="D481" s="403" t="s">
        <v>643</v>
      </c>
      <c r="E481" s="403"/>
      <c r="F481" s="171" t="s">
        <v>642</v>
      </c>
      <c r="G481" s="176"/>
      <c r="H481" s="403" t="s">
        <v>645</v>
      </c>
      <c r="I481" s="403"/>
      <c r="J481" s="403"/>
      <c r="K481" s="403"/>
      <c r="L481" s="403"/>
      <c r="M481" s="172"/>
    </row>
    <row r="482" spans="1:13" s="84" customFormat="1" ht="18" customHeight="1">
      <c r="A482" s="173" t="s">
        <v>386</v>
      </c>
      <c r="B482" s="237" t="s">
        <v>647</v>
      </c>
      <c r="C482" s="164">
        <v>0.25</v>
      </c>
      <c r="D482" s="164" t="s">
        <v>648</v>
      </c>
      <c r="E482" s="174" t="e">
        <f>F493</f>
        <v>#REF!</v>
      </c>
      <c r="F482" s="175" t="e">
        <f>ROUNDDOWN(E482*C482,0)</f>
        <v>#REF!</v>
      </c>
      <c r="G482" s="174" t="e">
        <f>H493</f>
        <v>#REF!</v>
      </c>
      <c r="H482" s="174" t="e">
        <f>ROUNDDOWN(G482*C482,0)</f>
        <v>#REF!</v>
      </c>
      <c r="I482" s="174">
        <f>J493</f>
        <v>0</v>
      </c>
      <c r="J482" s="174">
        <f t="shared" ref="J482:J484" si="340">ROUNDDOWN(I482*C482,0)</f>
        <v>0</v>
      </c>
      <c r="K482" s="174" t="e">
        <f t="shared" ref="K482:K484" si="341">SUM(E482+G482+I482)</f>
        <v>#REF!</v>
      </c>
      <c r="L482" s="174" t="e">
        <f t="shared" ref="L482:L484" si="342">SUM(F482+H482+J482)</f>
        <v>#REF!</v>
      </c>
      <c r="M482" s="173"/>
    </row>
    <row r="483" spans="1:13" ht="18" customHeight="1">
      <c r="A483" s="173" t="s">
        <v>646</v>
      </c>
      <c r="B483" s="164"/>
      <c r="C483" s="164">
        <v>1.6</v>
      </c>
      <c r="D483" s="164" t="s">
        <v>185</v>
      </c>
      <c r="E483" s="174"/>
      <c r="F483" s="175">
        <f>ROUNDDOWN(E483*3%,0)</f>
        <v>0</v>
      </c>
      <c r="G483" s="174" t="e">
        <f>#REF!</f>
        <v>#REF!</v>
      </c>
      <c r="H483" s="174" t="e">
        <f>ROUNDDOWN(G483*C483,0)</f>
        <v>#REF!</v>
      </c>
      <c r="I483" s="174"/>
      <c r="J483" s="174">
        <f t="shared" si="340"/>
        <v>0</v>
      </c>
      <c r="K483" s="174" t="e">
        <f t="shared" si="341"/>
        <v>#REF!</v>
      </c>
      <c r="L483" s="174" t="e">
        <f t="shared" si="342"/>
        <v>#REF!</v>
      </c>
      <c r="M483" s="173"/>
    </row>
    <row r="484" spans="1:13" ht="18" customHeight="1">
      <c r="A484" s="173" t="s">
        <v>184</v>
      </c>
      <c r="B484" s="164"/>
      <c r="C484" s="164">
        <v>0.56000000000000005</v>
      </c>
      <c r="D484" s="164" t="s">
        <v>185</v>
      </c>
      <c r="E484" s="174"/>
      <c r="F484" s="175">
        <f t="shared" ref="F484" si="343">ROUNDDOWN(E484*C484,0)</f>
        <v>0</v>
      </c>
      <c r="G484" s="174" t="e">
        <f>#REF!</f>
        <v>#REF!</v>
      </c>
      <c r="H484" s="174" t="e">
        <f>ROUNDDOWN(G484*C484,0)</f>
        <v>#REF!</v>
      </c>
      <c r="I484" s="174"/>
      <c r="J484" s="174">
        <f t="shared" si="340"/>
        <v>0</v>
      </c>
      <c r="K484" s="174" t="e">
        <f t="shared" si="341"/>
        <v>#REF!</v>
      </c>
      <c r="L484" s="174" t="e">
        <f t="shared" si="342"/>
        <v>#REF!</v>
      </c>
      <c r="M484" s="173"/>
    </row>
    <row r="485" spans="1:13" ht="18" customHeight="1">
      <c r="A485" s="173" t="s">
        <v>182</v>
      </c>
      <c r="B485" s="164"/>
      <c r="C485" s="164"/>
      <c r="D485" s="164"/>
      <c r="E485" s="174"/>
      <c r="F485" s="175" t="e">
        <f>SUM(F482:F484)</f>
        <v>#REF!</v>
      </c>
      <c r="G485" s="174"/>
      <c r="H485" s="175" t="e">
        <f>SUM(H482:H484)</f>
        <v>#REF!</v>
      </c>
      <c r="I485" s="174"/>
      <c r="J485" s="175">
        <f>SUM(J482:J484)</f>
        <v>0</v>
      </c>
      <c r="K485" s="174"/>
      <c r="L485" s="174" t="e">
        <f>SUM(F485+H485+J485)</f>
        <v>#REF!</v>
      </c>
      <c r="M485" s="173"/>
    </row>
    <row r="486" spans="1:13" s="238" customFormat="1" ht="18" customHeight="1">
      <c r="A486" s="186" t="s">
        <v>649</v>
      </c>
      <c r="B486" s="188"/>
      <c r="C486" s="188"/>
      <c r="D486" s="188"/>
      <c r="E486" s="184"/>
      <c r="F486" s="185" t="e">
        <f>INT(F485/1000)</f>
        <v>#REF!</v>
      </c>
      <c r="G486" s="184"/>
      <c r="H486" s="185" t="e">
        <f>INT(H485/1000)</f>
        <v>#REF!</v>
      </c>
      <c r="I486" s="184"/>
      <c r="J486" s="185">
        <f>INT(J485/1000)</f>
        <v>0</v>
      </c>
      <c r="K486" s="184"/>
      <c r="L486" s="184" t="e">
        <f>SUM(F486+H486+J486)</f>
        <v>#REF!</v>
      </c>
      <c r="M486" s="186"/>
    </row>
    <row r="487" spans="1:13" ht="18" customHeight="1">
      <c r="A487" s="173"/>
      <c r="B487" s="164"/>
      <c r="C487" s="164"/>
      <c r="D487" s="164"/>
      <c r="E487" s="174"/>
      <c r="F487" s="175"/>
      <c r="G487" s="174"/>
      <c r="H487" s="175"/>
      <c r="I487" s="174"/>
      <c r="J487" s="175"/>
      <c r="K487" s="174"/>
      <c r="L487" s="174"/>
      <c r="M487" s="173"/>
    </row>
    <row r="488" spans="1:13" ht="18" customHeight="1">
      <c r="A488" s="173"/>
      <c r="B488" s="164"/>
      <c r="C488" s="164"/>
      <c r="D488" s="164"/>
      <c r="E488" s="174"/>
      <c r="F488" s="175"/>
      <c r="G488" s="174"/>
      <c r="H488" s="175"/>
      <c r="I488" s="174"/>
      <c r="J488" s="175"/>
      <c r="K488" s="174"/>
      <c r="L488" s="174"/>
      <c r="M488" s="173"/>
    </row>
    <row r="489" spans="1:13" s="79" customFormat="1" ht="18" customHeight="1">
      <c r="A489" s="247" t="s">
        <v>650</v>
      </c>
      <c r="B489" s="403" t="s">
        <v>386</v>
      </c>
      <c r="C489" s="403"/>
      <c r="D489" s="403" t="s">
        <v>365</v>
      </c>
      <c r="E489" s="403"/>
      <c r="F489" s="171" t="s">
        <v>366</v>
      </c>
      <c r="G489" s="176"/>
      <c r="H489" s="403" t="s">
        <v>193</v>
      </c>
      <c r="I489" s="403"/>
      <c r="J489" s="403"/>
      <c r="K489" s="403"/>
      <c r="L489" s="403"/>
      <c r="M489" s="172"/>
    </row>
    <row r="490" spans="1:13" ht="18" customHeight="1">
      <c r="A490" s="173" t="s">
        <v>187</v>
      </c>
      <c r="B490" s="164"/>
      <c r="C490" s="164">
        <v>510</v>
      </c>
      <c r="D490" s="164" t="s">
        <v>94</v>
      </c>
      <c r="E490" s="174" t="e">
        <f>#REF!</f>
        <v>#REF!</v>
      </c>
      <c r="F490" s="175" t="e">
        <f>ROUNDDOWN(E490*C490,0)</f>
        <v>#REF!</v>
      </c>
      <c r="G490" s="174"/>
      <c r="H490" s="174">
        <f>ROUNDDOWN(G490*C490,0)</f>
        <v>0</v>
      </c>
      <c r="I490" s="174"/>
      <c r="J490" s="174">
        <f>ROUNDDOWN(I490*C490,0)</f>
        <v>0</v>
      </c>
      <c r="K490" s="174" t="e">
        <f t="shared" ref="K490:K492" si="344">SUM(E490+G490+I490)</f>
        <v>#REF!</v>
      </c>
      <c r="L490" s="174" t="e">
        <f t="shared" ref="L490:L492" si="345">SUM(F490+H490+J490)</f>
        <v>#REF!</v>
      </c>
      <c r="M490" s="173"/>
    </row>
    <row r="491" spans="1:13" ht="18" customHeight="1">
      <c r="A491" s="173" t="s">
        <v>194</v>
      </c>
      <c r="B491" s="164"/>
      <c r="C491" s="164">
        <v>1.1000000000000001</v>
      </c>
      <c r="D491" s="164" t="s">
        <v>94</v>
      </c>
      <c r="E491" s="174" t="e">
        <f>#REF!</f>
        <v>#REF!</v>
      </c>
      <c r="F491" s="175" t="e">
        <f>ROUNDDOWN(E491*C491,0)</f>
        <v>#REF!</v>
      </c>
      <c r="G491" s="174"/>
      <c r="H491" s="174">
        <f>ROUNDDOWN(G491*C491,0)</f>
        <v>0</v>
      </c>
      <c r="I491" s="174"/>
      <c r="J491" s="174">
        <f>ROUNDDOWN(I491*C491,0)</f>
        <v>0</v>
      </c>
      <c r="K491" s="174" t="e">
        <f t="shared" si="344"/>
        <v>#REF!</v>
      </c>
      <c r="L491" s="174" t="e">
        <f t="shared" si="345"/>
        <v>#REF!</v>
      </c>
      <c r="M491" s="173"/>
    </row>
    <row r="492" spans="1:13" ht="18" customHeight="1">
      <c r="A492" s="173" t="s">
        <v>184</v>
      </c>
      <c r="B492" s="164"/>
      <c r="C492" s="164">
        <v>0.42899999999999999</v>
      </c>
      <c r="D492" s="164" t="s">
        <v>185</v>
      </c>
      <c r="E492" s="174"/>
      <c r="F492" s="175">
        <f>ROUNDDOWN(E492*C492,0)</f>
        <v>0</v>
      </c>
      <c r="G492" s="174" t="e">
        <f>#REF!</f>
        <v>#REF!</v>
      </c>
      <c r="H492" s="174" t="e">
        <f>ROUNDDOWN(G492*C492,0)</f>
        <v>#REF!</v>
      </c>
      <c r="I492" s="174"/>
      <c r="J492" s="174">
        <f>ROUNDDOWN(I492*C492,0)</f>
        <v>0</v>
      </c>
      <c r="K492" s="174" t="e">
        <f t="shared" si="344"/>
        <v>#REF!</v>
      </c>
      <c r="L492" s="174" t="e">
        <f t="shared" si="345"/>
        <v>#REF!</v>
      </c>
      <c r="M492" s="173"/>
    </row>
    <row r="493" spans="1:13" ht="18" customHeight="1">
      <c r="A493" s="173" t="s">
        <v>182</v>
      </c>
      <c r="B493" s="164"/>
      <c r="C493" s="164"/>
      <c r="D493" s="164"/>
      <c r="E493" s="174"/>
      <c r="F493" s="175" t="e">
        <f>SUM(F490:F492)</f>
        <v>#REF!</v>
      </c>
      <c r="G493" s="174"/>
      <c r="H493" s="174" t="e">
        <f>SUM(H490:H492)</f>
        <v>#REF!</v>
      </c>
      <c r="I493" s="174"/>
      <c r="J493" s="174">
        <f>SUM(J490:J492)</f>
        <v>0</v>
      </c>
      <c r="K493" s="174"/>
      <c r="L493" s="174" t="e">
        <f>SUM(F493+H493+J493)</f>
        <v>#REF!</v>
      </c>
      <c r="M493" s="173"/>
    </row>
    <row r="494" spans="1:13" ht="18" customHeight="1">
      <c r="A494" s="173"/>
      <c r="B494" s="164"/>
      <c r="C494" s="164"/>
      <c r="D494" s="164"/>
      <c r="E494" s="174"/>
      <c r="F494" s="175"/>
      <c r="G494" s="174"/>
      <c r="H494" s="174"/>
      <c r="I494" s="174"/>
      <c r="J494" s="174"/>
      <c r="K494" s="174"/>
      <c r="L494" s="174"/>
      <c r="M494" s="173"/>
    </row>
    <row r="495" spans="1:13" s="81" customFormat="1" ht="18" customHeight="1">
      <c r="A495" s="247" t="str">
        <f>일위대가목록!A72</f>
        <v>제 71 호표</v>
      </c>
      <c r="B495" s="403" t="str">
        <f>일위대가목록!B72</f>
        <v>노숙자방지용손잡이설치</v>
      </c>
      <c r="C495" s="403"/>
      <c r="D495" s="403">
        <f>일위대가목록!C72</f>
        <v>0</v>
      </c>
      <c r="E495" s="403"/>
      <c r="F495" s="171" t="str">
        <f>일위대가목록!E72</f>
        <v>EA</v>
      </c>
      <c r="G495" s="171"/>
      <c r="H495" s="403"/>
      <c r="I495" s="403"/>
      <c r="J495" s="403"/>
      <c r="K495" s="403"/>
      <c r="L495" s="403"/>
      <c r="M495" s="172"/>
    </row>
    <row r="496" spans="1:13" ht="18" customHeight="1">
      <c r="A496" s="173" t="s">
        <v>651</v>
      </c>
      <c r="B496" s="164"/>
      <c r="C496" s="164" t="e">
        <f>'철거 폐기물 수량산출'!#REF!</f>
        <v>#REF!</v>
      </c>
      <c r="D496" s="164" t="s">
        <v>50</v>
      </c>
      <c r="E496" s="174" t="e">
        <f>#REF!</f>
        <v>#REF!</v>
      </c>
      <c r="F496" s="175" t="e">
        <f t="shared" ref="F496:F497" si="346">ROUNDDOWN(E496*C496,0)</f>
        <v>#REF!</v>
      </c>
      <c r="G496" s="174"/>
      <c r="H496" s="174" t="e">
        <f t="shared" ref="H496:H497" si="347">ROUNDDOWN(G496*C496,0)</f>
        <v>#REF!</v>
      </c>
      <c r="I496" s="174"/>
      <c r="J496" s="174" t="e">
        <f t="shared" ref="J496:J497" si="348">ROUNDDOWN(I496*C496,0)</f>
        <v>#REF!</v>
      </c>
      <c r="K496" s="174" t="e">
        <f t="shared" ref="K496:K497" si="349">SUM(E496+G496+I496)</f>
        <v>#REF!</v>
      </c>
      <c r="L496" s="174" t="e">
        <f t="shared" ref="L496:L497" si="350">SUM(F496+H496+J496)</f>
        <v>#REF!</v>
      </c>
      <c r="M496" s="173"/>
    </row>
    <row r="497" spans="1:13" ht="18" customHeight="1">
      <c r="A497" s="173" t="s">
        <v>212</v>
      </c>
      <c r="B497" s="164"/>
      <c r="C497" s="164" t="e">
        <f>'철거 폐기물 수량산출'!#REF!</f>
        <v>#REF!</v>
      </c>
      <c r="D497" s="164" t="s">
        <v>50</v>
      </c>
      <c r="E497" s="174"/>
      <c r="F497" s="175" t="e">
        <f t="shared" si="346"/>
        <v>#REF!</v>
      </c>
      <c r="G497" s="174" t="e">
        <f>H55</f>
        <v>#REF!</v>
      </c>
      <c r="H497" s="174" t="e">
        <f t="shared" si="347"/>
        <v>#REF!</v>
      </c>
      <c r="I497" s="174"/>
      <c r="J497" s="174" t="e">
        <f t="shared" si="348"/>
        <v>#REF!</v>
      </c>
      <c r="K497" s="174" t="e">
        <f t="shared" si="349"/>
        <v>#REF!</v>
      </c>
      <c r="L497" s="174" t="e">
        <f t="shared" si="350"/>
        <v>#REF!</v>
      </c>
      <c r="M497" s="173"/>
    </row>
    <row r="498" spans="1:13" ht="18" customHeight="1">
      <c r="A498" s="173" t="s">
        <v>182</v>
      </c>
      <c r="B498" s="164"/>
      <c r="C498" s="164"/>
      <c r="D498" s="164"/>
      <c r="E498" s="174"/>
      <c r="F498" s="175" t="e">
        <f>SUM(F496:F497)</f>
        <v>#REF!</v>
      </c>
      <c r="G498" s="174"/>
      <c r="H498" s="175" t="e">
        <f>SUM(H496:H497)</f>
        <v>#REF!</v>
      </c>
      <c r="I498" s="174"/>
      <c r="J498" s="175" t="e">
        <f>SUM(J496:J497)</f>
        <v>#REF!</v>
      </c>
      <c r="K498" s="174"/>
      <c r="L498" s="174" t="e">
        <f>SUM(F498+H498+J498)</f>
        <v>#REF!</v>
      </c>
      <c r="M498" s="173"/>
    </row>
    <row r="499" spans="1:13" ht="18" customHeight="1">
      <c r="A499" s="173"/>
      <c r="B499" s="164"/>
      <c r="C499" s="164"/>
      <c r="D499" s="164"/>
      <c r="E499" s="174"/>
      <c r="F499" s="175"/>
      <c r="G499" s="174"/>
      <c r="H499" s="175"/>
      <c r="I499" s="174"/>
      <c r="J499" s="175"/>
      <c r="K499" s="174"/>
      <c r="L499" s="174"/>
      <c r="M499" s="173"/>
    </row>
    <row r="500" spans="1:13" s="81" customFormat="1" ht="18" customHeight="1">
      <c r="A500" s="247" t="str">
        <f>일위대가목록!A73</f>
        <v>제 72 호표</v>
      </c>
      <c r="B500" s="403" t="str">
        <f>일위대가목록!B73</f>
        <v>안내판실사설치</v>
      </c>
      <c r="C500" s="403"/>
      <c r="D500" s="403" t="str">
        <f>일위대가목록!C73</f>
        <v>800*930,포맥스5T</v>
      </c>
      <c r="E500" s="403"/>
      <c r="F500" s="171" t="str">
        <f>일위대가목록!E73</f>
        <v>EA</v>
      </c>
      <c r="G500" s="171"/>
      <c r="H500" s="403"/>
      <c r="I500" s="403"/>
      <c r="J500" s="403"/>
      <c r="K500" s="403"/>
      <c r="L500" s="403"/>
      <c r="M500" s="172"/>
    </row>
    <row r="501" spans="1:13" ht="18" customHeight="1">
      <c r="A501" s="173" t="s">
        <v>492</v>
      </c>
      <c r="B501" s="164" t="s">
        <v>565</v>
      </c>
      <c r="C501" s="239">
        <v>1</v>
      </c>
      <c r="D501" s="164" t="s">
        <v>50</v>
      </c>
      <c r="E501" s="174" t="e">
        <f>#REF!</f>
        <v>#REF!</v>
      </c>
      <c r="F501" s="175" t="e">
        <f>ROUNDDOWN(E501*C501,0)</f>
        <v>#REF!</v>
      </c>
      <c r="G501" s="174"/>
      <c r="H501" s="174">
        <f>ROUNDDOWN(G501*C501,0)</f>
        <v>0</v>
      </c>
      <c r="I501" s="174"/>
      <c r="J501" s="174">
        <f>ROUNDDOWN(I501*C501,0)</f>
        <v>0</v>
      </c>
      <c r="K501" s="174" t="e">
        <f t="shared" ref="K501" si="351">SUM(E501+G501+I501)</f>
        <v>#REF!</v>
      </c>
      <c r="L501" s="174" t="e">
        <f t="shared" ref="L501" si="352">SUM(F501+H501+J501)</f>
        <v>#REF!</v>
      </c>
      <c r="M501" s="173"/>
    </row>
    <row r="502" spans="1:13" ht="18" customHeight="1">
      <c r="A502" s="173" t="s">
        <v>182</v>
      </c>
      <c r="B502" s="164"/>
      <c r="C502" s="164"/>
      <c r="D502" s="164"/>
      <c r="E502" s="174"/>
      <c r="F502" s="175" t="e">
        <f>SUM(F501:F501)</f>
        <v>#REF!</v>
      </c>
      <c r="G502" s="174"/>
      <c r="H502" s="175">
        <f>SUM(H501:H501)</f>
        <v>0</v>
      </c>
      <c r="I502" s="174"/>
      <c r="J502" s="175">
        <f>SUM(J501:J501)</f>
        <v>0</v>
      </c>
      <c r="K502" s="174"/>
      <c r="L502" s="174" t="e">
        <f>SUM(F502+H502+J502)</f>
        <v>#REF!</v>
      </c>
      <c r="M502" s="173"/>
    </row>
    <row r="503" spans="1:13" ht="18" customHeight="1">
      <c r="A503" s="173"/>
      <c r="B503" s="164"/>
      <c r="C503" s="164"/>
      <c r="D503" s="164"/>
      <c r="E503" s="174"/>
      <c r="F503" s="175"/>
      <c r="G503" s="174"/>
      <c r="H503" s="175"/>
      <c r="I503" s="174"/>
      <c r="J503" s="175"/>
      <c r="K503" s="174"/>
      <c r="L503" s="174"/>
      <c r="M503" s="173"/>
    </row>
    <row r="504" spans="1:13" ht="18" customHeight="1">
      <c r="A504" s="173"/>
      <c r="B504" s="164"/>
      <c r="C504" s="164"/>
      <c r="D504" s="164"/>
      <c r="E504" s="174"/>
      <c r="F504" s="175"/>
      <c r="G504" s="174"/>
      <c r="H504" s="175"/>
      <c r="I504" s="174"/>
      <c r="J504" s="175"/>
      <c r="K504" s="174"/>
      <c r="L504" s="174"/>
      <c r="M504" s="173"/>
    </row>
    <row r="505" spans="1:13" ht="18" customHeight="1">
      <c r="A505" s="173"/>
      <c r="B505" s="164"/>
      <c r="C505" s="164"/>
      <c r="D505" s="164"/>
      <c r="E505" s="174"/>
      <c r="F505" s="175"/>
      <c r="G505" s="174"/>
      <c r="H505" s="175"/>
      <c r="I505" s="174"/>
      <c r="J505" s="175"/>
      <c r="K505" s="174"/>
      <c r="L505" s="174"/>
      <c r="M505" s="173"/>
    </row>
    <row r="506" spans="1:13" ht="18" customHeight="1">
      <c r="A506" s="173"/>
      <c r="B506" s="164"/>
      <c r="C506" s="164"/>
      <c r="D506" s="164"/>
      <c r="E506" s="174"/>
      <c r="F506" s="175"/>
      <c r="G506" s="174"/>
      <c r="H506" s="175"/>
      <c r="I506" s="174"/>
      <c r="J506" s="175"/>
      <c r="K506" s="174"/>
      <c r="L506" s="174"/>
      <c r="M506" s="173"/>
    </row>
    <row r="507" spans="1:13" ht="18" customHeight="1">
      <c r="A507" s="173"/>
      <c r="B507" s="164"/>
      <c r="C507" s="164"/>
      <c r="D507" s="164"/>
      <c r="E507" s="174"/>
      <c r="F507" s="175"/>
      <c r="G507" s="174"/>
      <c r="H507" s="175"/>
      <c r="I507" s="174"/>
      <c r="J507" s="175"/>
      <c r="K507" s="174"/>
      <c r="L507" s="174"/>
      <c r="M507" s="173"/>
    </row>
    <row r="508" spans="1:13" ht="18" customHeight="1">
      <c r="A508" s="173"/>
      <c r="B508" s="164"/>
      <c r="C508" s="164"/>
      <c r="D508" s="164"/>
      <c r="E508" s="174"/>
      <c r="F508" s="175"/>
      <c r="G508" s="174"/>
      <c r="H508" s="175"/>
      <c r="I508" s="174"/>
      <c r="J508" s="175"/>
      <c r="K508" s="174"/>
      <c r="L508" s="174"/>
      <c r="M508" s="173"/>
    </row>
    <row r="509" spans="1:13" ht="18" customHeight="1">
      <c r="A509" s="173"/>
      <c r="B509" s="164"/>
      <c r="C509" s="164"/>
      <c r="D509" s="164"/>
      <c r="E509" s="174"/>
      <c r="F509" s="175"/>
      <c r="G509" s="174"/>
      <c r="H509" s="175"/>
      <c r="I509" s="174"/>
      <c r="J509" s="175"/>
      <c r="K509" s="174"/>
      <c r="L509" s="174"/>
      <c r="M509" s="173"/>
    </row>
    <row r="510" spans="1:13" ht="18" customHeight="1">
      <c r="A510" s="173"/>
      <c r="B510" s="164"/>
      <c r="C510" s="164"/>
      <c r="D510" s="164"/>
      <c r="E510" s="174"/>
      <c r="F510" s="175"/>
      <c r="G510" s="174"/>
      <c r="H510" s="175"/>
      <c r="I510" s="174"/>
      <c r="J510" s="175"/>
      <c r="K510" s="174"/>
      <c r="L510" s="174"/>
      <c r="M510" s="173"/>
    </row>
    <row r="511" spans="1:13" ht="18" customHeight="1">
      <c r="A511" s="173"/>
      <c r="B511" s="164"/>
      <c r="C511" s="164"/>
      <c r="D511" s="164"/>
      <c r="E511" s="174"/>
      <c r="F511" s="175"/>
      <c r="G511" s="174"/>
      <c r="H511" s="175"/>
      <c r="I511" s="174"/>
      <c r="J511" s="175"/>
      <c r="K511" s="174"/>
      <c r="L511" s="174"/>
      <c r="M511" s="173"/>
    </row>
    <row r="512" spans="1:13" ht="18" customHeight="1">
      <c r="A512" s="173"/>
      <c r="B512" s="164"/>
      <c r="C512" s="164"/>
      <c r="D512" s="164"/>
      <c r="E512" s="174"/>
      <c r="F512" s="175"/>
      <c r="G512" s="174"/>
      <c r="H512" s="175"/>
      <c r="I512" s="174"/>
      <c r="J512" s="175"/>
      <c r="K512" s="174"/>
      <c r="L512" s="174"/>
      <c r="M512" s="173"/>
    </row>
    <row r="513" spans="1:13" ht="18" customHeight="1">
      <c r="A513" s="244"/>
      <c r="B513" s="164"/>
      <c r="C513" s="164"/>
      <c r="D513" s="164"/>
      <c r="E513" s="245"/>
      <c r="F513" s="246"/>
      <c r="G513" s="245"/>
      <c r="H513" s="245"/>
      <c r="I513" s="245"/>
      <c r="J513" s="245"/>
      <c r="K513" s="245"/>
      <c r="L513" s="245"/>
      <c r="M513" s="173"/>
    </row>
    <row r="514" spans="1:13" ht="18" customHeight="1">
      <c r="A514" s="193"/>
    </row>
    <row r="515" spans="1:13" ht="18" customHeight="1">
      <c r="A515" s="193"/>
    </row>
    <row r="516" spans="1:13" ht="18" customHeight="1">
      <c r="A516" s="193"/>
    </row>
    <row r="517" spans="1:13" ht="18" customHeight="1">
      <c r="A517" s="193"/>
    </row>
    <row r="518" spans="1:13" ht="18" customHeight="1">
      <c r="A518" s="193"/>
    </row>
    <row r="519" spans="1:13" ht="18" customHeight="1">
      <c r="A519" s="193"/>
    </row>
    <row r="520" spans="1:13" ht="18" customHeight="1">
      <c r="A520" s="193"/>
    </row>
    <row r="521" spans="1:13" ht="18" customHeight="1"/>
    <row r="522" spans="1:13" ht="18" customHeight="1"/>
    <row r="523" spans="1:13" ht="18" customHeight="1"/>
    <row r="524" spans="1:13" ht="18" customHeight="1"/>
    <row r="525" spans="1:13" ht="18" customHeight="1">
      <c r="B525" s="60"/>
      <c r="C525" s="60"/>
      <c r="D525" s="60"/>
      <c r="E525" s="60"/>
      <c r="F525" s="60"/>
      <c r="G525" s="60"/>
      <c r="H525" s="60"/>
      <c r="I525" s="60"/>
      <c r="J525" s="60"/>
      <c r="K525" s="60"/>
      <c r="L525" s="60"/>
      <c r="M525" s="60"/>
    </row>
    <row r="526" spans="1:13" ht="18" customHeight="1">
      <c r="B526" s="60"/>
      <c r="C526" s="60"/>
      <c r="D526" s="60"/>
      <c r="E526" s="60"/>
      <c r="F526" s="60"/>
      <c r="G526" s="60"/>
      <c r="H526" s="60"/>
      <c r="I526" s="60"/>
      <c r="J526" s="60"/>
      <c r="K526" s="60"/>
      <c r="L526" s="60"/>
      <c r="M526" s="60"/>
    </row>
    <row r="527" spans="1:13" ht="18" customHeight="1">
      <c r="B527" s="60"/>
      <c r="C527" s="60"/>
      <c r="D527" s="60"/>
      <c r="E527" s="60"/>
      <c r="F527" s="60"/>
      <c r="G527" s="60"/>
      <c r="H527" s="60"/>
      <c r="I527" s="60"/>
      <c r="J527" s="60"/>
      <c r="K527" s="60"/>
      <c r="L527" s="60"/>
      <c r="M527" s="60"/>
    </row>
    <row r="528" spans="1:13" ht="18" customHeight="1">
      <c r="B528" s="60"/>
      <c r="C528" s="60"/>
      <c r="D528" s="60"/>
      <c r="E528" s="60"/>
      <c r="F528" s="60"/>
      <c r="G528" s="60"/>
      <c r="H528" s="60"/>
      <c r="I528" s="60"/>
      <c r="J528" s="60"/>
      <c r="K528" s="60"/>
      <c r="L528" s="60"/>
      <c r="M528" s="60"/>
    </row>
    <row r="529" spans="2:13" ht="18" customHeight="1">
      <c r="B529" s="60"/>
      <c r="C529" s="60"/>
      <c r="D529" s="60"/>
      <c r="E529" s="60"/>
      <c r="F529" s="60"/>
      <c r="G529" s="60"/>
      <c r="H529" s="60"/>
      <c r="I529" s="60"/>
      <c r="J529" s="60"/>
      <c r="K529" s="60"/>
      <c r="L529" s="60"/>
      <c r="M529" s="60"/>
    </row>
    <row r="530" spans="2:13" ht="18" customHeight="1">
      <c r="B530" s="60"/>
      <c r="C530" s="60"/>
      <c r="D530" s="60"/>
      <c r="E530" s="60"/>
      <c r="F530" s="60"/>
      <c r="G530" s="60"/>
      <c r="H530" s="60"/>
      <c r="I530" s="60"/>
      <c r="J530" s="60"/>
      <c r="K530" s="60"/>
      <c r="L530" s="60"/>
      <c r="M530" s="60"/>
    </row>
    <row r="531" spans="2:13" ht="18" customHeight="1">
      <c r="B531" s="60"/>
      <c r="C531" s="60"/>
      <c r="D531" s="60"/>
      <c r="E531" s="60"/>
      <c r="F531" s="60"/>
      <c r="G531" s="60"/>
      <c r="H531" s="60"/>
      <c r="I531" s="60"/>
      <c r="J531" s="60"/>
      <c r="K531" s="60"/>
      <c r="L531" s="60"/>
      <c r="M531" s="60"/>
    </row>
    <row r="532" spans="2:13" ht="18" customHeight="1">
      <c r="B532" s="60"/>
      <c r="C532" s="60"/>
      <c r="D532" s="60"/>
      <c r="E532" s="60"/>
      <c r="F532" s="60"/>
      <c r="G532" s="60"/>
      <c r="H532" s="60"/>
      <c r="I532" s="60"/>
      <c r="J532" s="60"/>
      <c r="K532" s="60"/>
      <c r="L532" s="60"/>
      <c r="M532" s="60"/>
    </row>
    <row r="533" spans="2:13" ht="18" customHeight="1">
      <c r="B533" s="60"/>
      <c r="C533" s="60"/>
      <c r="D533" s="60"/>
      <c r="E533" s="60"/>
      <c r="F533" s="60"/>
      <c r="G533" s="60"/>
      <c r="H533" s="60"/>
      <c r="I533" s="60"/>
      <c r="J533" s="60"/>
      <c r="K533" s="60"/>
      <c r="L533" s="60"/>
      <c r="M533" s="60"/>
    </row>
    <row r="534" spans="2:13" ht="18" customHeight="1">
      <c r="B534" s="60"/>
      <c r="C534" s="60"/>
      <c r="D534" s="60"/>
      <c r="E534" s="60"/>
      <c r="F534" s="60"/>
      <c r="G534" s="60"/>
      <c r="H534" s="60"/>
      <c r="I534" s="60"/>
      <c r="J534" s="60"/>
      <c r="K534" s="60"/>
      <c r="L534" s="60"/>
      <c r="M534" s="60"/>
    </row>
    <row r="535" spans="2:13" ht="18" customHeight="1">
      <c r="B535" s="60"/>
      <c r="C535" s="60"/>
      <c r="D535" s="60"/>
      <c r="E535" s="60"/>
      <c r="F535" s="60"/>
      <c r="G535" s="60"/>
      <c r="H535" s="60"/>
      <c r="I535" s="60"/>
      <c r="J535" s="60"/>
      <c r="K535" s="60"/>
      <c r="L535" s="60"/>
      <c r="M535" s="60"/>
    </row>
    <row r="536" spans="2:13" ht="18" customHeight="1">
      <c r="B536" s="60"/>
      <c r="C536" s="60"/>
      <c r="D536" s="60"/>
      <c r="E536" s="60"/>
      <c r="F536" s="60"/>
      <c r="G536" s="60"/>
      <c r="H536" s="60"/>
      <c r="I536" s="60"/>
      <c r="J536" s="60"/>
      <c r="K536" s="60"/>
      <c r="L536" s="60"/>
      <c r="M536" s="60"/>
    </row>
    <row r="537" spans="2:13" ht="18" customHeight="1">
      <c r="B537" s="60"/>
      <c r="C537" s="60"/>
      <c r="D537" s="60"/>
      <c r="E537" s="60"/>
      <c r="F537" s="60"/>
      <c r="G537" s="60"/>
      <c r="H537" s="60"/>
      <c r="I537" s="60"/>
      <c r="J537" s="60"/>
      <c r="K537" s="60"/>
      <c r="L537" s="60"/>
      <c r="M537" s="60"/>
    </row>
    <row r="538" spans="2:13" ht="18" customHeight="1">
      <c r="B538" s="60"/>
      <c r="C538" s="60"/>
      <c r="D538" s="60"/>
      <c r="E538" s="60"/>
      <c r="F538" s="60"/>
      <c r="G538" s="60"/>
      <c r="H538" s="60"/>
      <c r="I538" s="60"/>
      <c r="J538" s="60"/>
      <c r="K538" s="60"/>
      <c r="L538" s="60"/>
      <c r="M538" s="60"/>
    </row>
    <row r="539" spans="2:13" ht="18" customHeight="1">
      <c r="B539" s="60"/>
      <c r="C539" s="60"/>
      <c r="D539" s="60"/>
      <c r="E539" s="60"/>
      <c r="F539" s="60"/>
      <c r="G539" s="60"/>
      <c r="H539" s="60"/>
      <c r="I539" s="60"/>
      <c r="J539" s="60"/>
      <c r="K539" s="60"/>
      <c r="L539" s="60"/>
      <c r="M539" s="60"/>
    </row>
    <row r="540" spans="2:13" ht="18" customHeight="1">
      <c r="B540" s="60"/>
      <c r="C540" s="60"/>
      <c r="D540" s="60"/>
      <c r="E540" s="60"/>
      <c r="F540" s="60"/>
      <c r="G540" s="60"/>
      <c r="H540" s="60"/>
      <c r="I540" s="60"/>
      <c r="J540" s="60"/>
      <c r="K540" s="60"/>
      <c r="L540" s="60"/>
      <c r="M540" s="60"/>
    </row>
    <row r="541" spans="2:13" ht="18" customHeight="1">
      <c r="B541" s="60"/>
      <c r="C541" s="60"/>
      <c r="D541" s="60"/>
      <c r="E541" s="60"/>
      <c r="F541" s="60"/>
      <c r="G541" s="60"/>
      <c r="H541" s="60"/>
      <c r="I541" s="60"/>
      <c r="J541" s="60"/>
      <c r="K541" s="60"/>
      <c r="L541" s="60"/>
      <c r="M541" s="60"/>
    </row>
    <row r="542" spans="2:13" ht="18" customHeight="1">
      <c r="B542" s="60"/>
      <c r="C542" s="60"/>
      <c r="D542" s="60"/>
      <c r="E542" s="60"/>
      <c r="F542" s="60"/>
      <c r="G542" s="60"/>
      <c r="H542" s="60"/>
      <c r="I542" s="60"/>
      <c r="J542" s="60"/>
      <c r="K542" s="60"/>
      <c r="L542" s="60"/>
      <c r="M542" s="60"/>
    </row>
    <row r="543" spans="2:13" ht="18" customHeight="1">
      <c r="B543" s="60"/>
      <c r="C543" s="60"/>
      <c r="D543" s="60"/>
      <c r="E543" s="60"/>
      <c r="F543" s="60"/>
      <c r="G543" s="60"/>
      <c r="H543" s="60"/>
      <c r="I543" s="60"/>
      <c r="J543" s="60"/>
      <c r="K543" s="60"/>
      <c r="L543" s="60"/>
      <c r="M543" s="60"/>
    </row>
    <row r="544" spans="2:13" ht="18" customHeight="1">
      <c r="B544" s="60"/>
      <c r="C544" s="60"/>
      <c r="D544" s="60"/>
      <c r="E544" s="60"/>
      <c r="F544" s="60"/>
      <c r="G544" s="60"/>
      <c r="H544" s="60"/>
      <c r="I544" s="60"/>
      <c r="J544" s="60"/>
      <c r="K544" s="60"/>
      <c r="L544" s="60"/>
      <c r="M544" s="60"/>
    </row>
    <row r="545" spans="2:13" ht="18" customHeight="1">
      <c r="B545" s="60"/>
      <c r="C545" s="60"/>
      <c r="D545" s="60"/>
      <c r="E545" s="60"/>
      <c r="F545" s="60"/>
      <c r="G545" s="60"/>
      <c r="H545" s="60"/>
      <c r="I545" s="60"/>
      <c r="J545" s="60"/>
      <c r="K545" s="60"/>
      <c r="L545" s="60"/>
      <c r="M545" s="60"/>
    </row>
    <row r="546" spans="2:13" ht="18" customHeight="1">
      <c r="B546" s="60"/>
      <c r="C546" s="60"/>
      <c r="D546" s="60"/>
      <c r="E546" s="60"/>
      <c r="F546" s="60"/>
      <c r="G546" s="60"/>
      <c r="H546" s="60"/>
      <c r="I546" s="60"/>
      <c r="J546" s="60"/>
      <c r="K546" s="60"/>
      <c r="L546" s="60"/>
      <c r="M546" s="60"/>
    </row>
    <row r="547" spans="2:13" ht="18" customHeight="1">
      <c r="B547" s="60"/>
      <c r="C547" s="60"/>
      <c r="D547" s="60"/>
      <c r="E547" s="60"/>
      <c r="F547" s="60"/>
      <c r="G547" s="60"/>
      <c r="H547" s="60"/>
      <c r="I547" s="60"/>
      <c r="J547" s="60"/>
      <c r="K547" s="60"/>
      <c r="L547" s="60"/>
      <c r="M547" s="60"/>
    </row>
    <row r="548" spans="2:13" ht="18" customHeight="1">
      <c r="B548" s="60"/>
      <c r="C548" s="60"/>
      <c r="D548" s="60"/>
      <c r="E548" s="60"/>
      <c r="F548" s="60"/>
      <c r="G548" s="60"/>
      <c r="H548" s="60"/>
      <c r="I548" s="60"/>
      <c r="J548" s="60"/>
      <c r="K548" s="60"/>
      <c r="L548" s="60"/>
      <c r="M548" s="60"/>
    </row>
    <row r="549" spans="2:13" ht="18" customHeight="1">
      <c r="B549" s="60"/>
      <c r="C549" s="60"/>
      <c r="D549" s="60"/>
      <c r="E549" s="60"/>
      <c r="F549" s="60"/>
      <c r="G549" s="60"/>
      <c r="H549" s="60"/>
      <c r="I549" s="60"/>
      <c r="J549" s="60"/>
      <c r="K549" s="60"/>
      <c r="L549" s="60"/>
      <c r="M549" s="60"/>
    </row>
    <row r="550" spans="2:13" ht="18" customHeight="1">
      <c r="B550" s="60"/>
      <c r="C550" s="60"/>
      <c r="D550" s="60"/>
      <c r="E550" s="60"/>
      <c r="F550" s="60"/>
      <c r="G550" s="60"/>
      <c r="H550" s="60"/>
      <c r="I550" s="60"/>
      <c r="J550" s="60"/>
      <c r="K550" s="60"/>
      <c r="L550" s="60"/>
      <c r="M550" s="60"/>
    </row>
    <row r="551" spans="2:13" ht="18" customHeight="1">
      <c r="B551" s="60"/>
      <c r="C551" s="60"/>
      <c r="D551" s="60"/>
      <c r="E551" s="60"/>
      <c r="F551" s="60"/>
      <c r="G551" s="60"/>
      <c r="H551" s="60"/>
      <c r="I551" s="60"/>
      <c r="J551" s="60"/>
      <c r="K551" s="60"/>
      <c r="L551" s="60"/>
      <c r="M551" s="60"/>
    </row>
    <row r="552" spans="2:13" ht="18" customHeight="1">
      <c r="B552" s="60"/>
      <c r="C552" s="60"/>
      <c r="D552" s="60"/>
      <c r="E552" s="60"/>
      <c r="F552" s="60"/>
      <c r="G552" s="60"/>
      <c r="H552" s="60"/>
      <c r="I552" s="60"/>
      <c r="J552" s="60"/>
      <c r="K552" s="60"/>
      <c r="L552" s="60"/>
      <c r="M552" s="60"/>
    </row>
    <row r="553" spans="2:13" ht="18" customHeight="1">
      <c r="B553" s="60"/>
      <c r="C553" s="60"/>
      <c r="D553" s="60"/>
      <c r="E553" s="60"/>
      <c r="F553" s="60"/>
      <c r="G553" s="60"/>
      <c r="H553" s="60"/>
      <c r="I553" s="60"/>
      <c r="J553" s="60"/>
      <c r="K553" s="60"/>
      <c r="L553" s="60"/>
      <c r="M553" s="60"/>
    </row>
    <row r="554" spans="2:13" ht="18" customHeight="1">
      <c r="B554" s="60"/>
      <c r="C554" s="60"/>
      <c r="D554" s="60"/>
      <c r="E554" s="60"/>
      <c r="F554" s="60"/>
      <c r="G554" s="60"/>
      <c r="H554" s="60"/>
      <c r="I554" s="60"/>
      <c r="J554" s="60"/>
      <c r="K554" s="60"/>
      <c r="L554" s="60"/>
      <c r="M554" s="60"/>
    </row>
    <row r="555" spans="2:13" ht="18" customHeight="1">
      <c r="B555" s="60"/>
      <c r="C555" s="60"/>
      <c r="D555" s="60"/>
      <c r="E555" s="60"/>
      <c r="F555" s="60"/>
      <c r="G555" s="60"/>
      <c r="H555" s="60"/>
      <c r="I555" s="60"/>
      <c r="J555" s="60"/>
      <c r="K555" s="60"/>
      <c r="L555" s="60"/>
      <c r="M555" s="60"/>
    </row>
    <row r="556" spans="2:13" ht="18" customHeight="1">
      <c r="B556" s="60"/>
      <c r="C556" s="60"/>
      <c r="D556" s="60"/>
      <c r="E556" s="60"/>
      <c r="F556" s="60"/>
      <c r="G556" s="60"/>
      <c r="H556" s="60"/>
      <c r="I556" s="60"/>
      <c r="J556" s="60"/>
      <c r="K556" s="60"/>
      <c r="L556" s="60"/>
      <c r="M556" s="60"/>
    </row>
    <row r="557" spans="2:13" ht="18" customHeight="1">
      <c r="B557" s="60"/>
      <c r="C557" s="60"/>
      <c r="D557" s="60"/>
      <c r="E557" s="60"/>
      <c r="F557" s="60"/>
      <c r="G557" s="60"/>
      <c r="H557" s="60"/>
      <c r="I557" s="60"/>
      <c r="J557" s="60"/>
      <c r="K557" s="60"/>
      <c r="L557" s="60"/>
      <c r="M557" s="60"/>
    </row>
    <row r="558" spans="2:13" ht="18" customHeight="1">
      <c r="B558" s="60"/>
      <c r="C558" s="60"/>
      <c r="D558" s="60"/>
      <c r="E558" s="60"/>
      <c r="F558" s="60"/>
      <c r="G558" s="60"/>
      <c r="H558" s="60"/>
      <c r="I558" s="60"/>
      <c r="J558" s="60"/>
      <c r="K558" s="60"/>
      <c r="L558" s="60"/>
      <c r="M558" s="60"/>
    </row>
    <row r="559" spans="2:13" ht="18" customHeight="1">
      <c r="B559" s="60"/>
      <c r="C559" s="60"/>
      <c r="D559" s="60"/>
      <c r="E559" s="60"/>
      <c r="F559" s="60"/>
      <c r="G559" s="60"/>
      <c r="H559" s="60"/>
      <c r="I559" s="60"/>
      <c r="J559" s="60"/>
      <c r="K559" s="60"/>
      <c r="L559" s="60"/>
      <c r="M559" s="60"/>
    </row>
    <row r="560" spans="2:13" ht="18" customHeight="1">
      <c r="B560" s="60"/>
      <c r="C560" s="60"/>
      <c r="D560" s="60"/>
      <c r="E560" s="60"/>
      <c r="F560" s="60"/>
      <c r="G560" s="60"/>
      <c r="H560" s="60"/>
      <c r="I560" s="60"/>
      <c r="J560" s="60"/>
      <c r="K560" s="60"/>
      <c r="L560" s="60"/>
      <c r="M560" s="60"/>
    </row>
    <row r="561" spans="2:13" ht="18" customHeight="1">
      <c r="B561" s="60"/>
      <c r="C561" s="60"/>
      <c r="D561" s="60"/>
      <c r="E561" s="60"/>
      <c r="F561" s="60"/>
      <c r="G561" s="60"/>
      <c r="H561" s="60"/>
      <c r="I561" s="60"/>
      <c r="J561" s="60"/>
      <c r="K561" s="60"/>
      <c r="L561" s="60"/>
      <c r="M561" s="60"/>
    </row>
    <row r="562" spans="2:13" ht="18" customHeight="1">
      <c r="B562" s="60"/>
      <c r="C562" s="60"/>
      <c r="D562" s="60"/>
      <c r="E562" s="60"/>
      <c r="F562" s="60"/>
      <c r="G562" s="60"/>
      <c r="H562" s="60"/>
      <c r="I562" s="60"/>
      <c r="J562" s="60"/>
      <c r="K562" s="60"/>
      <c r="L562" s="60"/>
      <c r="M562" s="60"/>
    </row>
    <row r="563" spans="2:13" ht="18" customHeight="1">
      <c r="B563" s="60"/>
      <c r="C563" s="60"/>
      <c r="D563" s="60"/>
      <c r="E563" s="60"/>
      <c r="F563" s="60"/>
      <c r="G563" s="60"/>
      <c r="H563" s="60"/>
      <c r="I563" s="60"/>
      <c r="J563" s="60"/>
      <c r="K563" s="60"/>
      <c r="L563" s="60"/>
      <c r="M563" s="60"/>
    </row>
    <row r="564" spans="2:13" ht="18" customHeight="1">
      <c r="B564" s="60"/>
      <c r="C564" s="60"/>
      <c r="D564" s="60"/>
      <c r="E564" s="60"/>
      <c r="F564" s="60"/>
      <c r="G564" s="60"/>
      <c r="H564" s="60"/>
      <c r="I564" s="60"/>
      <c r="J564" s="60"/>
      <c r="K564" s="60"/>
      <c r="L564" s="60"/>
      <c r="M564" s="60"/>
    </row>
    <row r="565" spans="2:13" ht="18" customHeight="1">
      <c r="B565" s="60"/>
      <c r="C565" s="60"/>
      <c r="D565" s="60"/>
      <c r="E565" s="60"/>
      <c r="F565" s="60"/>
      <c r="G565" s="60"/>
      <c r="H565" s="60"/>
      <c r="I565" s="60"/>
      <c r="J565" s="60"/>
      <c r="K565" s="60"/>
      <c r="L565" s="60"/>
      <c r="M565" s="60"/>
    </row>
    <row r="566" spans="2:13" ht="18" customHeight="1">
      <c r="B566" s="60"/>
      <c r="C566" s="60"/>
      <c r="D566" s="60"/>
      <c r="E566" s="60"/>
      <c r="F566" s="60"/>
      <c r="G566" s="60"/>
      <c r="H566" s="60"/>
      <c r="I566" s="60"/>
      <c r="J566" s="60"/>
      <c r="K566" s="60"/>
      <c r="L566" s="60"/>
      <c r="M566" s="60"/>
    </row>
    <row r="567" spans="2:13" ht="18" customHeight="1">
      <c r="B567" s="60"/>
      <c r="C567" s="60"/>
      <c r="D567" s="60"/>
      <c r="E567" s="60"/>
      <c r="F567" s="60"/>
      <c r="G567" s="60"/>
      <c r="H567" s="60"/>
      <c r="I567" s="60"/>
      <c r="J567" s="60"/>
      <c r="K567" s="60"/>
      <c r="L567" s="60"/>
      <c r="M567" s="60"/>
    </row>
    <row r="568" spans="2:13" ht="18" customHeight="1">
      <c r="B568" s="60"/>
      <c r="C568" s="60"/>
      <c r="D568" s="60"/>
      <c r="E568" s="60"/>
      <c r="F568" s="60"/>
      <c r="G568" s="60"/>
      <c r="H568" s="60"/>
      <c r="I568" s="60"/>
      <c r="J568" s="60"/>
      <c r="K568" s="60"/>
      <c r="L568" s="60"/>
      <c r="M568" s="60"/>
    </row>
    <row r="569" spans="2:13" ht="18" customHeight="1">
      <c r="B569" s="60"/>
      <c r="C569" s="60"/>
      <c r="D569" s="60"/>
      <c r="E569" s="60"/>
      <c r="F569" s="60"/>
      <c r="G569" s="60"/>
      <c r="H569" s="60"/>
      <c r="I569" s="60"/>
      <c r="J569" s="60"/>
      <c r="K569" s="60"/>
      <c r="L569" s="60"/>
      <c r="M569" s="60"/>
    </row>
    <row r="570" spans="2:13" ht="18" customHeight="1">
      <c r="B570" s="60"/>
      <c r="C570" s="60"/>
      <c r="D570" s="60"/>
      <c r="E570" s="60"/>
      <c r="F570" s="60"/>
      <c r="G570" s="60"/>
      <c r="H570" s="60"/>
      <c r="I570" s="60"/>
      <c r="J570" s="60"/>
      <c r="K570" s="60"/>
      <c r="L570" s="60"/>
      <c r="M570" s="60"/>
    </row>
    <row r="571" spans="2:13" ht="18" customHeight="1">
      <c r="B571" s="60"/>
      <c r="C571" s="60"/>
      <c r="D571" s="60"/>
      <c r="E571" s="60"/>
      <c r="F571" s="60"/>
      <c r="G571" s="60"/>
      <c r="H571" s="60"/>
      <c r="I571" s="60"/>
      <c r="J571" s="60"/>
      <c r="K571" s="60"/>
      <c r="L571" s="60"/>
      <c r="M571" s="60"/>
    </row>
    <row r="572" spans="2:13" ht="18" customHeight="1">
      <c r="B572" s="60"/>
      <c r="C572" s="60"/>
      <c r="D572" s="60"/>
      <c r="E572" s="60"/>
      <c r="F572" s="60"/>
      <c r="G572" s="60"/>
      <c r="H572" s="60"/>
      <c r="I572" s="60"/>
      <c r="J572" s="60"/>
      <c r="K572" s="60"/>
      <c r="L572" s="60"/>
      <c r="M572" s="60"/>
    </row>
    <row r="573" spans="2:13" ht="18" customHeight="1">
      <c r="B573" s="60"/>
      <c r="C573" s="60"/>
      <c r="D573" s="60"/>
      <c r="E573" s="60"/>
      <c r="F573" s="60"/>
      <c r="G573" s="60"/>
      <c r="H573" s="60"/>
      <c r="I573" s="60"/>
      <c r="J573" s="60"/>
      <c r="K573" s="60"/>
      <c r="L573" s="60"/>
      <c r="M573" s="60"/>
    </row>
    <row r="574" spans="2:13" ht="18" customHeight="1">
      <c r="B574" s="60"/>
      <c r="C574" s="60"/>
      <c r="D574" s="60"/>
      <c r="E574" s="60"/>
      <c r="F574" s="60"/>
      <c r="G574" s="60"/>
      <c r="H574" s="60"/>
      <c r="I574" s="60"/>
      <c r="J574" s="60"/>
      <c r="K574" s="60"/>
      <c r="L574" s="60"/>
      <c r="M574" s="60"/>
    </row>
    <row r="575" spans="2:13" ht="18" customHeight="1">
      <c r="B575" s="60"/>
      <c r="C575" s="60"/>
      <c r="D575" s="60"/>
      <c r="E575" s="60"/>
      <c r="F575" s="60"/>
      <c r="G575" s="60"/>
      <c r="H575" s="60"/>
      <c r="I575" s="60"/>
      <c r="J575" s="60"/>
      <c r="K575" s="60"/>
      <c r="L575" s="60"/>
      <c r="M575" s="60"/>
    </row>
    <row r="576" spans="2:13" ht="18" customHeight="1">
      <c r="B576" s="60"/>
      <c r="C576" s="60"/>
      <c r="D576" s="60"/>
      <c r="E576" s="60"/>
      <c r="F576" s="60"/>
      <c r="G576" s="60"/>
      <c r="H576" s="60"/>
      <c r="I576" s="60"/>
      <c r="J576" s="60"/>
      <c r="K576" s="60"/>
      <c r="L576" s="60"/>
      <c r="M576" s="60"/>
    </row>
    <row r="577" spans="2:13" ht="17.100000000000001" customHeight="1">
      <c r="B577" s="60"/>
      <c r="C577" s="60"/>
      <c r="D577" s="60"/>
      <c r="E577" s="60"/>
      <c r="F577" s="60"/>
      <c r="G577" s="60"/>
      <c r="H577" s="60"/>
      <c r="I577" s="60"/>
      <c r="J577" s="60"/>
      <c r="K577" s="60"/>
      <c r="L577" s="60"/>
      <c r="M577" s="60"/>
    </row>
    <row r="578" spans="2:13" ht="17.100000000000001" customHeight="1">
      <c r="B578" s="60"/>
      <c r="C578" s="60"/>
      <c r="D578" s="60"/>
      <c r="E578" s="60"/>
      <c r="F578" s="60"/>
      <c r="G578" s="60"/>
      <c r="H578" s="60"/>
      <c r="I578" s="60"/>
      <c r="J578" s="60"/>
      <c r="K578" s="60"/>
      <c r="L578" s="60"/>
      <c r="M578" s="60"/>
    </row>
    <row r="579" spans="2:13" ht="17.100000000000001" customHeight="1">
      <c r="B579" s="60"/>
      <c r="C579" s="60"/>
      <c r="D579" s="60"/>
      <c r="E579" s="60"/>
      <c r="F579" s="60"/>
      <c r="G579" s="60"/>
      <c r="H579" s="60"/>
      <c r="I579" s="60"/>
      <c r="J579" s="60"/>
      <c r="K579" s="60"/>
      <c r="L579" s="60"/>
      <c r="M579" s="60"/>
    </row>
    <row r="580" spans="2:13" ht="17.100000000000001" customHeight="1">
      <c r="B580" s="60"/>
      <c r="C580" s="60"/>
      <c r="D580" s="60"/>
      <c r="E580" s="60"/>
      <c r="F580" s="60"/>
      <c r="G580" s="60"/>
      <c r="H580" s="60"/>
      <c r="I580" s="60"/>
      <c r="J580" s="60"/>
      <c r="K580" s="60"/>
      <c r="L580" s="60"/>
      <c r="M580" s="60"/>
    </row>
    <row r="581" spans="2:13" ht="17.100000000000001" customHeight="1">
      <c r="B581" s="60"/>
      <c r="C581" s="60"/>
      <c r="D581" s="60"/>
      <c r="E581" s="60"/>
      <c r="F581" s="60"/>
      <c r="G581" s="60"/>
      <c r="H581" s="60"/>
      <c r="I581" s="60"/>
      <c r="J581" s="60"/>
      <c r="K581" s="60"/>
      <c r="L581" s="60"/>
      <c r="M581" s="60"/>
    </row>
    <row r="582" spans="2:13" ht="17.100000000000001" customHeight="1">
      <c r="B582" s="60"/>
      <c r="C582" s="60"/>
      <c r="D582" s="60"/>
      <c r="E582" s="60"/>
      <c r="F582" s="60"/>
      <c r="G582" s="60"/>
      <c r="H582" s="60"/>
      <c r="I582" s="60"/>
      <c r="J582" s="60"/>
      <c r="K582" s="60"/>
      <c r="L582" s="60"/>
      <c r="M582" s="60"/>
    </row>
    <row r="583" spans="2:13" ht="17.100000000000001" customHeight="1">
      <c r="B583" s="60"/>
      <c r="C583" s="60"/>
      <c r="D583" s="60"/>
      <c r="E583" s="60"/>
      <c r="F583" s="60"/>
      <c r="G583" s="60"/>
      <c r="H583" s="60"/>
      <c r="I583" s="60"/>
      <c r="J583" s="60"/>
      <c r="K583" s="60"/>
      <c r="L583" s="60"/>
      <c r="M583" s="60"/>
    </row>
    <row r="584" spans="2:13" ht="17.100000000000001" customHeight="1">
      <c r="B584" s="60"/>
      <c r="C584" s="60"/>
      <c r="D584" s="60"/>
      <c r="E584" s="60"/>
      <c r="F584" s="60"/>
      <c r="G584" s="60"/>
      <c r="H584" s="60"/>
      <c r="I584" s="60"/>
      <c r="J584" s="60"/>
      <c r="K584" s="60"/>
      <c r="L584" s="60"/>
      <c r="M584" s="60"/>
    </row>
    <row r="585" spans="2:13" ht="17.100000000000001" customHeight="1">
      <c r="B585" s="60"/>
      <c r="C585" s="60"/>
      <c r="D585" s="60"/>
      <c r="E585" s="60"/>
      <c r="F585" s="60"/>
      <c r="G585" s="60"/>
      <c r="H585" s="60"/>
      <c r="I585" s="60"/>
      <c r="J585" s="60"/>
      <c r="K585" s="60"/>
      <c r="L585" s="60"/>
      <c r="M585" s="60"/>
    </row>
    <row r="586" spans="2:13" ht="17.100000000000001" customHeight="1">
      <c r="B586" s="60"/>
      <c r="C586" s="60"/>
      <c r="D586" s="60"/>
      <c r="E586" s="60"/>
      <c r="F586" s="60"/>
      <c r="G586" s="60"/>
      <c r="H586" s="60"/>
      <c r="I586" s="60"/>
      <c r="J586" s="60"/>
      <c r="K586" s="60"/>
      <c r="L586" s="60"/>
      <c r="M586" s="60"/>
    </row>
    <row r="587" spans="2:13" ht="17.100000000000001" customHeight="1">
      <c r="B587" s="60"/>
      <c r="C587" s="60"/>
      <c r="D587" s="60"/>
      <c r="E587" s="60"/>
      <c r="F587" s="60"/>
      <c r="G587" s="60"/>
      <c r="H587" s="60"/>
      <c r="I587" s="60"/>
      <c r="J587" s="60"/>
      <c r="K587" s="60"/>
      <c r="L587" s="60"/>
      <c r="M587" s="60"/>
    </row>
    <row r="588" spans="2:13" ht="17.100000000000001" customHeight="1">
      <c r="B588" s="60"/>
      <c r="C588" s="60"/>
      <c r="D588" s="60"/>
      <c r="E588" s="60"/>
      <c r="F588" s="60"/>
      <c r="G588" s="60"/>
      <c r="H588" s="60"/>
      <c r="I588" s="60"/>
      <c r="J588" s="60"/>
      <c r="K588" s="60"/>
      <c r="L588" s="60"/>
      <c r="M588" s="60"/>
    </row>
    <row r="589" spans="2:13" ht="17.100000000000001" customHeight="1">
      <c r="B589" s="60"/>
      <c r="C589" s="60"/>
      <c r="D589" s="60"/>
      <c r="E589" s="60"/>
      <c r="F589" s="60"/>
      <c r="G589" s="60"/>
      <c r="H589" s="60"/>
      <c r="I589" s="60"/>
      <c r="J589" s="60"/>
      <c r="K589" s="60"/>
      <c r="L589" s="60"/>
      <c r="M589" s="60"/>
    </row>
    <row r="590" spans="2:13" ht="17.100000000000001" customHeight="1">
      <c r="B590" s="60"/>
      <c r="C590" s="60"/>
      <c r="D590" s="60"/>
      <c r="E590" s="60"/>
      <c r="F590" s="60"/>
      <c r="G590" s="60"/>
      <c r="H590" s="60"/>
      <c r="I590" s="60"/>
      <c r="J590" s="60"/>
      <c r="K590" s="60"/>
      <c r="L590" s="60"/>
      <c r="M590" s="60"/>
    </row>
    <row r="591" spans="2:13" ht="17.100000000000001" customHeight="1">
      <c r="B591" s="60"/>
      <c r="C591" s="60"/>
      <c r="D591" s="60"/>
      <c r="E591" s="60"/>
      <c r="F591" s="60"/>
      <c r="G591" s="60"/>
      <c r="H591" s="60"/>
      <c r="I591" s="60"/>
      <c r="J591" s="60"/>
      <c r="K591" s="60"/>
      <c r="L591" s="60"/>
      <c r="M591" s="60"/>
    </row>
    <row r="592" spans="2:13" ht="17.100000000000001" customHeight="1">
      <c r="B592" s="60"/>
      <c r="C592" s="60"/>
      <c r="D592" s="60"/>
      <c r="E592" s="60"/>
      <c r="F592" s="60"/>
      <c r="G592" s="60"/>
      <c r="H592" s="60"/>
      <c r="I592" s="60"/>
      <c r="J592" s="60"/>
      <c r="K592" s="60"/>
      <c r="L592" s="60"/>
      <c r="M592" s="60"/>
    </row>
    <row r="593" spans="2:13" ht="17.100000000000001" customHeight="1">
      <c r="B593" s="60"/>
      <c r="C593" s="60"/>
      <c r="D593" s="60"/>
      <c r="E593" s="60"/>
      <c r="F593" s="60"/>
      <c r="G593" s="60"/>
      <c r="H593" s="60"/>
      <c r="I593" s="60"/>
      <c r="J593" s="60"/>
      <c r="K593" s="60"/>
      <c r="L593" s="60"/>
      <c r="M593" s="60"/>
    </row>
    <row r="594" spans="2:13" ht="17.100000000000001" customHeight="1">
      <c r="B594" s="60"/>
      <c r="C594" s="60"/>
      <c r="D594" s="60"/>
      <c r="E594" s="60"/>
      <c r="F594" s="60"/>
      <c r="G594" s="60"/>
      <c r="H594" s="60"/>
      <c r="I594" s="60"/>
      <c r="J594" s="60"/>
      <c r="K594" s="60"/>
      <c r="L594" s="60"/>
      <c r="M594" s="60"/>
    </row>
    <row r="595" spans="2:13" ht="17.100000000000001" customHeight="1">
      <c r="B595" s="60"/>
      <c r="C595" s="60"/>
      <c r="D595" s="60"/>
      <c r="E595" s="60"/>
      <c r="F595" s="60"/>
      <c r="G595" s="60"/>
      <c r="H595" s="60"/>
      <c r="I595" s="60"/>
      <c r="J595" s="60"/>
      <c r="K595" s="60"/>
      <c r="L595" s="60"/>
      <c r="M595" s="60"/>
    </row>
    <row r="596" spans="2:13" ht="17.100000000000001" customHeight="1">
      <c r="B596" s="60"/>
      <c r="C596" s="60"/>
      <c r="D596" s="60"/>
      <c r="E596" s="60"/>
      <c r="F596" s="60"/>
      <c r="G596" s="60"/>
      <c r="H596" s="60"/>
      <c r="I596" s="60"/>
      <c r="J596" s="60"/>
      <c r="K596" s="60"/>
      <c r="L596" s="60"/>
      <c r="M596" s="60"/>
    </row>
    <row r="597" spans="2:13" ht="17.100000000000001" customHeight="1">
      <c r="B597" s="60"/>
      <c r="C597" s="60"/>
      <c r="D597" s="60"/>
      <c r="E597" s="60"/>
      <c r="F597" s="60"/>
      <c r="G597" s="60"/>
      <c r="H597" s="60"/>
      <c r="I597" s="60"/>
      <c r="J597" s="60"/>
      <c r="K597" s="60"/>
      <c r="L597" s="60"/>
      <c r="M597" s="60"/>
    </row>
    <row r="598" spans="2:13" ht="17.100000000000001" customHeight="1">
      <c r="B598" s="60"/>
      <c r="C598" s="60"/>
      <c r="D598" s="60"/>
      <c r="E598" s="60"/>
      <c r="F598" s="60"/>
      <c r="G598" s="60"/>
      <c r="H598" s="60"/>
      <c r="I598" s="60"/>
      <c r="J598" s="60"/>
      <c r="K598" s="60"/>
      <c r="L598" s="60"/>
      <c r="M598" s="60"/>
    </row>
    <row r="599" spans="2:13" ht="17.100000000000001" customHeight="1">
      <c r="B599" s="60"/>
      <c r="C599" s="60"/>
      <c r="D599" s="60"/>
      <c r="E599" s="60"/>
      <c r="F599" s="60"/>
      <c r="G599" s="60"/>
      <c r="H599" s="60"/>
      <c r="I599" s="60"/>
      <c r="J599" s="60"/>
      <c r="K599" s="60"/>
      <c r="L599" s="60"/>
      <c r="M599" s="60"/>
    </row>
    <row r="600" spans="2:13" ht="17.100000000000001" customHeight="1">
      <c r="B600" s="60"/>
      <c r="C600" s="60"/>
      <c r="D600" s="60"/>
      <c r="E600" s="60"/>
      <c r="F600" s="60"/>
      <c r="G600" s="60"/>
      <c r="H600" s="60"/>
      <c r="I600" s="60"/>
      <c r="J600" s="60"/>
      <c r="K600" s="60"/>
      <c r="L600" s="60"/>
      <c r="M600" s="60"/>
    </row>
  </sheetData>
  <mergeCells count="282">
    <mergeCell ref="B113:C113"/>
    <mergeCell ref="D113:E113"/>
    <mergeCell ref="H113:L113"/>
    <mergeCell ref="B117:C117"/>
    <mergeCell ref="D117:E117"/>
    <mergeCell ref="H117:L117"/>
    <mergeCell ref="B136:C136"/>
    <mergeCell ref="D136:E136"/>
    <mergeCell ref="H136:L136"/>
    <mergeCell ref="B130:C130"/>
    <mergeCell ref="D130:E130"/>
    <mergeCell ref="H130:L130"/>
    <mergeCell ref="B245:C245"/>
    <mergeCell ref="D245:E245"/>
    <mergeCell ref="H245:L245"/>
    <mergeCell ref="B249:C249"/>
    <mergeCell ref="D249:E249"/>
    <mergeCell ref="H249:L249"/>
    <mergeCell ref="B381:C381"/>
    <mergeCell ref="D381:E381"/>
    <mergeCell ref="H381:L381"/>
    <mergeCell ref="B352:C352"/>
    <mergeCell ref="D352:E352"/>
    <mergeCell ref="H352:L352"/>
    <mergeCell ref="D344:E344"/>
    <mergeCell ref="H344:L344"/>
    <mergeCell ref="B361:C361"/>
    <mergeCell ref="D361:E361"/>
    <mergeCell ref="H361:L361"/>
    <mergeCell ref="B368:C368"/>
    <mergeCell ref="D368:E368"/>
    <mergeCell ref="H368:L368"/>
    <mergeCell ref="B323:C323"/>
    <mergeCell ref="D323:E323"/>
    <mergeCell ref="H323:L323"/>
    <mergeCell ref="B391:C391"/>
    <mergeCell ref="D391:E391"/>
    <mergeCell ref="H391:L391"/>
    <mergeCell ref="B266:C266"/>
    <mergeCell ref="D266:E266"/>
    <mergeCell ref="H266:L266"/>
    <mergeCell ref="B253:C253"/>
    <mergeCell ref="D253:E253"/>
    <mergeCell ref="H253:L253"/>
    <mergeCell ref="B373:C373"/>
    <mergeCell ref="D373:E373"/>
    <mergeCell ref="H373:L373"/>
    <mergeCell ref="B327:C327"/>
    <mergeCell ref="D327:E327"/>
    <mergeCell ref="H327:L327"/>
    <mergeCell ref="B336:C336"/>
    <mergeCell ref="D336:E336"/>
    <mergeCell ref="H336:L336"/>
    <mergeCell ref="B340:C340"/>
    <mergeCell ref="D340:E340"/>
    <mergeCell ref="H340:L340"/>
    <mergeCell ref="D304:E304"/>
    <mergeCell ref="H304:L304"/>
    <mergeCell ref="B344:C344"/>
    <mergeCell ref="B395:C395"/>
    <mergeCell ref="D395:E395"/>
    <mergeCell ref="H395:L395"/>
    <mergeCell ref="B282:C282"/>
    <mergeCell ref="D282:E282"/>
    <mergeCell ref="H282:L282"/>
    <mergeCell ref="B257:C257"/>
    <mergeCell ref="D257:E257"/>
    <mergeCell ref="H257:L257"/>
    <mergeCell ref="B261:C261"/>
    <mergeCell ref="D261:E261"/>
    <mergeCell ref="H261:L261"/>
    <mergeCell ref="B331:C331"/>
    <mergeCell ref="D331:E331"/>
    <mergeCell ref="H331:L331"/>
    <mergeCell ref="B386:C386"/>
    <mergeCell ref="D386:E386"/>
    <mergeCell ref="H386:L386"/>
    <mergeCell ref="B315:C315"/>
    <mergeCell ref="D315:E315"/>
    <mergeCell ref="H315:L315"/>
    <mergeCell ref="B311:C311"/>
    <mergeCell ref="D311:E311"/>
    <mergeCell ref="H311:L311"/>
    <mergeCell ref="D225:E225"/>
    <mergeCell ref="H225:L225"/>
    <mergeCell ref="B232:C232"/>
    <mergeCell ref="D232:E232"/>
    <mergeCell ref="H232:L232"/>
    <mergeCell ref="B238:C238"/>
    <mergeCell ref="D238:E238"/>
    <mergeCell ref="H238:L238"/>
    <mergeCell ref="B146:C146"/>
    <mergeCell ref="D146:E146"/>
    <mergeCell ref="H146:L146"/>
    <mergeCell ref="B161:C161"/>
    <mergeCell ref="D161:E161"/>
    <mergeCell ref="H161:L161"/>
    <mergeCell ref="B165:C165"/>
    <mergeCell ref="D165:E165"/>
    <mergeCell ref="H165:L165"/>
    <mergeCell ref="D190:E190"/>
    <mergeCell ref="H190:L190"/>
    <mergeCell ref="B195:C195"/>
    <mergeCell ref="D195:E195"/>
    <mergeCell ref="H195:L195"/>
    <mergeCell ref="B199:C199"/>
    <mergeCell ref="D199:E199"/>
    <mergeCell ref="H199:L199"/>
    <mergeCell ref="B207:C207"/>
    <mergeCell ref="D207:E207"/>
    <mergeCell ref="H207:L207"/>
    <mergeCell ref="B489:C489"/>
    <mergeCell ref="D489:E489"/>
    <mergeCell ref="H489:L489"/>
    <mergeCell ref="B212:C212"/>
    <mergeCell ref="D212:E212"/>
    <mergeCell ref="H212:L212"/>
    <mergeCell ref="B217:C217"/>
    <mergeCell ref="D217:E217"/>
    <mergeCell ref="H217:L217"/>
    <mergeCell ref="B225:C225"/>
    <mergeCell ref="B271:C271"/>
    <mergeCell ref="D271:E271"/>
    <mergeCell ref="H271:L271"/>
    <mergeCell ref="B221:C221"/>
    <mergeCell ref="D221:E221"/>
    <mergeCell ref="H221:L221"/>
    <mergeCell ref="B288:C288"/>
    <mergeCell ref="D288:E288"/>
    <mergeCell ref="H288:L288"/>
    <mergeCell ref="B304:C304"/>
    <mergeCell ref="B3:C3"/>
    <mergeCell ref="D3:E3"/>
    <mergeCell ref="H3:L3"/>
    <mergeCell ref="B7:C7"/>
    <mergeCell ref="D7:E7"/>
    <mergeCell ref="H7:L7"/>
    <mergeCell ref="B12:C12"/>
    <mergeCell ref="B319:C319"/>
    <mergeCell ref="D319:E319"/>
    <mergeCell ref="H319:L319"/>
    <mergeCell ref="B98:C98"/>
    <mergeCell ref="D98:E98"/>
    <mergeCell ref="H98:L98"/>
    <mergeCell ref="B105:C105"/>
    <mergeCell ref="D105:E105"/>
    <mergeCell ref="H105:L105"/>
    <mergeCell ref="B109:C109"/>
    <mergeCell ref="D109:E109"/>
    <mergeCell ref="H109:L109"/>
    <mergeCell ref="B182:C182"/>
    <mergeCell ref="D182:E182"/>
    <mergeCell ref="H182:L182"/>
    <mergeCell ref="B186:C186"/>
    <mergeCell ref="D12:E12"/>
    <mergeCell ref="A1:A2"/>
    <mergeCell ref="B1:B2"/>
    <mergeCell ref="C1:C2"/>
    <mergeCell ref="D1:D2"/>
    <mergeCell ref="E1:F1"/>
    <mergeCell ref="G1:H1"/>
    <mergeCell ref="I1:J1"/>
    <mergeCell ref="K1:L1"/>
    <mergeCell ref="M1:M2"/>
    <mergeCell ref="H12:L12"/>
    <mergeCell ref="B16:C16"/>
    <mergeCell ref="D16:E16"/>
    <mergeCell ref="H16:L16"/>
    <mergeCell ref="B20:C20"/>
    <mergeCell ref="D20:E20"/>
    <mergeCell ref="H20:L20"/>
    <mergeCell ref="B24:C24"/>
    <mergeCell ref="D24:E24"/>
    <mergeCell ref="H24:L24"/>
    <mergeCell ref="B28:C28"/>
    <mergeCell ref="D28:E28"/>
    <mergeCell ref="H28:L28"/>
    <mergeCell ref="B35:C35"/>
    <mergeCell ref="D35:E35"/>
    <mergeCell ref="H35:L35"/>
    <mergeCell ref="B45:C45"/>
    <mergeCell ref="D45:E45"/>
    <mergeCell ref="H45:L45"/>
    <mergeCell ref="B40:C40"/>
    <mergeCell ref="D40:E40"/>
    <mergeCell ref="H40:L40"/>
    <mergeCell ref="B49:C49"/>
    <mergeCell ref="D49:E49"/>
    <mergeCell ref="H49:L49"/>
    <mergeCell ref="B53:C53"/>
    <mergeCell ref="D53:E53"/>
    <mergeCell ref="H53:L53"/>
    <mergeCell ref="B62:C62"/>
    <mergeCell ref="D62:E62"/>
    <mergeCell ref="H62:L62"/>
    <mergeCell ref="B57:C57"/>
    <mergeCell ref="D57:E57"/>
    <mergeCell ref="H57:L57"/>
    <mergeCell ref="B177:C177"/>
    <mergeCell ref="D177:E177"/>
    <mergeCell ref="H177:L177"/>
    <mergeCell ref="D186:E186"/>
    <mergeCell ref="H186:L186"/>
    <mergeCell ref="B190:C190"/>
    <mergeCell ref="B67:C67"/>
    <mergeCell ref="D67:E67"/>
    <mergeCell ref="H67:L67"/>
    <mergeCell ref="B78:C78"/>
    <mergeCell ref="D78:E78"/>
    <mergeCell ref="H78:L78"/>
    <mergeCell ref="B82:C82"/>
    <mergeCell ref="D82:E82"/>
    <mergeCell ref="H82:L82"/>
    <mergeCell ref="B86:C86"/>
    <mergeCell ref="D86:E86"/>
    <mergeCell ref="H86:L86"/>
    <mergeCell ref="B90:C90"/>
    <mergeCell ref="D90:E90"/>
    <mergeCell ref="H90:L90"/>
    <mergeCell ref="B125:C125"/>
    <mergeCell ref="D125:E125"/>
    <mergeCell ref="H125:L125"/>
    <mergeCell ref="H157:L157"/>
    <mergeCell ref="D157:E157"/>
    <mergeCell ref="B157:C157"/>
    <mergeCell ref="B169:C169"/>
    <mergeCell ref="D169:E169"/>
    <mergeCell ref="H169:L169"/>
    <mergeCell ref="B173:C173"/>
    <mergeCell ref="D173:E173"/>
    <mergeCell ref="H173:L173"/>
    <mergeCell ref="B399:C399"/>
    <mergeCell ref="D399:E399"/>
    <mergeCell ref="H399:L399"/>
    <mergeCell ref="B403:C403"/>
    <mergeCell ref="D403:E403"/>
    <mergeCell ref="H403:L403"/>
    <mergeCell ref="B407:C407"/>
    <mergeCell ref="D407:E407"/>
    <mergeCell ref="H407:L407"/>
    <mergeCell ref="B411:C411"/>
    <mergeCell ref="D411:E411"/>
    <mergeCell ref="H411:L411"/>
    <mergeCell ref="B419:C419"/>
    <mergeCell ref="D419:E419"/>
    <mergeCell ref="H419:L419"/>
    <mergeCell ref="B424:C424"/>
    <mergeCell ref="D424:E424"/>
    <mergeCell ref="H424:L424"/>
    <mergeCell ref="B500:C500"/>
    <mergeCell ref="D500:E500"/>
    <mergeCell ref="H500:L500"/>
    <mergeCell ref="B433:C433"/>
    <mergeCell ref="D433:E433"/>
    <mergeCell ref="H433:L433"/>
    <mergeCell ref="B439:C439"/>
    <mergeCell ref="D439:E439"/>
    <mergeCell ref="H439:L439"/>
    <mergeCell ref="B446:C446"/>
    <mergeCell ref="D446:E446"/>
    <mergeCell ref="H446:L446"/>
    <mergeCell ref="B452:C452"/>
    <mergeCell ref="D452:E452"/>
    <mergeCell ref="H452:L452"/>
    <mergeCell ref="B456:C456"/>
    <mergeCell ref="D456:E456"/>
    <mergeCell ref="H456:L456"/>
    <mergeCell ref="B460:C460"/>
    <mergeCell ref="D460:E460"/>
    <mergeCell ref="H460:L460"/>
    <mergeCell ref="B464:C464"/>
    <mergeCell ref="D464:E464"/>
    <mergeCell ref="H464:L464"/>
    <mergeCell ref="B476:C476"/>
    <mergeCell ref="D476:E476"/>
    <mergeCell ref="H476:L476"/>
    <mergeCell ref="B481:C481"/>
    <mergeCell ref="D481:E481"/>
    <mergeCell ref="H481:L481"/>
    <mergeCell ref="B495:C495"/>
    <mergeCell ref="D495:E495"/>
    <mergeCell ref="H495:L495"/>
  </mergeCells>
  <phoneticPr fontId="13" type="noConversion"/>
  <printOptions gridLines="1"/>
  <pageMargins left="0.43307086614173229" right="0.19685039370078741" top="0.6692913385826772" bottom="0.39370078740157483" header="0.27559055118110237" footer="0.19685039370078741"/>
  <pageSetup paperSize="9" orientation="landscape" r:id="rId1"/>
  <headerFooter>
    <oddHeader>&amp;C&amp;"HY울릉도M,굵게"&amp;20일 위 대 가 표</oddHeader>
    <oddFooter>&amp;C&amp;P/&amp;N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L223"/>
  <sheetViews>
    <sheetView tabSelected="1" view="pageBreakPreview" zoomScaleSheetLayoutView="100" workbookViewId="0">
      <selection activeCell="J231" sqref="J231"/>
    </sheetView>
  </sheetViews>
  <sheetFormatPr defaultColWidth="9.140625" defaultRowHeight="11.25"/>
  <cols>
    <col min="1" max="1" width="3.7109375" style="299" customWidth="1"/>
    <col min="2" max="3" width="4.7109375" style="290" customWidth="1"/>
    <col min="4" max="4" width="3.5703125" style="290" customWidth="1"/>
    <col min="5" max="5" width="11.28515625" style="299" customWidth="1"/>
    <col min="6" max="6" width="43.5703125" style="290" customWidth="1"/>
    <col min="7" max="7" width="9.5703125" style="300" customWidth="1"/>
    <col min="8" max="8" width="4.42578125" style="299" customWidth="1"/>
    <col min="9" max="9" width="4.5703125" style="290" customWidth="1"/>
    <col min="10" max="16384" width="9.140625" style="290"/>
  </cols>
  <sheetData>
    <row r="1" spans="1:12" s="282" customFormat="1" ht="27" customHeight="1" thickBot="1">
      <c r="A1" s="295">
        <v>1</v>
      </c>
      <c r="B1" s="417" t="s">
        <v>704</v>
      </c>
      <c r="C1" s="417"/>
      <c r="D1" s="417"/>
      <c r="E1" s="417"/>
      <c r="F1" s="272"/>
      <c r="G1" s="296"/>
      <c r="H1" s="297"/>
      <c r="I1" s="298" t="s">
        <v>670</v>
      </c>
      <c r="J1" s="279"/>
      <c r="K1" s="280"/>
      <c r="L1" s="285"/>
    </row>
    <row r="2" spans="1:12" s="282" customFormat="1" ht="25.5" customHeight="1">
      <c r="A2" s="418" t="s">
        <v>13</v>
      </c>
      <c r="B2" s="419"/>
      <c r="C2" s="419"/>
      <c r="D2" s="420"/>
      <c r="E2" s="274" t="s">
        <v>14</v>
      </c>
      <c r="F2" s="275" t="s">
        <v>15</v>
      </c>
      <c r="G2" s="276" t="s">
        <v>16</v>
      </c>
      <c r="H2" s="277" t="s">
        <v>1</v>
      </c>
      <c r="I2" s="278" t="s">
        <v>3</v>
      </c>
      <c r="J2" s="279"/>
      <c r="K2" s="280"/>
      <c r="L2" s="281"/>
    </row>
    <row r="3" spans="1:12" s="286" customFormat="1" ht="21.95" customHeight="1">
      <c r="A3" s="421"/>
      <c r="B3" s="422"/>
      <c r="C3" s="422"/>
      <c r="D3" s="422"/>
      <c r="E3" s="422"/>
      <c r="F3" s="422"/>
      <c r="G3" s="422"/>
      <c r="H3" s="422"/>
      <c r="I3" s="423"/>
      <c r="J3" s="283"/>
      <c r="K3" s="284"/>
      <c r="L3" s="285"/>
    </row>
    <row r="4" spans="1:12" s="286" customFormat="1" ht="21.95" customHeight="1">
      <c r="A4" s="424"/>
      <c r="B4" s="425"/>
      <c r="C4" s="425"/>
      <c r="D4" s="425"/>
      <c r="E4" s="425"/>
      <c r="F4" s="425"/>
      <c r="G4" s="425"/>
      <c r="H4" s="425"/>
      <c r="I4" s="426"/>
      <c r="J4" s="283"/>
      <c r="K4" s="284"/>
      <c r="L4" s="285"/>
    </row>
    <row r="5" spans="1:12" s="286" customFormat="1" ht="21.95" customHeight="1">
      <c r="A5" s="424"/>
      <c r="B5" s="425"/>
      <c r="C5" s="425"/>
      <c r="D5" s="425"/>
      <c r="E5" s="425"/>
      <c r="F5" s="425"/>
      <c r="G5" s="425"/>
      <c r="H5" s="425"/>
      <c r="I5" s="426"/>
      <c r="J5" s="283"/>
      <c r="K5" s="284"/>
      <c r="L5" s="285"/>
    </row>
    <row r="6" spans="1:12" s="286" customFormat="1" ht="21.95" customHeight="1">
      <c r="A6" s="424"/>
      <c r="B6" s="425"/>
      <c r="C6" s="425"/>
      <c r="D6" s="425"/>
      <c r="E6" s="425"/>
      <c r="F6" s="425"/>
      <c r="G6" s="425"/>
      <c r="H6" s="425"/>
      <c r="I6" s="426"/>
      <c r="J6" s="283"/>
      <c r="K6" s="284"/>
      <c r="L6" s="285"/>
    </row>
    <row r="7" spans="1:12" s="286" customFormat="1" ht="21.95" customHeight="1">
      <c r="A7" s="424"/>
      <c r="B7" s="425"/>
      <c r="C7" s="425"/>
      <c r="D7" s="425"/>
      <c r="E7" s="425"/>
      <c r="F7" s="425"/>
      <c r="G7" s="425"/>
      <c r="H7" s="425"/>
      <c r="I7" s="426"/>
      <c r="J7" s="283"/>
      <c r="K7" s="284"/>
      <c r="L7" s="285"/>
    </row>
    <row r="8" spans="1:12" s="286" customFormat="1" ht="21.95" customHeight="1">
      <c r="A8" s="424"/>
      <c r="B8" s="425"/>
      <c r="C8" s="425"/>
      <c r="D8" s="425"/>
      <c r="E8" s="425"/>
      <c r="F8" s="425"/>
      <c r="G8" s="425"/>
      <c r="H8" s="425"/>
      <c r="I8" s="426"/>
      <c r="J8" s="283"/>
      <c r="K8" s="284"/>
      <c r="L8" s="285"/>
    </row>
    <row r="9" spans="1:12" s="286" customFormat="1" ht="21.95" customHeight="1">
      <c r="A9" s="424"/>
      <c r="B9" s="425"/>
      <c r="C9" s="425"/>
      <c r="D9" s="425"/>
      <c r="E9" s="425"/>
      <c r="F9" s="425"/>
      <c r="G9" s="425"/>
      <c r="H9" s="425"/>
      <c r="I9" s="426"/>
      <c r="J9" s="283"/>
      <c r="K9" s="284"/>
      <c r="L9" s="285"/>
    </row>
    <row r="10" spans="1:12" s="286" customFormat="1" ht="21.95" customHeight="1">
      <c r="A10" s="424"/>
      <c r="B10" s="425"/>
      <c r="C10" s="425"/>
      <c r="D10" s="425"/>
      <c r="E10" s="425"/>
      <c r="F10" s="425"/>
      <c r="G10" s="425"/>
      <c r="H10" s="425"/>
      <c r="I10" s="426"/>
      <c r="J10" s="283"/>
      <c r="K10" s="284"/>
      <c r="L10" s="285"/>
    </row>
    <row r="11" spans="1:12" s="286" customFormat="1" ht="21.95" customHeight="1">
      <c r="A11" s="424"/>
      <c r="B11" s="425"/>
      <c r="C11" s="425"/>
      <c r="D11" s="425"/>
      <c r="E11" s="425"/>
      <c r="F11" s="425"/>
      <c r="G11" s="425"/>
      <c r="H11" s="425"/>
      <c r="I11" s="426"/>
      <c r="J11" s="283"/>
      <c r="K11" s="284"/>
      <c r="L11" s="285"/>
    </row>
    <row r="12" spans="1:12" s="286" customFormat="1" ht="21.95" customHeight="1">
      <c r="A12" s="424"/>
      <c r="B12" s="425"/>
      <c r="C12" s="425"/>
      <c r="D12" s="425"/>
      <c r="E12" s="425"/>
      <c r="F12" s="425"/>
      <c r="G12" s="425"/>
      <c r="H12" s="425"/>
      <c r="I12" s="426"/>
      <c r="J12" s="283"/>
      <c r="K12" s="284"/>
      <c r="L12" s="285"/>
    </row>
    <row r="13" spans="1:12" s="286" customFormat="1" ht="21.95" customHeight="1">
      <c r="A13" s="424"/>
      <c r="B13" s="425"/>
      <c r="C13" s="425"/>
      <c r="D13" s="425"/>
      <c r="E13" s="425"/>
      <c r="F13" s="425"/>
      <c r="G13" s="425"/>
      <c r="H13" s="425"/>
      <c r="I13" s="426"/>
      <c r="J13" s="283"/>
      <c r="K13" s="284"/>
      <c r="L13" s="285"/>
    </row>
    <row r="14" spans="1:12" s="286" customFormat="1" ht="21.95" customHeight="1">
      <c r="A14" s="424"/>
      <c r="B14" s="425"/>
      <c r="C14" s="425"/>
      <c r="D14" s="425"/>
      <c r="E14" s="425"/>
      <c r="F14" s="425"/>
      <c r="G14" s="425"/>
      <c r="H14" s="425"/>
      <c r="I14" s="426"/>
      <c r="J14" s="283"/>
      <c r="K14" s="284"/>
      <c r="L14" s="285"/>
    </row>
    <row r="15" spans="1:12" s="286" customFormat="1" ht="21.95" customHeight="1">
      <c r="A15" s="427"/>
      <c r="B15" s="428"/>
      <c r="C15" s="428"/>
      <c r="D15" s="428"/>
      <c r="E15" s="428"/>
      <c r="F15" s="428"/>
      <c r="G15" s="428"/>
      <c r="H15" s="428"/>
      <c r="I15" s="429"/>
      <c r="J15" s="283"/>
      <c r="K15" s="284"/>
      <c r="L15" s="285"/>
    </row>
    <row r="16" spans="1:12" ht="21.95" customHeight="1">
      <c r="A16" s="287">
        <v>1</v>
      </c>
      <c r="B16" s="411" t="s">
        <v>701</v>
      </c>
      <c r="C16" s="412"/>
      <c r="D16" s="413"/>
      <c r="E16" s="287"/>
      <c r="F16" s="288" t="s">
        <v>718</v>
      </c>
      <c r="G16" s="302">
        <v>48.82</v>
      </c>
      <c r="H16" s="287" t="s">
        <v>719</v>
      </c>
      <c r="I16" s="288"/>
    </row>
    <row r="17" spans="1:10" ht="21.95" customHeight="1">
      <c r="A17" s="287"/>
      <c r="B17" s="411"/>
      <c r="C17" s="412"/>
      <c r="D17" s="413"/>
      <c r="E17" s="301" t="s">
        <v>721</v>
      </c>
      <c r="F17" s="288" t="s">
        <v>722</v>
      </c>
      <c r="G17" s="302">
        <f>(7.5*4.5)</f>
        <v>33.75</v>
      </c>
      <c r="H17" s="287" t="s">
        <v>723</v>
      </c>
      <c r="I17" s="288"/>
    </row>
    <row r="18" spans="1:10" ht="21.95" customHeight="1">
      <c r="A18" s="287"/>
      <c r="B18" s="411"/>
      <c r="C18" s="412"/>
      <c r="D18" s="413"/>
      <c r="E18" s="287" t="s">
        <v>720</v>
      </c>
      <c r="F18" s="288" t="s">
        <v>724</v>
      </c>
      <c r="G18" s="302">
        <f>(36.2)</f>
        <v>36.200000000000003</v>
      </c>
      <c r="H18" s="287" t="s">
        <v>725</v>
      </c>
      <c r="I18" s="288"/>
    </row>
    <row r="19" spans="1:10" ht="21.95" customHeight="1">
      <c r="A19" s="287"/>
      <c r="B19" s="411"/>
      <c r="C19" s="412"/>
      <c r="D19" s="413"/>
      <c r="E19" s="287" t="s">
        <v>758</v>
      </c>
      <c r="F19" s="288" t="s">
        <v>756</v>
      </c>
      <c r="G19" s="289">
        <f>((0.12*1*2)+(1.2*0.04*2)+(0.02*4))*24</f>
        <v>9.984</v>
      </c>
      <c r="H19" s="287" t="s">
        <v>730</v>
      </c>
      <c r="I19" s="288"/>
      <c r="J19" s="304">
        <f>SUM(G19:G20)</f>
        <v>20.799999999999997</v>
      </c>
    </row>
    <row r="20" spans="1:10" ht="21.95" customHeight="1">
      <c r="A20" s="287"/>
      <c r="B20" s="411"/>
      <c r="C20" s="412"/>
      <c r="D20" s="413"/>
      <c r="E20" s="287" t="s">
        <v>759</v>
      </c>
      <c r="F20" s="288" t="s">
        <v>757</v>
      </c>
      <c r="G20" s="289">
        <f>((0.12*1*2)+(1.2*0.04*2)+(0.02*4))*26</f>
        <v>10.815999999999999</v>
      </c>
      <c r="H20" s="287" t="s">
        <v>730</v>
      </c>
      <c r="I20" s="288"/>
    </row>
    <row r="21" spans="1:10" ht="21.95" customHeight="1">
      <c r="A21" s="287"/>
      <c r="B21" s="411"/>
      <c r="C21" s="412"/>
      <c r="D21" s="413"/>
      <c r="E21" s="287" t="s">
        <v>691</v>
      </c>
      <c r="F21" s="288" t="s">
        <v>692</v>
      </c>
      <c r="G21" s="302">
        <f>16*2</f>
        <v>32</v>
      </c>
      <c r="H21" s="287" t="s">
        <v>726</v>
      </c>
      <c r="I21" s="288"/>
    </row>
    <row r="22" spans="1:10" ht="21.95" customHeight="1">
      <c r="A22" s="287"/>
      <c r="B22" s="411"/>
      <c r="C22" s="412"/>
      <c r="D22" s="413"/>
      <c r="E22" s="287" t="s">
        <v>727</v>
      </c>
      <c r="F22" s="288" t="s">
        <v>729</v>
      </c>
      <c r="G22" s="302">
        <v>18</v>
      </c>
      <c r="H22" s="287" t="s">
        <v>730</v>
      </c>
      <c r="I22" s="288"/>
    </row>
    <row r="23" spans="1:10" ht="21.95" customHeight="1">
      <c r="A23" s="287"/>
      <c r="B23" s="411"/>
      <c r="C23" s="412"/>
      <c r="D23" s="413"/>
      <c r="E23" s="287" t="s">
        <v>728</v>
      </c>
      <c r="F23" s="288" t="s">
        <v>729</v>
      </c>
      <c r="G23" s="302">
        <f>18</f>
        <v>18</v>
      </c>
      <c r="H23" s="287" t="s">
        <v>731</v>
      </c>
      <c r="I23" s="288"/>
    </row>
    <row r="24" spans="1:10" ht="21.95" customHeight="1">
      <c r="A24" s="287"/>
      <c r="B24" s="408" t="s">
        <v>672</v>
      </c>
      <c r="C24" s="409"/>
      <c r="D24" s="410"/>
      <c r="E24" s="291"/>
      <c r="F24" s="292"/>
      <c r="G24" s="303">
        <f>SUM(G16:G23)</f>
        <v>207.57</v>
      </c>
      <c r="H24" s="294" t="s">
        <v>730</v>
      </c>
      <c r="I24" s="288"/>
    </row>
    <row r="25" spans="1:10" ht="21.95" customHeight="1">
      <c r="A25" s="287">
        <v>2</v>
      </c>
      <c r="B25" s="411" t="s">
        <v>732</v>
      </c>
      <c r="C25" s="412"/>
      <c r="D25" s="413"/>
      <c r="E25" s="287" t="s">
        <v>675</v>
      </c>
      <c r="F25" s="288" t="s">
        <v>676</v>
      </c>
      <c r="G25" s="289">
        <f>(0.19*0.19*3.5)*4 + (0.19*0.19*7)*2</f>
        <v>1.0107999999999999</v>
      </c>
      <c r="H25" s="287" t="s">
        <v>673</v>
      </c>
      <c r="I25" s="288"/>
    </row>
    <row r="26" spans="1:10" ht="21.95" customHeight="1">
      <c r="A26" s="287"/>
      <c r="B26" s="411"/>
      <c r="C26" s="412"/>
      <c r="D26" s="413"/>
      <c r="E26" s="287" t="s">
        <v>677</v>
      </c>
      <c r="F26" s="288" t="s">
        <v>678</v>
      </c>
      <c r="G26" s="289">
        <f>2*2*3.5</f>
        <v>14</v>
      </c>
      <c r="H26" s="287" t="s">
        <v>673</v>
      </c>
      <c r="I26" s="288"/>
    </row>
    <row r="27" spans="1:10" ht="21.95" customHeight="1">
      <c r="A27" s="287"/>
      <c r="B27" s="411"/>
      <c r="C27" s="412"/>
      <c r="D27" s="413"/>
      <c r="E27" s="287" t="s">
        <v>679</v>
      </c>
      <c r="F27" s="288" t="s">
        <v>680</v>
      </c>
      <c r="G27" s="289">
        <f>(7.5*4.5*0.02)</f>
        <v>0.67500000000000004</v>
      </c>
      <c r="H27" s="287" t="s">
        <v>673</v>
      </c>
      <c r="I27" s="288"/>
    </row>
    <row r="28" spans="1:10" ht="21.95" customHeight="1">
      <c r="A28" s="287"/>
      <c r="B28" s="411"/>
      <c r="C28" s="412"/>
      <c r="D28" s="413"/>
      <c r="E28" s="287" t="s">
        <v>681</v>
      </c>
      <c r="F28" s="288" t="s">
        <v>682</v>
      </c>
      <c r="G28" s="289">
        <f>(0.03*0.14*7.5*16)+(0.03*0.14*4.5*16)+(0.03*0.14*24)</f>
        <v>0.90720000000000023</v>
      </c>
      <c r="H28" s="287" t="s">
        <v>673</v>
      </c>
      <c r="I28" s="288"/>
    </row>
    <row r="29" spans="1:10" ht="21.95" customHeight="1">
      <c r="A29" s="287"/>
      <c r="B29" s="411"/>
      <c r="C29" s="412"/>
      <c r="D29" s="413"/>
      <c r="E29" s="287" t="s">
        <v>683</v>
      </c>
      <c r="F29" s="288" t="s">
        <v>684</v>
      </c>
      <c r="G29" s="289">
        <f>((0.12*0.02*1*2)+(1.2*0.04*0.09*2)+(0.02*0.09*4))*24</f>
        <v>0.49535999999999997</v>
      </c>
      <c r="H29" s="287" t="s">
        <v>673</v>
      </c>
      <c r="I29" s="288"/>
    </row>
    <row r="30" spans="1:10" ht="21.95" customHeight="1">
      <c r="A30" s="287"/>
      <c r="B30" s="411"/>
      <c r="C30" s="412"/>
      <c r="D30" s="413"/>
      <c r="E30" s="287" t="s">
        <v>685</v>
      </c>
      <c r="F30" s="288" t="s">
        <v>686</v>
      </c>
      <c r="G30" s="289">
        <f>(36.2*0.02)</f>
        <v>0.72400000000000009</v>
      </c>
      <c r="H30" s="287" t="s">
        <v>673</v>
      </c>
      <c r="I30" s="288"/>
    </row>
    <row r="31" spans="1:10" ht="21.95" customHeight="1">
      <c r="A31" s="287"/>
      <c r="B31" s="411"/>
      <c r="C31" s="412"/>
      <c r="D31" s="413"/>
      <c r="E31" s="287" t="s">
        <v>687</v>
      </c>
      <c r="F31" s="288" t="s">
        <v>690</v>
      </c>
      <c r="G31" s="289">
        <f>(0.03*0.14*7.5*(98+26))</f>
        <v>3.906000000000001</v>
      </c>
      <c r="H31" s="287" t="s">
        <v>673</v>
      </c>
      <c r="I31" s="288"/>
    </row>
    <row r="32" spans="1:10" ht="21.95" customHeight="1">
      <c r="A32" s="287"/>
      <c r="B32" s="411"/>
      <c r="C32" s="412"/>
      <c r="D32" s="413"/>
      <c r="E32" s="287" t="s">
        <v>688</v>
      </c>
      <c r="F32" s="288" t="s">
        <v>689</v>
      </c>
      <c r="G32" s="289">
        <f>((0.12*0.02*1*2)+(1.2*0.04*0.09*2)+(0.02*0.09*4))*26</f>
        <v>0.53664000000000001</v>
      </c>
      <c r="H32" s="287" t="s">
        <v>673</v>
      </c>
      <c r="I32" s="288"/>
    </row>
    <row r="33" spans="1:12" s="282" customFormat="1" ht="27" customHeight="1" thickBot="1">
      <c r="A33" s="295">
        <v>2</v>
      </c>
      <c r="B33" s="417" t="s">
        <v>704</v>
      </c>
      <c r="C33" s="417"/>
      <c r="D33" s="417"/>
      <c r="E33" s="417"/>
      <c r="F33" s="272"/>
      <c r="G33" s="296"/>
      <c r="H33" s="297"/>
      <c r="I33" s="298" t="s">
        <v>670</v>
      </c>
      <c r="J33" s="279"/>
      <c r="K33" s="280"/>
      <c r="L33" s="285"/>
    </row>
    <row r="34" spans="1:12" s="282" customFormat="1" ht="25.5" customHeight="1">
      <c r="A34" s="418" t="s">
        <v>13</v>
      </c>
      <c r="B34" s="419"/>
      <c r="C34" s="419"/>
      <c r="D34" s="420"/>
      <c r="E34" s="274" t="s">
        <v>14</v>
      </c>
      <c r="F34" s="275" t="s">
        <v>15</v>
      </c>
      <c r="G34" s="276" t="s">
        <v>16</v>
      </c>
      <c r="H34" s="277" t="s">
        <v>1</v>
      </c>
      <c r="I34" s="278" t="s">
        <v>3</v>
      </c>
      <c r="J34" s="279"/>
      <c r="K34" s="280"/>
      <c r="L34" s="281"/>
    </row>
    <row r="35" spans="1:12" ht="21.95" customHeight="1">
      <c r="A35" s="287"/>
      <c r="B35" s="411"/>
      <c r="C35" s="412"/>
      <c r="D35" s="413"/>
      <c r="E35" s="287" t="s">
        <v>691</v>
      </c>
      <c r="F35" s="288" t="s">
        <v>693</v>
      </c>
      <c r="G35" s="289">
        <f>16*2*(0.19*0.02)</f>
        <v>0.1216</v>
      </c>
      <c r="H35" s="287" t="s">
        <v>673</v>
      </c>
      <c r="I35" s="288"/>
    </row>
    <row r="36" spans="1:12" ht="21.95" customHeight="1">
      <c r="A36" s="287"/>
      <c r="B36" s="411"/>
      <c r="C36" s="412"/>
      <c r="D36" s="413"/>
      <c r="E36" s="287" t="s">
        <v>694</v>
      </c>
      <c r="F36" s="288" t="s">
        <v>695</v>
      </c>
      <c r="G36" s="289">
        <f>(0.02*0.12*(91+16) )</f>
        <v>0.25679999999999997</v>
      </c>
      <c r="H36" s="287" t="s">
        <v>673</v>
      </c>
      <c r="I36" s="288"/>
    </row>
    <row r="37" spans="1:12" ht="21.95" customHeight="1">
      <c r="A37" s="287"/>
      <c r="B37" s="411"/>
      <c r="C37" s="412"/>
      <c r="D37" s="413"/>
      <c r="E37" s="287"/>
      <c r="F37" s="288" t="s">
        <v>696</v>
      </c>
      <c r="G37" s="289">
        <f>18 * 0.13*0.013</f>
        <v>3.0419999999999996E-2</v>
      </c>
      <c r="H37" s="287" t="s">
        <v>673</v>
      </c>
      <c r="I37" s="288"/>
    </row>
    <row r="38" spans="1:12" ht="21.95" customHeight="1">
      <c r="A38" s="287"/>
      <c r="B38" s="411"/>
      <c r="C38" s="412"/>
      <c r="D38" s="413"/>
      <c r="E38" s="287" t="s">
        <v>697</v>
      </c>
      <c r="F38" s="288" t="s">
        <v>698</v>
      </c>
      <c r="G38" s="289">
        <f>1.25*1.25*0.03</f>
        <v>4.6875E-2</v>
      </c>
      <c r="H38" s="287" t="s">
        <v>673</v>
      </c>
      <c r="I38" s="288"/>
    </row>
    <row r="39" spans="1:12" ht="21.95" customHeight="1">
      <c r="A39" s="287"/>
      <c r="B39" s="411"/>
      <c r="C39" s="412"/>
      <c r="D39" s="413"/>
      <c r="E39" s="287" t="s">
        <v>699</v>
      </c>
      <c r="F39" s="288" t="s">
        <v>700</v>
      </c>
      <c r="G39" s="289">
        <f>0.28*0.04*3.8*2 + 0.75*0.04*14</f>
        <v>0.50512000000000001</v>
      </c>
      <c r="H39" s="287" t="s">
        <v>673</v>
      </c>
      <c r="I39" s="288"/>
    </row>
    <row r="40" spans="1:12" ht="21.95" customHeight="1">
      <c r="A40" s="287"/>
      <c r="B40" s="408" t="s">
        <v>672</v>
      </c>
      <c r="C40" s="409"/>
      <c r="D40" s="410"/>
      <c r="E40" s="291"/>
      <c r="F40" s="292"/>
      <c r="G40" s="293">
        <f>SUM(G25:G39)</f>
        <v>23.215815000000003</v>
      </c>
      <c r="H40" s="294" t="s">
        <v>671</v>
      </c>
      <c r="I40" s="288"/>
    </row>
    <row r="41" spans="1:12" ht="21.95" customHeight="1">
      <c r="A41" s="287"/>
      <c r="B41" s="408"/>
      <c r="C41" s="409"/>
      <c r="D41" s="410"/>
      <c r="E41" s="291"/>
      <c r="F41" s="292" t="s">
        <v>738</v>
      </c>
      <c r="G41" s="293">
        <f>23.216 * 1.25</f>
        <v>29.020000000000003</v>
      </c>
      <c r="H41" s="294" t="s">
        <v>737</v>
      </c>
      <c r="I41" s="288"/>
    </row>
    <row r="42" spans="1:12" ht="21.95" customHeight="1">
      <c r="A42" s="287">
        <v>3</v>
      </c>
      <c r="B42" s="414" t="s">
        <v>733</v>
      </c>
      <c r="C42" s="415"/>
      <c r="D42" s="416"/>
      <c r="E42" s="287" t="s">
        <v>703</v>
      </c>
      <c r="F42" s="288" t="s">
        <v>746</v>
      </c>
      <c r="G42" s="289">
        <f>0.6*0.6*0.4*15</f>
        <v>2.1599999999999997</v>
      </c>
      <c r="H42" s="287" t="s">
        <v>747</v>
      </c>
      <c r="I42" s="288"/>
    </row>
    <row r="43" spans="1:12" ht="21.95" customHeight="1">
      <c r="A43" s="287"/>
      <c r="B43" s="408" t="s">
        <v>672</v>
      </c>
      <c r="C43" s="409"/>
      <c r="D43" s="410"/>
      <c r="E43" s="291"/>
      <c r="F43" s="292"/>
      <c r="G43" s="303">
        <f>SUM(G42:G42)</f>
        <v>2.1599999999999997</v>
      </c>
      <c r="H43" s="294" t="s">
        <v>717</v>
      </c>
      <c r="I43" s="288"/>
    </row>
    <row r="44" spans="1:12" ht="21.95" customHeight="1">
      <c r="A44" s="287"/>
      <c r="B44" s="414"/>
      <c r="C44" s="415"/>
      <c r="D44" s="416"/>
      <c r="E44" s="287" t="s">
        <v>748</v>
      </c>
      <c r="F44" s="288" t="s">
        <v>706</v>
      </c>
      <c r="G44" s="302">
        <f>0.6*0.6*0.4*15*2.3</f>
        <v>4.9679999999999991</v>
      </c>
      <c r="H44" s="287" t="s">
        <v>674</v>
      </c>
      <c r="I44" s="288"/>
    </row>
    <row r="45" spans="1:12" ht="21.95" customHeight="1">
      <c r="A45" s="287"/>
      <c r="B45" s="408"/>
      <c r="C45" s="409"/>
      <c r="D45" s="410"/>
      <c r="E45" s="291"/>
      <c r="F45" s="292"/>
      <c r="G45" s="293"/>
      <c r="H45" s="294"/>
      <c r="I45" s="288"/>
    </row>
    <row r="46" spans="1:12" ht="21.95" customHeight="1">
      <c r="A46" s="287"/>
      <c r="B46" s="408"/>
      <c r="C46" s="409"/>
      <c r="D46" s="410"/>
      <c r="E46" s="291"/>
      <c r="F46" s="292"/>
      <c r="G46" s="293"/>
      <c r="H46" s="294"/>
      <c r="I46" s="288"/>
    </row>
    <row r="47" spans="1:12" ht="21.95" customHeight="1">
      <c r="A47" s="287"/>
      <c r="B47" s="408"/>
      <c r="C47" s="409"/>
      <c r="D47" s="410"/>
      <c r="E47" s="291"/>
      <c r="F47" s="292"/>
      <c r="G47" s="293"/>
      <c r="H47" s="294"/>
      <c r="I47" s="288"/>
    </row>
    <row r="48" spans="1:12" ht="21.95" customHeight="1">
      <c r="A48" s="287"/>
      <c r="B48" s="408"/>
      <c r="C48" s="409"/>
      <c r="D48" s="410"/>
      <c r="E48" s="291"/>
      <c r="F48" s="292"/>
      <c r="G48" s="293"/>
      <c r="H48" s="294"/>
      <c r="I48" s="288"/>
    </row>
    <row r="49" spans="1:12" ht="21.95" customHeight="1">
      <c r="A49" s="287"/>
      <c r="B49" s="408"/>
      <c r="C49" s="409"/>
      <c r="D49" s="410"/>
      <c r="E49" s="291"/>
      <c r="F49" s="292"/>
      <c r="G49" s="293"/>
      <c r="H49" s="294"/>
      <c r="I49" s="288"/>
    </row>
    <row r="50" spans="1:12" ht="21.95" customHeight="1">
      <c r="A50" s="287"/>
      <c r="B50" s="408"/>
      <c r="C50" s="409"/>
      <c r="D50" s="410"/>
      <c r="E50" s="291"/>
      <c r="F50" s="292"/>
      <c r="G50" s="293"/>
      <c r="H50" s="294"/>
      <c r="I50" s="288"/>
    </row>
    <row r="51" spans="1:12" ht="21.95" customHeight="1">
      <c r="A51" s="287"/>
      <c r="B51" s="408"/>
      <c r="C51" s="409"/>
      <c r="D51" s="410"/>
      <c r="E51" s="291"/>
      <c r="F51" s="292"/>
      <c r="G51" s="293"/>
      <c r="H51" s="294"/>
      <c r="I51" s="288"/>
    </row>
    <row r="52" spans="1:12" ht="21.95" customHeight="1">
      <c r="A52" s="287"/>
      <c r="B52" s="408"/>
      <c r="C52" s="409"/>
      <c r="D52" s="410"/>
      <c r="E52" s="291"/>
      <c r="F52" s="292"/>
      <c r="G52" s="293"/>
      <c r="H52" s="294"/>
      <c r="I52" s="288"/>
    </row>
    <row r="53" spans="1:12" ht="21.95" customHeight="1">
      <c r="A53" s="287"/>
      <c r="B53" s="408"/>
      <c r="C53" s="409"/>
      <c r="D53" s="410"/>
      <c r="E53" s="291"/>
      <c r="F53" s="292"/>
      <c r="G53" s="293"/>
      <c r="H53" s="294"/>
      <c r="I53" s="288"/>
    </row>
    <row r="54" spans="1:12" ht="21.95" customHeight="1">
      <c r="A54" s="287"/>
      <c r="B54" s="408"/>
      <c r="C54" s="409"/>
      <c r="D54" s="410"/>
      <c r="E54" s="291"/>
      <c r="F54" s="292"/>
      <c r="G54" s="293"/>
      <c r="H54" s="294"/>
      <c r="I54" s="288"/>
    </row>
    <row r="55" spans="1:12" ht="21.95" customHeight="1">
      <c r="A55" s="287"/>
      <c r="B55" s="408"/>
      <c r="C55" s="409"/>
      <c r="D55" s="410"/>
      <c r="E55" s="291"/>
      <c r="F55" s="292"/>
      <c r="G55" s="293"/>
      <c r="H55" s="294"/>
      <c r="I55" s="288"/>
    </row>
    <row r="56" spans="1:12" ht="21.95" customHeight="1">
      <c r="A56" s="287"/>
      <c r="B56" s="408"/>
      <c r="C56" s="409"/>
      <c r="D56" s="410"/>
      <c r="E56" s="291"/>
      <c r="F56" s="292"/>
      <c r="G56" s="293"/>
      <c r="H56" s="294"/>
      <c r="I56" s="288"/>
    </row>
    <row r="57" spans="1:12" ht="21.95" customHeight="1">
      <c r="A57" s="287"/>
      <c r="B57" s="408"/>
      <c r="C57" s="409"/>
      <c r="D57" s="410"/>
      <c r="E57" s="291"/>
      <c r="F57" s="292"/>
      <c r="G57" s="293"/>
      <c r="H57" s="294"/>
      <c r="I57" s="288"/>
    </row>
    <row r="58" spans="1:12" ht="21.95" customHeight="1">
      <c r="A58" s="287"/>
      <c r="B58" s="408"/>
      <c r="C58" s="409"/>
      <c r="D58" s="410"/>
      <c r="E58" s="291"/>
      <c r="F58" s="292"/>
      <c r="G58" s="293"/>
      <c r="H58" s="294"/>
      <c r="I58" s="288"/>
    </row>
    <row r="59" spans="1:12" ht="21.95" customHeight="1">
      <c r="A59" s="287"/>
      <c r="B59" s="408"/>
      <c r="C59" s="409"/>
      <c r="D59" s="410"/>
      <c r="E59" s="291"/>
      <c r="F59" s="292"/>
      <c r="G59" s="293"/>
      <c r="H59" s="294"/>
      <c r="I59" s="288"/>
    </row>
    <row r="60" spans="1:12" ht="21.95" customHeight="1">
      <c r="A60" s="287"/>
      <c r="B60" s="408"/>
      <c r="C60" s="409"/>
      <c r="D60" s="410"/>
      <c r="E60" s="291"/>
      <c r="F60" s="292"/>
      <c r="G60" s="293"/>
      <c r="H60" s="294"/>
      <c r="I60" s="288"/>
    </row>
    <row r="61" spans="1:12" ht="21.95" customHeight="1">
      <c r="A61" s="287"/>
      <c r="B61" s="408"/>
      <c r="C61" s="409"/>
      <c r="D61" s="410"/>
      <c r="E61" s="291"/>
      <c r="F61" s="292"/>
      <c r="G61" s="293"/>
      <c r="H61" s="294"/>
      <c r="I61" s="288"/>
    </row>
    <row r="62" spans="1:12" ht="21.95" customHeight="1">
      <c r="A62" s="287"/>
      <c r="B62" s="408"/>
      <c r="C62" s="409"/>
      <c r="D62" s="410"/>
      <c r="E62" s="291"/>
      <c r="F62" s="292"/>
      <c r="G62" s="293"/>
      <c r="H62" s="294"/>
      <c r="I62" s="288"/>
    </row>
    <row r="63" spans="1:12" ht="21.95" customHeight="1">
      <c r="A63" s="287"/>
      <c r="B63" s="411"/>
      <c r="C63" s="412"/>
      <c r="D63" s="413"/>
      <c r="E63" s="287"/>
      <c r="F63" s="288"/>
      <c r="G63" s="289"/>
      <c r="H63" s="287"/>
      <c r="I63" s="288"/>
    </row>
    <row r="64" spans="1:12" s="282" customFormat="1" ht="27" customHeight="1" thickBot="1">
      <c r="A64" s="295">
        <v>3</v>
      </c>
      <c r="B64" s="417" t="s">
        <v>705</v>
      </c>
      <c r="C64" s="417"/>
      <c r="D64" s="417"/>
      <c r="E64" s="417"/>
      <c r="F64" s="272"/>
      <c r="G64" s="296"/>
      <c r="H64" s="297"/>
      <c r="I64" s="298" t="s">
        <v>670</v>
      </c>
      <c r="J64" s="279"/>
      <c r="K64" s="280"/>
      <c r="L64" s="285"/>
    </row>
    <row r="65" spans="1:12" s="282" customFormat="1" ht="25.5" customHeight="1">
      <c r="A65" s="418" t="s">
        <v>13</v>
      </c>
      <c r="B65" s="419"/>
      <c r="C65" s="419"/>
      <c r="D65" s="420"/>
      <c r="E65" s="274" t="s">
        <v>14</v>
      </c>
      <c r="F65" s="275" t="s">
        <v>15</v>
      </c>
      <c r="G65" s="276" t="s">
        <v>16</v>
      </c>
      <c r="H65" s="277" t="s">
        <v>1</v>
      </c>
      <c r="I65" s="278" t="s">
        <v>3</v>
      </c>
      <c r="J65" s="279"/>
      <c r="K65" s="280"/>
      <c r="L65" s="281"/>
    </row>
    <row r="66" spans="1:12" s="286" customFormat="1" ht="21.95" customHeight="1">
      <c r="A66" s="421"/>
      <c r="B66" s="422"/>
      <c r="C66" s="422"/>
      <c r="D66" s="422"/>
      <c r="E66" s="422"/>
      <c r="F66" s="422"/>
      <c r="G66" s="422"/>
      <c r="H66" s="422"/>
      <c r="I66" s="423"/>
      <c r="J66" s="283"/>
      <c r="K66" s="284"/>
      <c r="L66" s="285"/>
    </row>
    <row r="67" spans="1:12" s="286" customFormat="1" ht="21.95" customHeight="1">
      <c r="A67" s="424"/>
      <c r="B67" s="425"/>
      <c r="C67" s="425"/>
      <c r="D67" s="425"/>
      <c r="E67" s="425"/>
      <c r="F67" s="425"/>
      <c r="G67" s="425"/>
      <c r="H67" s="425"/>
      <c r="I67" s="426"/>
      <c r="J67" s="283"/>
      <c r="K67" s="284"/>
      <c r="L67" s="285"/>
    </row>
    <row r="68" spans="1:12" s="286" customFormat="1" ht="21.95" customHeight="1">
      <c r="A68" s="424"/>
      <c r="B68" s="425"/>
      <c r="C68" s="425"/>
      <c r="D68" s="425"/>
      <c r="E68" s="425"/>
      <c r="F68" s="425"/>
      <c r="G68" s="425"/>
      <c r="H68" s="425"/>
      <c r="I68" s="426"/>
      <c r="J68" s="283"/>
      <c r="K68" s="284"/>
      <c r="L68" s="285"/>
    </row>
    <row r="69" spans="1:12" s="286" customFormat="1" ht="21.95" customHeight="1">
      <c r="A69" s="424"/>
      <c r="B69" s="425"/>
      <c r="C69" s="425"/>
      <c r="D69" s="425"/>
      <c r="E69" s="425"/>
      <c r="F69" s="425"/>
      <c r="G69" s="425"/>
      <c r="H69" s="425"/>
      <c r="I69" s="426"/>
      <c r="J69" s="283"/>
      <c r="K69" s="284"/>
      <c r="L69" s="285"/>
    </row>
    <row r="70" spans="1:12" s="286" customFormat="1" ht="21.95" customHeight="1">
      <c r="A70" s="424"/>
      <c r="B70" s="425"/>
      <c r="C70" s="425"/>
      <c r="D70" s="425"/>
      <c r="E70" s="425"/>
      <c r="F70" s="425"/>
      <c r="G70" s="425"/>
      <c r="H70" s="425"/>
      <c r="I70" s="426"/>
      <c r="J70" s="283"/>
      <c r="K70" s="284"/>
      <c r="L70" s="285"/>
    </row>
    <row r="71" spans="1:12" s="286" customFormat="1" ht="21.95" customHeight="1">
      <c r="A71" s="424"/>
      <c r="B71" s="425"/>
      <c r="C71" s="425"/>
      <c r="D71" s="425"/>
      <c r="E71" s="425"/>
      <c r="F71" s="425"/>
      <c r="G71" s="425"/>
      <c r="H71" s="425"/>
      <c r="I71" s="426"/>
      <c r="J71" s="283"/>
      <c r="K71" s="284"/>
      <c r="L71" s="285"/>
    </row>
    <row r="72" spans="1:12" s="286" customFormat="1" ht="21.95" customHeight="1">
      <c r="A72" s="424"/>
      <c r="B72" s="425"/>
      <c r="C72" s="425"/>
      <c r="D72" s="425"/>
      <c r="E72" s="425"/>
      <c r="F72" s="425"/>
      <c r="G72" s="425"/>
      <c r="H72" s="425"/>
      <c r="I72" s="426"/>
      <c r="J72" s="283"/>
      <c r="K72" s="284"/>
      <c r="L72" s="285"/>
    </row>
    <row r="73" spans="1:12" s="286" customFormat="1" ht="21.95" customHeight="1">
      <c r="A73" s="424"/>
      <c r="B73" s="425"/>
      <c r="C73" s="425"/>
      <c r="D73" s="425"/>
      <c r="E73" s="425"/>
      <c r="F73" s="425"/>
      <c r="G73" s="425"/>
      <c r="H73" s="425"/>
      <c r="I73" s="426"/>
      <c r="J73" s="283"/>
      <c r="K73" s="284"/>
      <c r="L73" s="285"/>
    </row>
    <row r="74" spans="1:12" s="286" customFormat="1" ht="21.95" customHeight="1">
      <c r="A74" s="424"/>
      <c r="B74" s="425"/>
      <c r="C74" s="425"/>
      <c r="D74" s="425"/>
      <c r="E74" s="425"/>
      <c r="F74" s="425"/>
      <c r="G74" s="425"/>
      <c r="H74" s="425"/>
      <c r="I74" s="426"/>
      <c r="J74" s="283"/>
      <c r="K74" s="284"/>
      <c r="L74" s="285"/>
    </row>
    <row r="75" spans="1:12" s="286" customFormat="1" ht="21.95" customHeight="1">
      <c r="A75" s="424"/>
      <c r="B75" s="425"/>
      <c r="C75" s="425"/>
      <c r="D75" s="425"/>
      <c r="E75" s="425"/>
      <c r="F75" s="425"/>
      <c r="G75" s="425"/>
      <c r="H75" s="425"/>
      <c r="I75" s="426"/>
      <c r="J75" s="283"/>
      <c r="K75" s="284"/>
      <c r="L75" s="285"/>
    </row>
    <row r="76" spans="1:12" s="286" customFormat="1" ht="21.95" customHeight="1">
      <c r="A76" s="424"/>
      <c r="B76" s="425"/>
      <c r="C76" s="425"/>
      <c r="D76" s="425"/>
      <c r="E76" s="425"/>
      <c r="F76" s="425"/>
      <c r="G76" s="425"/>
      <c r="H76" s="425"/>
      <c r="I76" s="426"/>
      <c r="J76" s="283"/>
      <c r="K76" s="284"/>
      <c r="L76" s="285"/>
    </row>
    <row r="77" spans="1:12" s="286" customFormat="1" ht="21.95" customHeight="1">
      <c r="A77" s="424"/>
      <c r="B77" s="425"/>
      <c r="C77" s="425"/>
      <c r="D77" s="425"/>
      <c r="E77" s="425"/>
      <c r="F77" s="425"/>
      <c r="G77" s="425"/>
      <c r="H77" s="425"/>
      <c r="I77" s="426"/>
      <c r="J77" s="283"/>
      <c r="K77" s="284"/>
      <c r="L77" s="285"/>
    </row>
    <row r="78" spans="1:12" s="286" customFormat="1" ht="21.95" customHeight="1">
      <c r="A78" s="427"/>
      <c r="B78" s="428"/>
      <c r="C78" s="428"/>
      <c r="D78" s="428"/>
      <c r="E78" s="428"/>
      <c r="F78" s="428"/>
      <c r="G78" s="428"/>
      <c r="H78" s="428"/>
      <c r="I78" s="429"/>
      <c r="J78" s="283"/>
      <c r="K78" s="284"/>
      <c r="L78" s="285"/>
    </row>
    <row r="79" spans="1:12" ht="21.95" customHeight="1">
      <c r="A79" s="287">
        <v>1</v>
      </c>
      <c r="B79" s="411" t="s">
        <v>701</v>
      </c>
      <c r="C79" s="412"/>
      <c r="D79" s="413"/>
      <c r="E79" s="287" t="s">
        <v>675</v>
      </c>
      <c r="F79" s="288" t="s">
        <v>734</v>
      </c>
      <c r="G79" s="289">
        <f>1.2*1.2*4</f>
        <v>5.76</v>
      </c>
      <c r="H79" s="287" t="s">
        <v>735</v>
      </c>
      <c r="I79" s="288"/>
    </row>
    <row r="80" spans="1:12" ht="21.95" customHeight="1">
      <c r="A80" s="287"/>
      <c r="B80" s="408" t="s">
        <v>672</v>
      </c>
      <c r="C80" s="409"/>
      <c r="D80" s="410"/>
      <c r="E80" s="291"/>
      <c r="F80" s="292"/>
      <c r="G80" s="293">
        <f>SUM(G79:G79)</f>
        <v>5.76</v>
      </c>
      <c r="H80" s="294" t="s">
        <v>736</v>
      </c>
      <c r="I80" s="288"/>
    </row>
    <row r="81" spans="1:12" ht="21.95" customHeight="1">
      <c r="A81" s="287"/>
      <c r="B81" s="408"/>
      <c r="C81" s="409"/>
      <c r="D81" s="410"/>
      <c r="E81" s="291"/>
      <c r="F81" s="292"/>
      <c r="G81" s="293"/>
      <c r="H81" s="294"/>
      <c r="I81" s="288"/>
    </row>
    <row r="82" spans="1:12" ht="21.95" customHeight="1">
      <c r="A82" s="287">
        <v>2</v>
      </c>
      <c r="B82" s="411" t="s">
        <v>732</v>
      </c>
      <c r="C82" s="412"/>
      <c r="D82" s="413"/>
      <c r="E82" s="287" t="s">
        <v>675</v>
      </c>
      <c r="F82" s="288" t="s">
        <v>707</v>
      </c>
      <c r="G82" s="289">
        <f>0.13*0.13*1.8*4</f>
        <v>0.12168000000000001</v>
      </c>
      <c r="H82" s="287" t="s">
        <v>673</v>
      </c>
      <c r="I82" s="288"/>
    </row>
    <row r="83" spans="1:12" ht="21.95" customHeight="1">
      <c r="A83" s="287"/>
      <c r="B83" s="411"/>
      <c r="C83" s="412"/>
      <c r="D83" s="413"/>
      <c r="E83" s="287"/>
      <c r="F83" s="288" t="s">
        <v>708</v>
      </c>
      <c r="G83" s="289">
        <f>1.2*1.2*0.02*4</f>
        <v>0.1152</v>
      </c>
      <c r="H83" s="287" t="s">
        <v>673</v>
      </c>
      <c r="I83" s="288"/>
    </row>
    <row r="84" spans="1:12" ht="21.95" customHeight="1">
      <c r="A84" s="287"/>
      <c r="B84" s="411"/>
      <c r="C84" s="412"/>
      <c r="D84" s="413"/>
      <c r="E84" s="287"/>
      <c r="F84" s="288" t="s">
        <v>709</v>
      </c>
      <c r="G84" s="289">
        <f>1.2*0.035*24</f>
        <v>1.008</v>
      </c>
      <c r="H84" s="287" t="s">
        <v>673</v>
      </c>
      <c r="I84" s="288"/>
    </row>
    <row r="85" spans="1:12" ht="21.95" customHeight="1">
      <c r="A85" s="287"/>
      <c r="B85" s="408" t="s">
        <v>672</v>
      </c>
      <c r="C85" s="409"/>
      <c r="D85" s="410"/>
      <c r="E85" s="291"/>
      <c r="F85" s="292"/>
      <c r="G85" s="293">
        <f>SUM(G82:G84)</f>
        <v>1.24488</v>
      </c>
      <c r="H85" s="294" t="s">
        <v>671</v>
      </c>
      <c r="I85" s="288"/>
    </row>
    <row r="86" spans="1:12" ht="21.95" customHeight="1">
      <c r="A86" s="287"/>
      <c r="B86" s="408"/>
      <c r="C86" s="409"/>
      <c r="D86" s="410"/>
      <c r="E86" s="291"/>
      <c r="F86" s="292" t="s">
        <v>739</v>
      </c>
      <c r="G86" s="303">
        <f>1.245 * 1.25</f>
        <v>1.5562500000000001</v>
      </c>
      <c r="H86" s="294" t="s">
        <v>740</v>
      </c>
      <c r="I86" s="288"/>
    </row>
    <row r="87" spans="1:12" ht="21.95" customHeight="1">
      <c r="A87" s="287"/>
      <c r="B87" s="408"/>
      <c r="C87" s="409"/>
      <c r="D87" s="410"/>
      <c r="E87" s="291"/>
      <c r="F87" s="292"/>
      <c r="G87" s="293"/>
      <c r="H87" s="294"/>
      <c r="I87" s="288"/>
    </row>
    <row r="88" spans="1:12" ht="21.95" customHeight="1">
      <c r="A88" s="287">
        <v>3</v>
      </c>
      <c r="B88" s="414" t="s">
        <v>702</v>
      </c>
      <c r="C88" s="415"/>
      <c r="D88" s="416"/>
      <c r="E88" s="287" t="s">
        <v>703</v>
      </c>
      <c r="F88" s="288" t="s">
        <v>749</v>
      </c>
      <c r="G88" s="289">
        <f>0.2*0.2*0.2*4</f>
        <v>3.2000000000000008E-2</v>
      </c>
      <c r="H88" s="287" t="s">
        <v>750</v>
      </c>
      <c r="I88" s="288"/>
    </row>
    <row r="89" spans="1:12" ht="21.95" customHeight="1">
      <c r="A89" s="287"/>
      <c r="B89" s="408" t="s">
        <v>672</v>
      </c>
      <c r="C89" s="409"/>
      <c r="D89" s="410"/>
      <c r="E89" s="291"/>
      <c r="F89" s="292"/>
      <c r="G89" s="293">
        <f>SUM(G88:G88)</f>
        <v>3.2000000000000008E-2</v>
      </c>
      <c r="H89" s="294" t="s">
        <v>751</v>
      </c>
      <c r="I89" s="288"/>
    </row>
    <row r="90" spans="1:12" ht="21.95" customHeight="1">
      <c r="A90" s="287"/>
      <c r="B90" s="414"/>
      <c r="C90" s="415"/>
      <c r="D90" s="416"/>
      <c r="E90" s="287" t="s">
        <v>752</v>
      </c>
      <c r="F90" s="288" t="s">
        <v>741</v>
      </c>
      <c r="G90" s="302">
        <f>0.2*0.2*0.2*4*2.3</f>
        <v>7.3600000000000013E-2</v>
      </c>
      <c r="H90" s="287" t="s">
        <v>674</v>
      </c>
      <c r="I90" s="288"/>
    </row>
    <row r="91" spans="1:12" ht="21.95" customHeight="1">
      <c r="A91" s="287"/>
      <c r="B91" s="408"/>
      <c r="C91" s="409"/>
      <c r="D91" s="410"/>
      <c r="E91" s="291"/>
      <c r="F91" s="292"/>
      <c r="G91" s="293"/>
      <c r="H91" s="294"/>
      <c r="I91" s="288"/>
    </row>
    <row r="92" spans="1:12" ht="21.95" customHeight="1">
      <c r="A92" s="287"/>
      <c r="B92" s="408"/>
      <c r="C92" s="409"/>
      <c r="D92" s="410"/>
      <c r="E92" s="291"/>
      <c r="F92" s="292"/>
      <c r="G92" s="293"/>
      <c r="H92" s="294"/>
      <c r="I92" s="288"/>
    </row>
    <row r="93" spans="1:12" ht="21.95" customHeight="1">
      <c r="A93" s="287"/>
      <c r="B93" s="408"/>
      <c r="C93" s="409"/>
      <c r="D93" s="410"/>
      <c r="E93" s="291"/>
      <c r="F93" s="292"/>
      <c r="G93" s="293"/>
      <c r="H93" s="294"/>
      <c r="I93" s="288"/>
    </row>
    <row r="94" spans="1:12" ht="21.95" customHeight="1">
      <c r="A94" s="287"/>
      <c r="B94" s="408"/>
      <c r="C94" s="409"/>
      <c r="D94" s="410"/>
      <c r="E94" s="291"/>
      <c r="F94" s="292"/>
      <c r="G94" s="293"/>
      <c r="H94" s="294"/>
      <c r="I94" s="288"/>
    </row>
    <row r="95" spans="1:12" ht="21.95" customHeight="1">
      <c r="A95" s="287"/>
      <c r="B95" s="411"/>
      <c r="C95" s="412"/>
      <c r="D95" s="413"/>
      <c r="E95" s="287"/>
      <c r="F95" s="288"/>
      <c r="G95" s="289"/>
      <c r="H95" s="287"/>
      <c r="I95" s="288"/>
    </row>
    <row r="96" spans="1:12" s="282" customFormat="1" ht="27" customHeight="1" thickBot="1">
      <c r="A96" s="295">
        <v>4</v>
      </c>
      <c r="B96" s="417" t="s">
        <v>710</v>
      </c>
      <c r="C96" s="417"/>
      <c r="D96" s="417"/>
      <c r="E96" s="417"/>
      <c r="F96" s="272"/>
      <c r="G96" s="296"/>
      <c r="H96" s="297"/>
      <c r="I96" s="298" t="s">
        <v>670</v>
      </c>
      <c r="J96" s="279"/>
      <c r="K96" s="280"/>
      <c r="L96" s="285"/>
    </row>
    <row r="97" spans="1:12" s="282" customFormat="1" ht="25.5" customHeight="1">
      <c r="A97" s="418" t="s">
        <v>13</v>
      </c>
      <c r="B97" s="419"/>
      <c r="C97" s="419"/>
      <c r="D97" s="420"/>
      <c r="E97" s="274" t="s">
        <v>14</v>
      </c>
      <c r="F97" s="275" t="s">
        <v>15</v>
      </c>
      <c r="G97" s="276" t="s">
        <v>16</v>
      </c>
      <c r="H97" s="277" t="s">
        <v>1</v>
      </c>
      <c r="I97" s="278" t="s">
        <v>3</v>
      </c>
      <c r="J97" s="279"/>
      <c r="K97" s="280"/>
      <c r="L97" s="281"/>
    </row>
    <row r="98" spans="1:12" s="286" customFormat="1" ht="21.95" customHeight="1">
      <c r="A98" s="421"/>
      <c r="B98" s="422"/>
      <c r="C98" s="422"/>
      <c r="D98" s="422"/>
      <c r="E98" s="422"/>
      <c r="F98" s="422"/>
      <c r="G98" s="422"/>
      <c r="H98" s="422"/>
      <c r="I98" s="423"/>
      <c r="J98" s="283"/>
      <c r="K98" s="284"/>
      <c r="L98" s="285"/>
    </row>
    <row r="99" spans="1:12" s="286" customFormat="1" ht="21.95" customHeight="1">
      <c r="A99" s="424"/>
      <c r="B99" s="425"/>
      <c r="C99" s="425"/>
      <c r="D99" s="425"/>
      <c r="E99" s="425"/>
      <c r="F99" s="425"/>
      <c r="G99" s="425"/>
      <c r="H99" s="425"/>
      <c r="I99" s="426"/>
      <c r="J99" s="283"/>
      <c r="K99" s="284"/>
      <c r="L99" s="285"/>
    </row>
    <row r="100" spans="1:12" s="286" customFormat="1" ht="21.95" customHeight="1">
      <c r="A100" s="424"/>
      <c r="B100" s="425"/>
      <c r="C100" s="425"/>
      <c r="D100" s="425"/>
      <c r="E100" s="425"/>
      <c r="F100" s="425"/>
      <c r="G100" s="425"/>
      <c r="H100" s="425"/>
      <c r="I100" s="426"/>
      <c r="J100" s="283"/>
      <c r="K100" s="284"/>
      <c r="L100" s="285"/>
    </row>
    <row r="101" spans="1:12" s="286" customFormat="1" ht="21.95" customHeight="1">
      <c r="A101" s="424"/>
      <c r="B101" s="425"/>
      <c r="C101" s="425"/>
      <c r="D101" s="425"/>
      <c r="E101" s="425"/>
      <c r="F101" s="425"/>
      <c r="G101" s="425"/>
      <c r="H101" s="425"/>
      <c r="I101" s="426"/>
      <c r="J101" s="283"/>
      <c r="K101" s="284"/>
      <c r="L101" s="285"/>
    </row>
    <row r="102" spans="1:12" s="286" customFormat="1" ht="21.95" customHeight="1">
      <c r="A102" s="424"/>
      <c r="B102" s="425"/>
      <c r="C102" s="425"/>
      <c r="D102" s="425"/>
      <c r="E102" s="425"/>
      <c r="F102" s="425"/>
      <c r="G102" s="425"/>
      <c r="H102" s="425"/>
      <c r="I102" s="426"/>
      <c r="J102" s="283"/>
      <c r="K102" s="284"/>
      <c r="L102" s="285"/>
    </row>
    <row r="103" spans="1:12" s="286" customFormat="1" ht="21.95" customHeight="1">
      <c r="A103" s="424"/>
      <c r="B103" s="425"/>
      <c r="C103" s="425"/>
      <c r="D103" s="425"/>
      <c r="E103" s="425"/>
      <c r="F103" s="425"/>
      <c r="G103" s="425"/>
      <c r="H103" s="425"/>
      <c r="I103" s="426"/>
      <c r="J103" s="283"/>
      <c r="K103" s="284"/>
      <c r="L103" s="285"/>
    </row>
    <row r="104" spans="1:12" s="286" customFormat="1" ht="21.95" customHeight="1">
      <c r="A104" s="424"/>
      <c r="B104" s="425"/>
      <c r="C104" s="425"/>
      <c r="D104" s="425"/>
      <c r="E104" s="425"/>
      <c r="F104" s="425"/>
      <c r="G104" s="425"/>
      <c r="H104" s="425"/>
      <c r="I104" s="426"/>
      <c r="J104" s="283"/>
      <c r="K104" s="284"/>
      <c r="L104" s="285"/>
    </row>
    <row r="105" spans="1:12" s="286" customFormat="1" ht="21.95" customHeight="1">
      <c r="A105" s="424"/>
      <c r="B105" s="425"/>
      <c r="C105" s="425"/>
      <c r="D105" s="425"/>
      <c r="E105" s="425"/>
      <c r="F105" s="425"/>
      <c r="G105" s="425"/>
      <c r="H105" s="425"/>
      <c r="I105" s="426"/>
      <c r="J105" s="283"/>
      <c r="K105" s="284"/>
      <c r="L105" s="285"/>
    </row>
    <row r="106" spans="1:12" s="286" customFormat="1" ht="21.95" customHeight="1">
      <c r="A106" s="424"/>
      <c r="B106" s="425"/>
      <c r="C106" s="425"/>
      <c r="D106" s="425"/>
      <c r="E106" s="425"/>
      <c r="F106" s="425"/>
      <c r="G106" s="425"/>
      <c r="H106" s="425"/>
      <c r="I106" s="426"/>
      <c r="J106" s="283"/>
      <c r="K106" s="284"/>
      <c r="L106" s="285"/>
    </row>
    <row r="107" spans="1:12" s="286" customFormat="1" ht="21.95" customHeight="1">
      <c r="A107" s="424"/>
      <c r="B107" s="425"/>
      <c r="C107" s="425"/>
      <c r="D107" s="425"/>
      <c r="E107" s="425"/>
      <c r="F107" s="425"/>
      <c r="G107" s="425"/>
      <c r="H107" s="425"/>
      <c r="I107" s="426"/>
      <c r="J107" s="283"/>
      <c r="K107" s="284"/>
      <c r="L107" s="285"/>
    </row>
    <row r="108" spans="1:12" s="286" customFormat="1" ht="21.95" customHeight="1">
      <c r="A108" s="424"/>
      <c r="B108" s="425"/>
      <c r="C108" s="425"/>
      <c r="D108" s="425"/>
      <c r="E108" s="425"/>
      <c r="F108" s="425"/>
      <c r="G108" s="425"/>
      <c r="H108" s="425"/>
      <c r="I108" s="426"/>
      <c r="J108" s="283"/>
      <c r="K108" s="284"/>
      <c r="L108" s="285"/>
    </row>
    <row r="109" spans="1:12" s="286" customFormat="1" ht="21.95" customHeight="1">
      <c r="A109" s="424"/>
      <c r="B109" s="425"/>
      <c r="C109" s="425"/>
      <c r="D109" s="425"/>
      <c r="E109" s="425"/>
      <c r="F109" s="425"/>
      <c r="G109" s="425"/>
      <c r="H109" s="425"/>
      <c r="I109" s="426"/>
      <c r="J109" s="283"/>
      <c r="K109" s="284"/>
      <c r="L109" s="285"/>
    </row>
    <row r="110" spans="1:12" s="286" customFormat="1" ht="21.95" customHeight="1">
      <c r="A110" s="427"/>
      <c r="B110" s="428"/>
      <c r="C110" s="428"/>
      <c r="D110" s="428"/>
      <c r="E110" s="428"/>
      <c r="F110" s="428"/>
      <c r="G110" s="428"/>
      <c r="H110" s="428"/>
      <c r="I110" s="429"/>
      <c r="J110" s="283"/>
      <c r="K110" s="284"/>
      <c r="L110" s="285"/>
    </row>
    <row r="111" spans="1:12" ht="21.95" customHeight="1">
      <c r="A111" s="287">
        <v>1</v>
      </c>
      <c r="B111" s="411" t="s">
        <v>761</v>
      </c>
      <c r="C111" s="412"/>
      <c r="D111" s="413"/>
      <c r="E111" s="273" t="s">
        <v>711</v>
      </c>
      <c r="F111" s="288" t="s">
        <v>763</v>
      </c>
      <c r="G111" s="289">
        <v>1</v>
      </c>
      <c r="H111" s="287" t="s">
        <v>762</v>
      </c>
      <c r="I111" s="288"/>
    </row>
    <row r="112" spans="1:12" ht="21.95" customHeight="1">
      <c r="A112" s="287"/>
      <c r="B112" s="411"/>
      <c r="C112" s="412"/>
      <c r="D112" s="413"/>
      <c r="E112" s="287"/>
      <c r="F112" s="288"/>
      <c r="G112" s="289"/>
      <c r="H112" s="287"/>
      <c r="I112" s="288"/>
    </row>
    <row r="113" spans="1:12" ht="21.95" customHeight="1">
      <c r="A113" s="287">
        <v>2</v>
      </c>
      <c r="B113" s="411" t="s">
        <v>760</v>
      </c>
      <c r="C113" s="412"/>
      <c r="D113" s="413"/>
      <c r="E113" s="273" t="s">
        <v>711</v>
      </c>
      <c r="F113" s="288" t="s">
        <v>712</v>
      </c>
      <c r="G113" s="289">
        <f>0.15*0.15*3.14*5</f>
        <v>0.35325000000000001</v>
      </c>
      <c r="H113" s="287" t="s">
        <v>673</v>
      </c>
      <c r="I113" s="288"/>
    </row>
    <row r="114" spans="1:12" ht="21.95" customHeight="1">
      <c r="A114" s="287"/>
      <c r="B114" s="411"/>
      <c r="C114" s="412"/>
      <c r="D114" s="413"/>
      <c r="E114" s="287"/>
      <c r="F114" s="288"/>
      <c r="G114" s="289"/>
      <c r="H114" s="287"/>
      <c r="I114" s="288"/>
    </row>
    <row r="115" spans="1:12" ht="21.95" customHeight="1">
      <c r="A115" s="287"/>
      <c r="B115" s="408" t="s">
        <v>672</v>
      </c>
      <c r="C115" s="409"/>
      <c r="D115" s="410"/>
      <c r="E115" s="291"/>
      <c r="F115" s="292"/>
      <c r="G115" s="293">
        <f>SUM(G113:G114)</f>
        <v>0.35325000000000001</v>
      </c>
      <c r="H115" s="294" t="s">
        <v>671</v>
      </c>
      <c r="I115" s="288"/>
    </row>
    <row r="116" spans="1:12" ht="21.95" customHeight="1">
      <c r="A116" s="287"/>
      <c r="B116" s="408"/>
      <c r="C116" s="409"/>
      <c r="D116" s="410"/>
      <c r="E116" s="291"/>
      <c r="F116" s="292" t="s">
        <v>742</v>
      </c>
      <c r="G116" s="303">
        <f>0.353*1.25</f>
        <v>0.44124999999999998</v>
      </c>
      <c r="H116" s="294" t="s">
        <v>743</v>
      </c>
      <c r="I116" s="288"/>
    </row>
    <row r="117" spans="1:12" ht="21.95" customHeight="1">
      <c r="A117" s="287"/>
      <c r="B117" s="414"/>
      <c r="C117" s="415"/>
      <c r="D117" s="416"/>
      <c r="E117" s="287"/>
      <c r="F117" s="288"/>
      <c r="G117" s="289"/>
      <c r="H117" s="287"/>
      <c r="I117" s="288"/>
    </row>
    <row r="118" spans="1:12" ht="21.95" customHeight="1">
      <c r="A118" s="287"/>
      <c r="B118" s="408"/>
      <c r="C118" s="409"/>
      <c r="D118" s="410"/>
      <c r="E118" s="291"/>
      <c r="F118" s="292"/>
      <c r="G118" s="293"/>
      <c r="H118" s="294"/>
      <c r="I118" s="288"/>
    </row>
    <row r="119" spans="1:12" ht="21.95" customHeight="1">
      <c r="A119" s="287"/>
      <c r="B119" s="408"/>
      <c r="C119" s="409"/>
      <c r="D119" s="410"/>
      <c r="E119" s="291"/>
      <c r="F119" s="292"/>
      <c r="G119" s="293"/>
      <c r="H119" s="294"/>
      <c r="I119" s="288"/>
    </row>
    <row r="120" spans="1:12" ht="21.95" customHeight="1">
      <c r="A120" s="287"/>
      <c r="B120" s="408"/>
      <c r="C120" s="409"/>
      <c r="D120" s="410"/>
      <c r="E120" s="291"/>
      <c r="F120" s="292"/>
      <c r="G120" s="293"/>
      <c r="H120" s="294"/>
      <c r="I120" s="288"/>
    </row>
    <row r="121" spans="1:12" ht="21.95" customHeight="1">
      <c r="A121" s="287"/>
      <c r="B121" s="408"/>
      <c r="C121" s="409"/>
      <c r="D121" s="410"/>
      <c r="E121" s="291"/>
      <c r="F121" s="292"/>
      <c r="G121" s="293"/>
      <c r="H121" s="294"/>
      <c r="I121" s="288"/>
    </row>
    <row r="122" spans="1:12" ht="21.95" customHeight="1">
      <c r="A122" s="287"/>
      <c r="B122" s="408"/>
      <c r="C122" s="409"/>
      <c r="D122" s="410"/>
      <c r="E122" s="291"/>
      <c r="F122" s="292"/>
      <c r="G122" s="293"/>
      <c r="H122" s="294"/>
      <c r="I122" s="288"/>
    </row>
    <row r="123" spans="1:12" ht="21.95" customHeight="1">
      <c r="A123" s="287"/>
      <c r="B123" s="408"/>
      <c r="C123" s="409"/>
      <c r="D123" s="410"/>
      <c r="E123" s="291"/>
      <c r="F123" s="292"/>
      <c r="G123" s="293"/>
      <c r="H123" s="294"/>
      <c r="I123" s="288"/>
    </row>
    <row r="124" spans="1:12" ht="21.95" customHeight="1">
      <c r="A124" s="287"/>
      <c r="B124" s="408"/>
      <c r="C124" s="409"/>
      <c r="D124" s="410"/>
      <c r="E124" s="291"/>
      <c r="F124" s="292"/>
      <c r="G124" s="293"/>
      <c r="H124" s="294"/>
      <c r="I124" s="288"/>
    </row>
    <row r="125" spans="1:12" ht="21.95" customHeight="1">
      <c r="A125" s="287"/>
      <c r="B125" s="408"/>
      <c r="C125" s="409"/>
      <c r="D125" s="410"/>
      <c r="E125" s="291"/>
      <c r="F125" s="292"/>
      <c r="G125" s="293"/>
      <c r="H125" s="294"/>
      <c r="I125" s="288"/>
    </row>
    <row r="126" spans="1:12" ht="21.95" customHeight="1">
      <c r="A126" s="287"/>
      <c r="B126" s="408"/>
      <c r="C126" s="409"/>
      <c r="D126" s="410"/>
      <c r="E126" s="291"/>
      <c r="F126" s="292"/>
      <c r="G126" s="293"/>
      <c r="H126" s="294"/>
      <c r="I126" s="288"/>
    </row>
    <row r="127" spans="1:12" ht="21.95" customHeight="1">
      <c r="A127" s="287"/>
      <c r="B127" s="411"/>
      <c r="C127" s="412"/>
      <c r="D127" s="413"/>
      <c r="E127" s="287"/>
      <c r="F127" s="288"/>
      <c r="G127" s="289"/>
      <c r="H127" s="287"/>
      <c r="I127" s="288"/>
    </row>
    <row r="128" spans="1:12" s="282" customFormat="1" ht="27" customHeight="1" thickBot="1">
      <c r="A128" s="295">
        <v>5</v>
      </c>
      <c r="B128" s="417" t="s">
        <v>713</v>
      </c>
      <c r="C128" s="417"/>
      <c r="D128" s="417"/>
      <c r="E128" s="417"/>
      <c r="F128" s="272"/>
      <c r="G128" s="296"/>
      <c r="H128" s="297"/>
      <c r="I128" s="298" t="s">
        <v>670</v>
      </c>
      <c r="J128" s="279"/>
      <c r="K128" s="280"/>
      <c r="L128" s="285"/>
    </row>
    <row r="129" spans="1:12" s="282" customFormat="1" ht="25.5" customHeight="1">
      <c r="A129" s="418" t="s">
        <v>13</v>
      </c>
      <c r="B129" s="419"/>
      <c r="C129" s="419"/>
      <c r="D129" s="420"/>
      <c r="E129" s="274" t="s">
        <v>14</v>
      </c>
      <c r="F129" s="275" t="s">
        <v>15</v>
      </c>
      <c r="G129" s="276" t="s">
        <v>16</v>
      </c>
      <c r="H129" s="277" t="s">
        <v>1</v>
      </c>
      <c r="I129" s="278" t="s">
        <v>3</v>
      </c>
      <c r="J129" s="279"/>
      <c r="K129" s="280"/>
      <c r="L129" s="281"/>
    </row>
    <row r="130" spans="1:12" s="286" customFormat="1" ht="21.95" customHeight="1">
      <c r="A130" s="421"/>
      <c r="B130" s="422"/>
      <c r="C130" s="422"/>
      <c r="D130" s="422"/>
      <c r="E130" s="422"/>
      <c r="F130" s="422"/>
      <c r="G130" s="422"/>
      <c r="H130" s="422"/>
      <c r="I130" s="423"/>
      <c r="J130" s="283"/>
      <c r="K130" s="284"/>
      <c r="L130" s="285"/>
    </row>
    <row r="131" spans="1:12" s="286" customFormat="1" ht="21.95" customHeight="1">
      <c r="A131" s="424"/>
      <c r="B131" s="425"/>
      <c r="C131" s="425"/>
      <c r="D131" s="425"/>
      <c r="E131" s="425"/>
      <c r="F131" s="425"/>
      <c r="G131" s="425"/>
      <c r="H131" s="425"/>
      <c r="I131" s="426"/>
      <c r="J131" s="283"/>
      <c r="K131" s="284"/>
      <c r="L131" s="285"/>
    </row>
    <row r="132" spans="1:12" s="286" customFormat="1" ht="21.95" customHeight="1">
      <c r="A132" s="424"/>
      <c r="B132" s="425"/>
      <c r="C132" s="425"/>
      <c r="D132" s="425"/>
      <c r="E132" s="425"/>
      <c r="F132" s="425"/>
      <c r="G132" s="425"/>
      <c r="H132" s="425"/>
      <c r="I132" s="426"/>
      <c r="J132" s="283"/>
      <c r="K132" s="284"/>
      <c r="L132" s="285"/>
    </row>
    <row r="133" spans="1:12" s="286" customFormat="1" ht="21.95" customHeight="1">
      <c r="A133" s="424"/>
      <c r="B133" s="425"/>
      <c r="C133" s="425"/>
      <c r="D133" s="425"/>
      <c r="E133" s="425"/>
      <c r="F133" s="425"/>
      <c r="G133" s="425"/>
      <c r="H133" s="425"/>
      <c r="I133" s="426"/>
      <c r="J133" s="283"/>
      <c r="K133" s="284"/>
      <c r="L133" s="285"/>
    </row>
    <row r="134" spans="1:12" s="286" customFormat="1" ht="21.95" customHeight="1">
      <c r="A134" s="424"/>
      <c r="B134" s="425"/>
      <c r="C134" s="425"/>
      <c r="D134" s="425"/>
      <c r="E134" s="425"/>
      <c r="F134" s="425"/>
      <c r="G134" s="425"/>
      <c r="H134" s="425"/>
      <c r="I134" s="426"/>
      <c r="J134" s="283"/>
      <c r="K134" s="284"/>
      <c r="L134" s="285"/>
    </row>
    <row r="135" spans="1:12" s="286" customFormat="1" ht="21.95" customHeight="1">
      <c r="A135" s="424"/>
      <c r="B135" s="425"/>
      <c r="C135" s="425"/>
      <c r="D135" s="425"/>
      <c r="E135" s="425"/>
      <c r="F135" s="425"/>
      <c r="G135" s="425"/>
      <c r="H135" s="425"/>
      <c r="I135" s="426"/>
      <c r="J135" s="283"/>
      <c r="K135" s="284"/>
      <c r="L135" s="285"/>
    </row>
    <row r="136" spans="1:12" s="286" customFormat="1" ht="21.95" customHeight="1">
      <c r="A136" s="424"/>
      <c r="B136" s="425"/>
      <c r="C136" s="425"/>
      <c r="D136" s="425"/>
      <c r="E136" s="425"/>
      <c r="F136" s="425"/>
      <c r="G136" s="425"/>
      <c r="H136" s="425"/>
      <c r="I136" s="426"/>
      <c r="J136" s="283"/>
      <c r="K136" s="284"/>
      <c r="L136" s="285"/>
    </row>
    <row r="137" spans="1:12" s="286" customFormat="1" ht="21.95" customHeight="1">
      <c r="A137" s="424"/>
      <c r="B137" s="425"/>
      <c r="C137" s="425"/>
      <c r="D137" s="425"/>
      <c r="E137" s="425"/>
      <c r="F137" s="425"/>
      <c r="G137" s="425"/>
      <c r="H137" s="425"/>
      <c r="I137" s="426"/>
      <c r="J137" s="283"/>
      <c r="K137" s="284"/>
      <c r="L137" s="285"/>
    </row>
    <row r="138" spans="1:12" s="286" customFormat="1" ht="21.95" customHeight="1">
      <c r="A138" s="424"/>
      <c r="B138" s="425"/>
      <c r="C138" s="425"/>
      <c r="D138" s="425"/>
      <c r="E138" s="425"/>
      <c r="F138" s="425"/>
      <c r="G138" s="425"/>
      <c r="H138" s="425"/>
      <c r="I138" s="426"/>
      <c r="J138" s="283"/>
      <c r="K138" s="284"/>
      <c r="L138" s="285"/>
    </row>
    <row r="139" spans="1:12" s="286" customFormat="1" ht="21.95" customHeight="1">
      <c r="A139" s="424"/>
      <c r="B139" s="425"/>
      <c r="C139" s="425"/>
      <c r="D139" s="425"/>
      <c r="E139" s="425"/>
      <c r="F139" s="425"/>
      <c r="G139" s="425"/>
      <c r="H139" s="425"/>
      <c r="I139" s="426"/>
      <c r="J139" s="283"/>
      <c r="K139" s="284"/>
      <c r="L139" s="285"/>
    </row>
    <row r="140" spans="1:12" s="286" customFormat="1" ht="21.95" customHeight="1">
      <c r="A140" s="424"/>
      <c r="B140" s="425"/>
      <c r="C140" s="425"/>
      <c r="D140" s="425"/>
      <c r="E140" s="425"/>
      <c r="F140" s="425"/>
      <c r="G140" s="425"/>
      <c r="H140" s="425"/>
      <c r="I140" s="426"/>
      <c r="J140" s="283"/>
      <c r="K140" s="284"/>
      <c r="L140" s="285"/>
    </row>
    <row r="141" spans="1:12" s="286" customFormat="1" ht="21.95" customHeight="1">
      <c r="A141" s="424"/>
      <c r="B141" s="425"/>
      <c r="C141" s="425"/>
      <c r="D141" s="425"/>
      <c r="E141" s="425"/>
      <c r="F141" s="425"/>
      <c r="G141" s="425"/>
      <c r="H141" s="425"/>
      <c r="I141" s="426"/>
      <c r="J141" s="283"/>
      <c r="K141" s="284"/>
      <c r="L141" s="285"/>
    </row>
    <row r="142" spans="1:12" s="286" customFormat="1" ht="21.95" customHeight="1">
      <c r="A142" s="427"/>
      <c r="B142" s="428"/>
      <c r="C142" s="428"/>
      <c r="D142" s="428"/>
      <c r="E142" s="428"/>
      <c r="F142" s="428"/>
      <c r="G142" s="428"/>
      <c r="H142" s="428"/>
      <c r="I142" s="429"/>
      <c r="J142" s="283"/>
      <c r="K142" s="284"/>
      <c r="L142" s="285"/>
    </row>
    <row r="143" spans="1:12" ht="21.95" customHeight="1">
      <c r="A143" s="287">
        <v>1</v>
      </c>
      <c r="B143" s="411" t="s">
        <v>701</v>
      </c>
      <c r="C143" s="412"/>
      <c r="D143" s="413"/>
      <c r="E143" s="273" t="s">
        <v>714</v>
      </c>
      <c r="F143" s="288" t="s">
        <v>715</v>
      </c>
      <c r="G143" s="289">
        <f>2.7*0.8*0.04</f>
        <v>8.6400000000000005E-2</v>
      </c>
      <c r="H143" s="287" t="s">
        <v>673</v>
      </c>
      <c r="I143" s="288"/>
    </row>
    <row r="144" spans="1:12" ht="21.95" customHeight="1">
      <c r="A144" s="287"/>
      <c r="B144" s="411"/>
      <c r="C144" s="412"/>
      <c r="D144" s="413"/>
      <c r="E144" s="287"/>
      <c r="F144" s="288" t="s">
        <v>716</v>
      </c>
      <c r="G144" s="289">
        <f>0.09*0.09*4</f>
        <v>3.2399999999999998E-2</v>
      </c>
      <c r="H144" s="287" t="s">
        <v>673</v>
      </c>
      <c r="I144" s="288"/>
    </row>
    <row r="145" spans="1:12" ht="21.95" customHeight="1">
      <c r="A145" s="287"/>
      <c r="B145" s="408" t="s">
        <v>672</v>
      </c>
      <c r="C145" s="409"/>
      <c r="D145" s="410"/>
      <c r="E145" s="291"/>
      <c r="F145" s="292"/>
      <c r="G145" s="293">
        <f>SUM(G143:G144)</f>
        <v>0.1188</v>
      </c>
      <c r="H145" s="294" t="s">
        <v>671</v>
      </c>
      <c r="I145" s="288"/>
    </row>
    <row r="146" spans="1:12" ht="21.95" customHeight="1">
      <c r="A146" s="287"/>
      <c r="B146" s="408"/>
      <c r="C146" s="409"/>
      <c r="D146" s="410"/>
      <c r="E146" s="291"/>
      <c r="F146" s="292" t="s">
        <v>744</v>
      </c>
      <c r="G146" s="303">
        <f>0.119*1.25</f>
        <v>0.14874999999999999</v>
      </c>
      <c r="H146" s="294" t="s">
        <v>740</v>
      </c>
      <c r="I146" s="288"/>
    </row>
    <row r="147" spans="1:12" ht="21.95" customHeight="1">
      <c r="A147" s="287"/>
      <c r="B147" s="414"/>
      <c r="C147" s="415"/>
      <c r="D147" s="416"/>
      <c r="E147" s="287"/>
      <c r="F147" s="288" t="s">
        <v>764</v>
      </c>
      <c r="G147" s="289">
        <f>0.15*2</f>
        <v>0.3</v>
      </c>
      <c r="H147" s="287" t="s">
        <v>765</v>
      </c>
      <c r="I147" s="288"/>
    </row>
    <row r="148" spans="1:12" ht="21.95" customHeight="1">
      <c r="A148" s="287"/>
      <c r="B148" s="408"/>
      <c r="C148" s="409"/>
      <c r="D148" s="410"/>
      <c r="E148" s="291"/>
      <c r="F148" s="292"/>
      <c r="G148" s="293"/>
      <c r="H148" s="294"/>
      <c r="I148" s="288"/>
    </row>
    <row r="149" spans="1:12" ht="21.95" customHeight="1">
      <c r="A149" s="287"/>
      <c r="B149" s="408"/>
      <c r="C149" s="409"/>
      <c r="D149" s="410"/>
      <c r="E149" s="291"/>
      <c r="F149" s="292"/>
      <c r="G149" s="293"/>
      <c r="H149" s="294"/>
      <c r="I149" s="288"/>
    </row>
    <row r="150" spans="1:12" ht="21.95" customHeight="1">
      <c r="A150" s="287"/>
      <c r="B150" s="408"/>
      <c r="C150" s="409"/>
      <c r="D150" s="410"/>
      <c r="E150" s="291"/>
      <c r="F150" s="292"/>
      <c r="G150" s="293"/>
      <c r="H150" s="294"/>
      <c r="I150" s="288"/>
    </row>
    <row r="151" spans="1:12" ht="21.95" customHeight="1">
      <c r="A151" s="287"/>
      <c r="B151" s="408"/>
      <c r="C151" s="409"/>
      <c r="D151" s="410"/>
      <c r="E151" s="291"/>
      <c r="F151" s="292"/>
      <c r="G151" s="293"/>
      <c r="H151" s="294"/>
      <c r="I151" s="288"/>
    </row>
    <row r="152" spans="1:12" ht="21.95" customHeight="1">
      <c r="A152" s="287"/>
      <c r="B152" s="408"/>
      <c r="C152" s="409"/>
      <c r="D152" s="410"/>
      <c r="E152" s="291"/>
      <c r="F152" s="292"/>
      <c r="G152" s="293"/>
      <c r="H152" s="294"/>
      <c r="I152" s="288"/>
    </row>
    <row r="153" spans="1:12" ht="21.95" customHeight="1">
      <c r="A153" s="287"/>
      <c r="B153" s="408"/>
      <c r="C153" s="409"/>
      <c r="D153" s="410"/>
      <c r="E153" s="291"/>
      <c r="F153" s="292"/>
      <c r="G153" s="293"/>
      <c r="H153" s="294"/>
      <c r="I153" s="288"/>
    </row>
    <row r="154" spans="1:12" ht="21.95" customHeight="1">
      <c r="A154" s="287"/>
      <c r="B154" s="408"/>
      <c r="C154" s="409"/>
      <c r="D154" s="410"/>
      <c r="E154" s="291"/>
      <c r="F154" s="292"/>
      <c r="G154" s="293"/>
      <c r="H154" s="294"/>
      <c r="I154" s="288"/>
    </row>
    <row r="155" spans="1:12" ht="21.95" customHeight="1">
      <c r="A155" s="287"/>
      <c r="B155" s="408"/>
      <c r="C155" s="409"/>
      <c r="D155" s="410"/>
      <c r="E155" s="291"/>
      <c r="F155" s="292"/>
      <c r="G155" s="293"/>
      <c r="H155" s="294"/>
      <c r="I155" s="288"/>
    </row>
    <row r="156" spans="1:12" ht="21.95" customHeight="1">
      <c r="A156" s="287"/>
      <c r="B156" s="408"/>
      <c r="C156" s="409"/>
      <c r="D156" s="410"/>
      <c r="E156" s="291"/>
      <c r="F156" s="292"/>
      <c r="G156" s="293"/>
      <c r="H156" s="294"/>
      <c r="I156" s="288"/>
    </row>
    <row r="157" spans="1:12" ht="21.95" customHeight="1">
      <c r="A157" s="287"/>
      <c r="B157" s="408"/>
      <c r="C157" s="409"/>
      <c r="D157" s="410"/>
      <c r="E157" s="291"/>
      <c r="F157" s="292"/>
      <c r="G157" s="293"/>
      <c r="H157" s="294"/>
      <c r="I157" s="288"/>
    </row>
    <row r="158" spans="1:12" ht="21.95" customHeight="1">
      <c r="A158" s="287"/>
      <c r="B158" s="408"/>
      <c r="C158" s="409"/>
      <c r="D158" s="410"/>
      <c r="E158" s="291"/>
      <c r="F158" s="292"/>
      <c r="G158" s="293"/>
      <c r="H158" s="294"/>
      <c r="I158" s="288"/>
    </row>
    <row r="159" spans="1:12" ht="21.95" customHeight="1">
      <c r="A159" s="287"/>
      <c r="B159" s="411"/>
      <c r="C159" s="412"/>
      <c r="D159" s="413"/>
      <c r="E159" s="287"/>
      <c r="F159" s="288"/>
      <c r="G159" s="289"/>
      <c r="H159" s="287"/>
      <c r="I159" s="288"/>
    </row>
    <row r="160" spans="1:12" s="282" customFormat="1" ht="27" customHeight="1" thickBot="1">
      <c r="A160" s="295">
        <v>6</v>
      </c>
      <c r="B160" s="417" t="s">
        <v>753</v>
      </c>
      <c r="C160" s="417"/>
      <c r="D160" s="417"/>
      <c r="E160" s="417"/>
      <c r="F160" s="272"/>
      <c r="G160" s="296"/>
      <c r="H160" s="297"/>
      <c r="I160" s="298" t="s">
        <v>754</v>
      </c>
      <c r="J160" s="279"/>
      <c r="K160" s="280"/>
      <c r="L160" s="285"/>
    </row>
    <row r="161" spans="1:12" s="282" customFormat="1" ht="25.5" customHeight="1">
      <c r="A161" s="418" t="s">
        <v>13</v>
      </c>
      <c r="B161" s="419"/>
      <c r="C161" s="419"/>
      <c r="D161" s="420"/>
      <c r="E161" s="274" t="s">
        <v>14</v>
      </c>
      <c r="F161" s="275" t="s">
        <v>15</v>
      </c>
      <c r="G161" s="276" t="s">
        <v>16</v>
      </c>
      <c r="H161" s="277" t="s">
        <v>1</v>
      </c>
      <c r="I161" s="278" t="s">
        <v>3</v>
      </c>
      <c r="J161" s="279"/>
      <c r="K161" s="280"/>
      <c r="L161" s="281"/>
    </row>
    <row r="162" spans="1:12" s="286" customFormat="1" ht="21.95" customHeight="1">
      <c r="A162" s="421"/>
      <c r="B162" s="422"/>
      <c r="C162" s="422"/>
      <c r="D162" s="422"/>
      <c r="E162" s="422"/>
      <c r="F162" s="422"/>
      <c r="G162" s="422"/>
      <c r="H162" s="422"/>
      <c r="I162" s="423"/>
      <c r="J162" s="283"/>
      <c r="K162" s="284"/>
      <c r="L162" s="285"/>
    </row>
    <row r="163" spans="1:12" s="286" customFormat="1" ht="21.95" customHeight="1">
      <c r="A163" s="424"/>
      <c r="B163" s="425"/>
      <c r="C163" s="425"/>
      <c r="D163" s="425"/>
      <c r="E163" s="425"/>
      <c r="F163" s="425"/>
      <c r="G163" s="425"/>
      <c r="H163" s="425"/>
      <c r="I163" s="426"/>
      <c r="J163" s="283"/>
      <c r="K163" s="284"/>
      <c r="L163" s="285"/>
    </row>
    <row r="164" spans="1:12" s="286" customFormat="1" ht="21.95" customHeight="1">
      <c r="A164" s="424"/>
      <c r="B164" s="425"/>
      <c r="C164" s="425"/>
      <c r="D164" s="425"/>
      <c r="E164" s="425"/>
      <c r="F164" s="425"/>
      <c r="G164" s="425"/>
      <c r="H164" s="425"/>
      <c r="I164" s="426"/>
      <c r="J164" s="283"/>
      <c r="K164" s="284"/>
      <c r="L164" s="285"/>
    </row>
    <row r="165" spans="1:12" s="286" customFormat="1" ht="21.95" customHeight="1">
      <c r="A165" s="424"/>
      <c r="B165" s="425"/>
      <c r="C165" s="425"/>
      <c r="D165" s="425"/>
      <c r="E165" s="425"/>
      <c r="F165" s="425"/>
      <c r="G165" s="425"/>
      <c r="H165" s="425"/>
      <c r="I165" s="426"/>
      <c r="J165" s="283"/>
      <c r="K165" s="284"/>
      <c r="L165" s="285"/>
    </row>
    <row r="166" spans="1:12" s="286" customFormat="1" ht="21.95" customHeight="1">
      <c r="A166" s="424"/>
      <c r="B166" s="425"/>
      <c r="C166" s="425"/>
      <c r="D166" s="425"/>
      <c r="E166" s="425"/>
      <c r="F166" s="425"/>
      <c r="G166" s="425"/>
      <c r="H166" s="425"/>
      <c r="I166" s="426"/>
      <c r="J166" s="283"/>
      <c r="K166" s="284"/>
      <c r="L166" s="285"/>
    </row>
    <row r="167" spans="1:12" s="286" customFormat="1" ht="21.95" customHeight="1">
      <c r="A167" s="424"/>
      <c r="B167" s="425"/>
      <c r="C167" s="425"/>
      <c r="D167" s="425"/>
      <c r="E167" s="425"/>
      <c r="F167" s="425"/>
      <c r="G167" s="425"/>
      <c r="H167" s="425"/>
      <c r="I167" s="426"/>
      <c r="J167" s="283"/>
      <c r="K167" s="284"/>
      <c r="L167" s="285"/>
    </row>
    <row r="168" spans="1:12" s="286" customFormat="1" ht="21.95" customHeight="1">
      <c r="A168" s="424"/>
      <c r="B168" s="425"/>
      <c r="C168" s="425"/>
      <c r="D168" s="425"/>
      <c r="E168" s="425"/>
      <c r="F168" s="425"/>
      <c r="G168" s="425"/>
      <c r="H168" s="425"/>
      <c r="I168" s="426"/>
      <c r="J168" s="283"/>
      <c r="K168" s="284"/>
      <c r="L168" s="285"/>
    </row>
    <row r="169" spans="1:12" s="286" customFormat="1" ht="21.95" customHeight="1">
      <c r="A169" s="424"/>
      <c r="B169" s="425"/>
      <c r="C169" s="425"/>
      <c r="D169" s="425"/>
      <c r="E169" s="425"/>
      <c r="F169" s="425"/>
      <c r="G169" s="425"/>
      <c r="H169" s="425"/>
      <c r="I169" s="426"/>
      <c r="J169" s="283"/>
      <c r="K169" s="284"/>
      <c r="L169" s="285"/>
    </row>
    <row r="170" spans="1:12" s="286" customFormat="1" ht="21.95" customHeight="1">
      <c r="A170" s="424"/>
      <c r="B170" s="425"/>
      <c r="C170" s="425"/>
      <c r="D170" s="425"/>
      <c r="E170" s="425"/>
      <c r="F170" s="425"/>
      <c r="G170" s="425"/>
      <c r="H170" s="425"/>
      <c r="I170" s="426"/>
      <c r="J170" s="283"/>
      <c r="K170" s="284"/>
      <c r="L170" s="285"/>
    </row>
    <row r="171" spans="1:12" s="286" customFormat="1" ht="21.95" customHeight="1">
      <c r="A171" s="424"/>
      <c r="B171" s="425"/>
      <c r="C171" s="425"/>
      <c r="D171" s="425"/>
      <c r="E171" s="425"/>
      <c r="F171" s="425"/>
      <c r="G171" s="425"/>
      <c r="H171" s="425"/>
      <c r="I171" s="426"/>
      <c r="J171" s="283"/>
      <c r="K171" s="284"/>
      <c r="L171" s="285"/>
    </row>
    <row r="172" spans="1:12" s="286" customFormat="1" ht="21.95" customHeight="1">
      <c r="A172" s="424"/>
      <c r="B172" s="425"/>
      <c r="C172" s="425"/>
      <c r="D172" s="425"/>
      <c r="E172" s="425"/>
      <c r="F172" s="425"/>
      <c r="G172" s="425"/>
      <c r="H172" s="425"/>
      <c r="I172" s="426"/>
      <c r="J172" s="283"/>
      <c r="K172" s="284"/>
      <c r="L172" s="285"/>
    </row>
    <row r="173" spans="1:12" s="286" customFormat="1" ht="21.95" customHeight="1">
      <c r="A173" s="424"/>
      <c r="B173" s="425"/>
      <c r="C173" s="425"/>
      <c r="D173" s="425"/>
      <c r="E173" s="425"/>
      <c r="F173" s="425"/>
      <c r="G173" s="425"/>
      <c r="H173" s="425"/>
      <c r="I173" s="426"/>
      <c r="J173" s="283"/>
      <c r="K173" s="284"/>
      <c r="L173" s="285"/>
    </row>
    <row r="174" spans="1:12" s="286" customFormat="1" ht="21.95" customHeight="1">
      <c r="A174" s="427"/>
      <c r="B174" s="428"/>
      <c r="C174" s="428"/>
      <c r="D174" s="428"/>
      <c r="E174" s="428"/>
      <c r="F174" s="428"/>
      <c r="G174" s="428"/>
      <c r="H174" s="428"/>
      <c r="I174" s="429"/>
      <c r="J174" s="283"/>
      <c r="K174" s="284"/>
      <c r="L174" s="285"/>
    </row>
    <row r="175" spans="1:12" ht="21.95" customHeight="1">
      <c r="A175" s="287">
        <v>1</v>
      </c>
      <c r="B175" s="411" t="s">
        <v>778</v>
      </c>
      <c r="C175" s="412"/>
      <c r="D175" s="413"/>
      <c r="E175" s="273" t="s">
        <v>777</v>
      </c>
      <c r="F175" s="288"/>
      <c r="G175" s="289">
        <v>49.5</v>
      </c>
      <c r="H175" s="287" t="s">
        <v>673</v>
      </c>
      <c r="I175" s="288"/>
    </row>
    <row r="176" spans="1:12" ht="21.95" customHeight="1">
      <c r="A176" s="287"/>
      <c r="B176" s="408" t="s">
        <v>672</v>
      </c>
      <c r="C176" s="409"/>
      <c r="D176" s="410"/>
      <c r="E176" s="291"/>
      <c r="F176" s="292"/>
      <c r="G176" s="293">
        <f>SUM(G175:G175)</f>
        <v>49.5</v>
      </c>
      <c r="H176" s="294" t="s">
        <v>671</v>
      </c>
      <c r="I176" s="288"/>
    </row>
    <row r="177" spans="1:12" ht="21.95" customHeight="1">
      <c r="A177" s="287"/>
      <c r="B177" s="408"/>
      <c r="C177" s="409"/>
      <c r="D177" s="410"/>
      <c r="E177" s="291"/>
      <c r="F177" s="292" t="s">
        <v>755</v>
      </c>
      <c r="G177" s="293">
        <f>49.5*1.25</f>
        <v>61.875</v>
      </c>
      <c r="H177" s="294" t="s">
        <v>745</v>
      </c>
      <c r="I177" s="288"/>
    </row>
    <row r="178" spans="1:12" ht="21.95" customHeight="1">
      <c r="A178" s="287"/>
      <c r="B178" s="408"/>
      <c r="C178" s="409"/>
      <c r="D178" s="410"/>
      <c r="E178" s="291"/>
      <c r="F178" s="292"/>
      <c r="G178" s="293"/>
      <c r="H178" s="294"/>
      <c r="I178" s="288"/>
    </row>
    <row r="179" spans="1:12" ht="21.95" customHeight="1">
      <c r="A179" s="287"/>
      <c r="B179" s="414"/>
      <c r="C179" s="415"/>
      <c r="D179" s="416"/>
      <c r="E179" s="287"/>
      <c r="F179" s="288"/>
      <c r="G179" s="289"/>
      <c r="H179" s="287"/>
      <c r="I179" s="288"/>
    </row>
    <row r="180" spans="1:12" ht="21.95" customHeight="1">
      <c r="A180" s="287"/>
      <c r="B180" s="408"/>
      <c r="C180" s="409"/>
      <c r="D180" s="410"/>
      <c r="E180" s="291"/>
      <c r="F180" s="292"/>
      <c r="G180" s="293"/>
      <c r="H180" s="294"/>
      <c r="I180" s="288"/>
    </row>
    <row r="181" spans="1:12" ht="21.95" customHeight="1">
      <c r="A181" s="287"/>
      <c r="B181" s="408"/>
      <c r="C181" s="409"/>
      <c r="D181" s="410"/>
      <c r="E181" s="291"/>
      <c r="F181" s="292"/>
      <c r="G181" s="293"/>
      <c r="H181" s="294"/>
      <c r="I181" s="288"/>
    </row>
    <row r="182" spans="1:12" ht="21.95" customHeight="1">
      <c r="A182" s="287"/>
      <c r="B182" s="408"/>
      <c r="C182" s="409"/>
      <c r="D182" s="410"/>
      <c r="E182" s="291"/>
      <c r="F182" s="292"/>
      <c r="G182" s="293"/>
      <c r="H182" s="294"/>
      <c r="I182" s="288"/>
    </row>
    <row r="183" spans="1:12" ht="21.95" customHeight="1">
      <c r="A183" s="287"/>
      <c r="B183" s="408"/>
      <c r="C183" s="409"/>
      <c r="D183" s="410"/>
      <c r="E183" s="291"/>
      <c r="F183" s="292"/>
      <c r="G183" s="293"/>
      <c r="H183" s="294"/>
      <c r="I183" s="288"/>
    </row>
    <row r="184" spans="1:12" ht="21.95" customHeight="1">
      <c r="A184" s="287"/>
      <c r="B184" s="414"/>
      <c r="C184" s="415"/>
      <c r="D184" s="416"/>
      <c r="E184" s="287"/>
      <c r="F184" s="288"/>
      <c r="G184" s="289"/>
      <c r="H184" s="287"/>
      <c r="I184" s="288"/>
    </row>
    <row r="185" spans="1:12" ht="21.95" customHeight="1">
      <c r="A185" s="287"/>
      <c r="B185" s="408"/>
      <c r="C185" s="409"/>
      <c r="D185" s="410"/>
      <c r="E185" s="291"/>
      <c r="F185" s="292"/>
      <c r="G185" s="293"/>
      <c r="H185" s="294"/>
      <c r="I185" s="288"/>
    </row>
    <row r="186" spans="1:12" ht="21.95" customHeight="1">
      <c r="A186" s="287"/>
      <c r="B186" s="408"/>
      <c r="C186" s="409"/>
      <c r="D186" s="410"/>
      <c r="E186" s="291"/>
      <c r="F186" s="292"/>
      <c r="G186" s="293"/>
      <c r="H186" s="294"/>
      <c r="I186" s="288"/>
    </row>
    <row r="187" spans="1:12" ht="21.95" customHeight="1">
      <c r="A187" s="287"/>
      <c r="B187" s="408"/>
      <c r="C187" s="409"/>
      <c r="D187" s="410"/>
      <c r="E187" s="291"/>
      <c r="F187" s="292"/>
      <c r="G187" s="293"/>
      <c r="H187" s="294"/>
      <c r="I187" s="288"/>
    </row>
    <row r="188" spans="1:12" ht="21.95" customHeight="1">
      <c r="A188" s="287"/>
      <c r="B188" s="408"/>
      <c r="C188" s="409"/>
      <c r="D188" s="410"/>
      <c r="E188" s="291"/>
      <c r="F188" s="292"/>
      <c r="G188" s="293"/>
      <c r="H188" s="294"/>
      <c r="I188" s="288"/>
    </row>
    <row r="189" spans="1:12" ht="21.95" customHeight="1">
      <c r="A189" s="287"/>
      <c r="B189" s="408"/>
      <c r="C189" s="409"/>
      <c r="D189" s="410"/>
      <c r="E189" s="291"/>
      <c r="F189" s="292"/>
      <c r="G189" s="293"/>
      <c r="H189" s="294"/>
      <c r="I189" s="288"/>
    </row>
    <row r="190" spans="1:12" ht="21.95" customHeight="1">
      <c r="A190" s="287"/>
      <c r="B190" s="408"/>
      <c r="C190" s="409"/>
      <c r="D190" s="410"/>
      <c r="E190" s="291"/>
      <c r="F190" s="292"/>
      <c r="G190" s="293"/>
      <c r="H190" s="294"/>
      <c r="I190" s="288"/>
    </row>
    <row r="191" spans="1:12" ht="21.95" customHeight="1">
      <c r="A191" s="287"/>
      <c r="B191" s="411"/>
      <c r="C191" s="412"/>
      <c r="D191" s="413"/>
      <c r="E191" s="287"/>
      <c r="F191" s="288"/>
      <c r="G191" s="289"/>
      <c r="H191" s="287"/>
      <c r="I191" s="288"/>
    </row>
    <row r="192" spans="1:12" s="282" customFormat="1" ht="27" customHeight="1" thickBot="1">
      <c r="A192" s="295">
        <v>7</v>
      </c>
      <c r="B192" s="417" t="s">
        <v>775</v>
      </c>
      <c r="C192" s="417"/>
      <c r="D192" s="417"/>
      <c r="E192" s="417"/>
      <c r="F192" s="272"/>
      <c r="G192" s="296"/>
      <c r="H192" s="297"/>
      <c r="I192" s="298" t="s">
        <v>321</v>
      </c>
      <c r="J192" s="279"/>
      <c r="K192" s="280"/>
      <c r="L192" s="285"/>
    </row>
    <row r="193" spans="1:12" s="282" customFormat="1" ht="25.5" customHeight="1">
      <c r="A193" s="418" t="s">
        <v>13</v>
      </c>
      <c r="B193" s="419"/>
      <c r="C193" s="419"/>
      <c r="D193" s="420"/>
      <c r="E193" s="274" t="s">
        <v>14</v>
      </c>
      <c r="F193" s="275" t="s">
        <v>15</v>
      </c>
      <c r="G193" s="276" t="s">
        <v>16</v>
      </c>
      <c r="H193" s="277" t="s">
        <v>1</v>
      </c>
      <c r="I193" s="278" t="s">
        <v>3</v>
      </c>
      <c r="J193" s="279"/>
      <c r="K193" s="280"/>
      <c r="L193" s="281"/>
    </row>
    <row r="194" spans="1:12" s="286" customFormat="1" ht="21.95" customHeight="1">
      <c r="A194" s="421"/>
      <c r="B194" s="422"/>
      <c r="C194" s="422"/>
      <c r="D194" s="422"/>
      <c r="E194" s="422"/>
      <c r="F194" s="422"/>
      <c r="G194" s="422"/>
      <c r="H194" s="422"/>
      <c r="I194" s="423"/>
      <c r="J194" s="283"/>
      <c r="K194" s="284"/>
      <c r="L194" s="285"/>
    </row>
    <row r="195" spans="1:12" s="286" customFormat="1" ht="21.95" customHeight="1">
      <c r="A195" s="424"/>
      <c r="B195" s="425"/>
      <c r="C195" s="425"/>
      <c r="D195" s="425"/>
      <c r="E195" s="425"/>
      <c r="F195" s="425"/>
      <c r="G195" s="425"/>
      <c r="H195" s="425"/>
      <c r="I195" s="426"/>
      <c r="J195" s="283"/>
      <c r="K195" s="284"/>
      <c r="L195" s="285"/>
    </row>
    <row r="196" spans="1:12" s="286" customFormat="1" ht="21.95" customHeight="1">
      <c r="A196" s="424"/>
      <c r="B196" s="425"/>
      <c r="C196" s="425"/>
      <c r="D196" s="425"/>
      <c r="E196" s="425"/>
      <c r="F196" s="425"/>
      <c r="G196" s="425"/>
      <c r="H196" s="425"/>
      <c r="I196" s="426"/>
      <c r="J196" s="283"/>
      <c r="K196" s="284"/>
      <c r="L196" s="285"/>
    </row>
    <row r="197" spans="1:12" s="286" customFormat="1" ht="21.95" customHeight="1">
      <c r="A197" s="424"/>
      <c r="B197" s="425"/>
      <c r="C197" s="425"/>
      <c r="D197" s="425"/>
      <c r="E197" s="425"/>
      <c r="F197" s="425"/>
      <c r="G197" s="425"/>
      <c r="H197" s="425"/>
      <c r="I197" s="426"/>
      <c r="J197" s="283"/>
      <c r="K197" s="284"/>
      <c r="L197" s="285"/>
    </row>
    <row r="198" spans="1:12" s="286" customFormat="1" ht="21.95" customHeight="1">
      <c r="A198" s="424"/>
      <c r="B198" s="425"/>
      <c r="C198" s="425"/>
      <c r="D198" s="425"/>
      <c r="E198" s="425"/>
      <c r="F198" s="425"/>
      <c r="G198" s="425"/>
      <c r="H198" s="425"/>
      <c r="I198" s="426"/>
      <c r="J198" s="283"/>
      <c r="K198" s="284"/>
      <c r="L198" s="285"/>
    </row>
    <row r="199" spans="1:12" s="286" customFormat="1" ht="21.95" customHeight="1">
      <c r="A199" s="424"/>
      <c r="B199" s="425"/>
      <c r="C199" s="425"/>
      <c r="D199" s="425"/>
      <c r="E199" s="425"/>
      <c r="F199" s="425"/>
      <c r="G199" s="425"/>
      <c r="H199" s="425"/>
      <c r="I199" s="426"/>
      <c r="J199" s="283"/>
      <c r="K199" s="284"/>
      <c r="L199" s="285"/>
    </row>
    <row r="200" spans="1:12" s="286" customFormat="1" ht="21.95" customHeight="1">
      <c r="A200" s="424"/>
      <c r="B200" s="425"/>
      <c r="C200" s="425"/>
      <c r="D200" s="425"/>
      <c r="E200" s="425"/>
      <c r="F200" s="425"/>
      <c r="G200" s="425"/>
      <c r="H200" s="425"/>
      <c r="I200" s="426"/>
      <c r="J200" s="283"/>
      <c r="K200" s="284"/>
      <c r="L200" s="285"/>
    </row>
    <row r="201" spans="1:12" s="286" customFormat="1" ht="21.95" customHeight="1">
      <c r="A201" s="424"/>
      <c r="B201" s="425"/>
      <c r="C201" s="425"/>
      <c r="D201" s="425"/>
      <c r="E201" s="425"/>
      <c r="F201" s="425"/>
      <c r="G201" s="425"/>
      <c r="H201" s="425"/>
      <c r="I201" s="426"/>
      <c r="J201" s="283"/>
      <c r="K201" s="284"/>
      <c r="L201" s="285"/>
    </row>
    <row r="202" spans="1:12" s="286" customFormat="1" ht="21.95" customHeight="1">
      <c r="A202" s="424"/>
      <c r="B202" s="425"/>
      <c r="C202" s="425"/>
      <c r="D202" s="425"/>
      <c r="E202" s="425"/>
      <c r="F202" s="425"/>
      <c r="G202" s="425"/>
      <c r="H202" s="425"/>
      <c r="I202" s="426"/>
      <c r="J202" s="283"/>
      <c r="K202" s="284"/>
      <c r="L202" s="285"/>
    </row>
    <row r="203" spans="1:12" s="286" customFormat="1" ht="21.95" customHeight="1">
      <c r="A203" s="424"/>
      <c r="B203" s="425"/>
      <c r="C203" s="425"/>
      <c r="D203" s="425"/>
      <c r="E203" s="425"/>
      <c r="F203" s="425"/>
      <c r="G203" s="425"/>
      <c r="H203" s="425"/>
      <c r="I203" s="426"/>
      <c r="J203" s="283"/>
      <c r="K203" s="284"/>
      <c r="L203" s="285"/>
    </row>
    <row r="204" spans="1:12" s="286" customFormat="1" ht="21.95" customHeight="1">
      <c r="A204" s="424"/>
      <c r="B204" s="425"/>
      <c r="C204" s="425"/>
      <c r="D204" s="425"/>
      <c r="E204" s="425"/>
      <c r="F204" s="425"/>
      <c r="G204" s="425"/>
      <c r="H204" s="425"/>
      <c r="I204" s="426"/>
      <c r="J204" s="283"/>
      <c r="K204" s="284"/>
      <c r="L204" s="285"/>
    </row>
    <row r="205" spans="1:12" s="286" customFormat="1" ht="21.95" customHeight="1">
      <c r="A205" s="424"/>
      <c r="B205" s="425"/>
      <c r="C205" s="425"/>
      <c r="D205" s="425"/>
      <c r="E205" s="425"/>
      <c r="F205" s="425"/>
      <c r="G205" s="425"/>
      <c r="H205" s="425"/>
      <c r="I205" s="426"/>
      <c r="J205" s="283"/>
      <c r="K205" s="284"/>
      <c r="L205" s="285"/>
    </row>
    <row r="206" spans="1:12" s="286" customFormat="1" ht="21.95" customHeight="1">
      <c r="A206" s="424"/>
      <c r="B206" s="425"/>
      <c r="C206" s="425"/>
      <c r="D206" s="425"/>
      <c r="E206" s="425"/>
      <c r="F206" s="425"/>
      <c r="G206" s="425"/>
      <c r="H206" s="425"/>
      <c r="I206" s="426"/>
      <c r="J206" s="283"/>
      <c r="K206" s="284"/>
      <c r="L206" s="285"/>
    </row>
    <row r="207" spans="1:12" s="286" customFormat="1" ht="21.95" customHeight="1">
      <c r="A207" s="427"/>
      <c r="B207" s="428"/>
      <c r="C207" s="428"/>
      <c r="D207" s="428"/>
      <c r="E207" s="428"/>
      <c r="F207" s="428"/>
      <c r="G207" s="428"/>
      <c r="H207" s="428"/>
      <c r="I207" s="429"/>
      <c r="J207" s="283"/>
      <c r="K207" s="284"/>
      <c r="L207" s="285"/>
    </row>
    <row r="208" spans="1:12" ht="21.95" customHeight="1">
      <c r="A208" s="287">
        <v>1</v>
      </c>
      <c r="B208" s="411" t="s">
        <v>773</v>
      </c>
      <c r="C208" s="412"/>
      <c r="D208" s="413"/>
      <c r="E208" s="273"/>
      <c r="F208" s="288" t="s">
        <v>766</v>
      </c>
      <c r="G208" s="302">
        <f>1*1*1*3</f>
        <v>3</v>
      </c>
      <c r="H208" s="287" t="s">
        <v>671</v>
      </c>
      <c r="I208" s="288"/>
    </row>
    <row r="209" spans="1:9" ht="21.95" customHeight="1">
      <c r="A209" s="287"/>
      <c r="B209" s="408"/>
      <c r="C209" s="409"/>
      <c r="D209" s="410"/>
      <c r="E209" s="291"/>
      <c r="F209" s="288" t="s">
        <v>767</v>
      </c>
      <c r="G209" s="302">
        <f>9*0.5*2</f>
        <v>9</v>
      </c>
      <c r="H209" s="287" t="s">
        <v>671</v>
      </c>
      <c r="I209" s="288"/>
    </row>
    <row r="210" spans="1:9" ht="21.95" customHeight="1">
      <c r="A210" s="287"/>
      <c r="B210" s="408"/>
      <c r="C210" s="409"/>
      <c r="D210" s="410"/>
      <c r="E210" s="291"/>
      <c r="F210" s="288" t="s">
        <v>769</v>
      </c>
      <c r="G210" s="302">
        <f>12*1*4</f>
        <v>48</v>
      </c>
      <c r="H210" s="287" t="s">
        <v>671</v>
      </c>
      <c r="I210" s="288"/>
    </row>
    <row r="211" spans="1:9" ht="21.95" customHeight="1">
      <c r="A211" s="287"/>
      <c r="B211" s="408"/>
      <c r="C211" s="409"/>
      <c r="D211" s="410"/>
      <c r="E211" s="291"/>
      <c r="F211" s="288" t="s">
        <v>770</v>
      </c>
      <c r="G211" s="302">
        <f>32*1*3</f>
        <v>96</v>
      </c>
      <c r="H211" s="287" t="s">
        <v>671</v>
      </c>
      <c r="I211" s="288"/>
    </row>
    <row r="212" spans="1:9" ht="21.95" customHeight="1">
      <c r="A212" s="287"/>
      <c r="B212" s="414"/>
      <c r="C212" s="415"/>
      <c r="D212" s="416"/>
      <c r="E212" s="287"/>
      <c r="F212" s="288" t="s">
        <v>768</v>
      </c>
      <c r="G212" s="302">
        <f>6*2*4</f>
        <v>48</v>
      </c>
      <c r="H212" s="287" t="s">
        <v>671</v>
      </c>
      <c r="I212" s="288"/>
    </row>
    <row r="213" spans="1:9" ht="21.95" customHeight="1">
      <c r="A213" s="287"/>
      <c r="B213" s="408" t="s">
        <v>672</v>
      </c>
      <c r="C213" s="409"/>
      <c r="D213" s="410"/>
      <c r="E213" s="291"/>
      <c r="F213" s="292"/>
      <c r="G213" s="303">
        <f>SUM(G208:G212)</f>
        <v>204</v>
      </c>
      <c r="H213" s="294" t="s">
        <v>671</v>
      </c>
      <c r="I213" s="288"/>
    </row>
    <row r="214" spans="1:9" ht="21.95" customHeight="1">
      <c r="A214" s="287"/>
      <c r="B214" s="408"/>
      <c r="C214" s="409"/>
      <c r="D214" s="410"/>
      <c r="E214" s="291"/>
      <c r="F214" s="292" t="s">
        <v>771</v>
      </c>
      <c r="G214" s="303">
        <f>204*0.7</f>
        <v>142.79999999999998</v>
      </c>
      <c r="H214" s="294" t="s">
        <v>674</v>
      </c>
      <c r="I214" s="288"/>
    </row>
    <row r="215" spans="1:9" ht="21.95" customHeight="1">
      <c r="A215" s="287"/>
      <c r="B215" s="408"/>
      <c r="C215" s="409"/>
      <c r="D215" s="410"/>
      <c r="E215" s="291"/>
      <c r="F215" s="292"/>
      <c r="G215" s="293"/>
      <c r="H215" s="294"/>
      <c r="I215" s="288"/>
    </row>
    <row r="216" spans="1:9" ht="21.95" customHeight="1">
      <c r="A216" s="287">
        <v>2</v>
      </c>
      <c r="B216" s="414" t="s">
        <v>772</v>
      </c>
      <c r="C216" s="415"/>
      <c r="D216" s="416"/>
      <c r="E216" s="287" t="s">
        <v>776</v>
      </c>
      <c r="F216" s="288" t="s">
        <v>779</v>
      </c>
      <c r="G216" s="289"/>
      <c r="H216" s="287"/>
      <c r="I216" s="288"/>
    </row>
    <row r="217" spans="1:9" ht="21.95" customHeight="1">
      <c r="A217" s="287"/>
      <c r="B217" s="408"/>
      <c r="C217" s="409"/>
      <c r="D217" s="410"/>
      <c r="E217" s="291"/>
      <c r="F217" s="292" t="s">
        <v>780</v>
      </c>
      <c r="G217" s="303">
        <v>46.87</v>
      </c>
      <c r="H217" s="294" t="s">
        <v>774</v>
      </c>
      <c r="I217" s="288"/>
    </row>
    <row r="218" spans="1:9" ht="21.95" customHeight="1">
      <c r="A218" s="287"/>
      <c r="B218" s="408"/>
      <c r="C218" s="409"/>
      <c r="D218" s="410"/>
      <c r="E218" s="291"/>
      <c r="F218" s="292"/>
      <c r="G218" s="293"/>
      <c r="H218" s="294"/>
      <c r="I218" s="288"/>
    </row>
    <row r="219" spans="1:9" ht="21.95" customHeight="1">
      <c r="A219" s="287"/>
      <c r="B219" s="408"/>
      <c r="C219" s="409"/>
      <c r="D219" s="410"/>
      <c r="E219" s="291"/>
      <c r="F219" s="292"/>
      <c r="G219" s="293"/>
      <c r="H219" s="294"/>
      <c r="I219" s="288"/>
    </row>
    <row r="220" spans="1:9" ht="21.95" customHeight="1">
      <c r="A220" s="287"/>
      <c r="B220" s="408"/>
      <c r="C220" s="409"/>
      <c r="D220" s="410"/>
      <c r="E220" s="291"/>
      <c r="F220" s="292"/>
      <c r="G220" s="293"/>
      <c r="H220" s="294"/>
      <c r="I220" s="288"/>
    </row>
    <row r="221" spans="1:9" ht="21.95" customHeight="1">
      <c r="A221" s="287"/>
      <c r="B221" s="408"/>
      <c r="C221" s="409"/>
      <c r="D221" s="410"/>
      <c r="E221" s="291"/>
      <c r="F221" s="292"/>
      <c r="G221" s="293"/>
      <c r="H221" s="294"/>
      <c r="I221" s="288"/>
    </row>
    <row r="222" spans="1:9" ht="21.95" customHeight="1">
      <c r="A222" s="287"/>
      <c r="B222" s="408"/>
      <c r="C222" s="409"/>
      <c r="D222" s="410"/>
      <c r="E222" s="291"/>
      <c r="F222" s="292"/>
      <c r="G222" s="293"/>
      <c r="H222" s="294"/>
      <c r="I222" s="288"/>
    </row>
    <row r="223" spans="1:9" ht="21.95" customHeight="1">
      <c r="A223" s="287"/>
      <c r="B223" s="411"/>
      <c r="C223" s="412"/>
      <c r="D223" s="413"/>
      <c r="E223" s="287"/>
      <c r="F223" s="288"/>
      <c r="G223" s="289"/>
      <c r="H223" s="287"/>
      <c r="I223" s="288"/>
    </row>
  </sheetData>
  <mergeCells count="150">
    <mergeCell ref="B1:E1"/>
    <mergeCell ref="B16:D16"/>
    <mergeCell ref="B25:D25"/>
    <mergeCell ref="B26:D26"/>
    <mergeCell ref="B30:D30"/>
    <mergeCell ref="B20:D20"/>
    <mergeCell ref="B23:D23"/>
    <mergeCell ref="B24:D24"/>
    <mergeCell ref="A3:I15"/>
    <mergeCell ref="A2:D2"/>
    <mergeCell ref="B29:D29"/>
    <mergeCell ref="B27:D27"/>
    <mergeCell ref="B28:D28"/>
    <mergeCell ref="B31:D31"/>
    <mergeCell ref="B36:D36"/>
    <mergeCell ref="B64:E64"/>
    <mergeCell ref="B90:D90"/>
    <mergeCell ref="B63:D63"/>
    <mergeCell ref="A65:D65"/>
    <mergeCell ref="B39:D39"/>
    <mergeCell ref="B43:D43"/>
    <mergeCell ref="B86:D86"/>
    <mergeCell ref="B85:D85"/>
    <mergeCell ref="B41:D41"/>
    <mergeCell ref="B44:D44"/>
    <mergeCell ref="B40:D40"/>
    <mergeCell ref="B42:D42"/>
    <mergeCell ref="B35:D35"/>
    <mergeCell ref="B61:D61"/>
    <mergeCell ref="B62:D62"/>
    <mergeCell ref="B59:D59"/>
    <mergeCell ref="B60:D60"/>
    <mergeCell ref="B55:D55"/>
    <mergeCell ref="B56:D56"/>
    <mergeCell ref="B57:D57"/>
    <mergeCell ref="B32:D32"/>
    <mergeCell ref="B37:D37"/>
    <mergeCell ref="B38:D38"/>
    <mergeCell ref="B17:D17"/>
    <mergeCell ref="B19:D19"/>
    <mergeCell ref="B18:D18"/>
    <mergeCell ref="B21:D21"/>
    <mergeCell ref="B22:D22"/>
    <mergeCell ref="B33:E33"/>
    <mergeCell ref="A34:D34"/>
    <mergeCell ref="B191:D191"/>
    <mergeCell ref="B111:D111"/>
    <mergeCell ref="B112:D112"/>
    <mergeCell ref="B146:D146"/>
    <mergeCell ref="B159:D159"/>
    <mergeCell ref="B145:D145"/>
    <mergeCell ref="B147:D147"/>
    <mergeCell ref="B157:D157"/>
    <mergeCell ref="B144:D144"/>
    <mergeCell ref="B127:D127"/>
    <mergeCell ref="B128:E128"/>
    <mergeCell ref="A129:D129"/>
    <mergeCell ref="B50:D50"/>
    <mergeCell ref="A66:I78"/>
    <mergeCell ref="B81:D81"/>
    <mergeCell ref="B87:D87"/>
    <mergeCell ref="B91:D91"/>
    <mergeCell ref="B45:D45"/>
    <mergeCell ref="B46:D46"/>
    <mergeCell ref="B47:D47"/>
    <mergeCell ref="B48:D48"/>
    <mergeCell ref="B49:D49"/>
    <mergeCell ref="B58:D58"/>
    <mergeCell ref="B51:D51"/>
    <mergeCell ref="B52:D52"/>
    <mergeCell ref="B53:D53"/>
    <mergeCell ref="B54:D54"/>
    <mergeCell ref="B79:D79"/>
    <mergeCell ref="B80:D80"/>
    <mergeCell ref="B82:D82"/>
    <mergeCell ref="B83:D83"/>
    <mergeCell ref="B84:D84"/>
    <mergeCell ref="B88:D88"/>
    <mergeCell ref="B89:D89"/>
    <mergeCell ref="B119:D119"/>
    <mergeCell ref="B120:D120"/>
    <mergeCell ref="B121:D121"/>
    <mergeCell ref="B122:D122"/>
    <mergeCell ref="B123:D123"/>
    <mergeCell ref="B92:D92"/>
    <mergeCell ref="B93:D93"/>
    <mergeCell ref="B94:D94"/>
    <mergeCell ref="A98:I110"/>
    <mergeCell ref="B116:D116"/>
    <mergeCell ref="B95:D95"/>
    <mergeCell ref="B96:E96"/>
    <mergeCell ref="A97:D97"/>
    <mergeCell ref="B115:D115"/>
    <mergeCell ref="B117:D117"/>
    <mergeCell ref="B118:D118"/>
    <mergeCell ref="B113:D113"/>
    <mergeCell ref="B114:D114"/>
    <mergeCell ref="B124:D124"/>
    <mergeCell ref="B125:D125"/>
    <mergeCell ref="B126:D126"/>
    <mergeCell ref="A130:I142"/>
    <mergeCell ref="B158:D158"/>
    <mergeCell ref="B155:D155"/>
    <mergeCell ref="B156:D156"/>
    <mergeCell ref="B148:D148"/>
    <mergeCell ref="B149:D149"/>
    <mergeCell ref="B150:D150"/>
    <mergeCell ref="B154:D154"/>
    <mergeCell ref="B151:D151"/>
    <mergeCell ref="B152:D152"/>
    <mergeCell ref="B153:D153"/>
    <mergeCell ref="B143:D143"/>
    <mergeCell ref="A162:I174"/>
    <mergeCell ref="B178:D178"/>
    <mergeCell ref="B186:D186"/>
    <mergeCell ref="B160:E160"/>
    <mergeCell ref="A161:D161"/>
    <mergeCell ref="B177:D177"/>
    <mergeCell ref="B184:D184"/>
    <mergeCell ref="B185:D185"/>
    <mergeCell ref="B175:D175"/>
    <mergeCell ref="B176:D176"/>
    <mergeCell ref="B187:D187"/>
    <mergeCell ref="B190:D190"/>
    <mergeCell ref="B189:D189"/>
    <mergeCell ref="B188:D188"/>
    <mergeCell ref="B179:D179"/>
    <mergeCell ref="B180:D180"/>
    <mergeCell ref="B181:D181"/>
    <mergeCell ref="B182:D182"/>
    <mergeCell ref="B183:D183"/>
    <mergeCell ref="B192:E192"/>
    <mergeCell ref="A193:D193"/>
    <mergeCell ref="A194:I207"/>
    <mergeCell ref="B208:D208"/>
    <mergeCell ref="B213:D213"/>
    <mergeCell ref="B214:D214"/>
    <mergeCell ref="B215:D215"/>
    <mergeCell ref="B216:D216"/>
    <mergeCell ref="B209:D209"/>
    <mergeCell ref="B222:D222"/>
    <mergeCell ref="B223:D223"/>
    <mergeCell ref="B210:D210"/>
    <mergeCell ref="B211:D211"/>
    <mergeCell ref="B212:D212"/>
    <mergeCell ref="B217:D217"/>
    <mergeCell ref="B218:D218"/>
    <mergeCell ref="B219:D219"/>
    <mergeCell ref="B220:D220"/>
    <mergeCell ref="B221:D221"/>
  </mergeCells>
  <phoneticPr fontId="13" type="noConversion"/>
  <printOptions gridLines="1"/>
  <pageMargins left="0.70866141732283472" right="0.31496062992125984" top="1.0236220472440944" bottom="0.47244094488188981" header="0.39370078740157483" footer="0.19685039370078741"/>
  <pageSetup paperSize="9" orientation="portrait" r:id="rId1"/>
  <headerFooter>
    <oddHeader>&amp;C&amp;"HY울릉도M,굵게"&amp;20수 량 산 출 서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9</vt:i4>
      </vt:variant>
      <vt:variant>
        <vt:lpstr>이름이 지정된 범위</vt:lpstr>
      </vt:variant>
      <vt:variant>
        <vt:i4>9</vt:i4>
      </vt:variant>
    </vt:vector>
  </HeadingPairs>
  <TitlesOfParts>
    <vt:vector size="18" baseType="lpstr">
      <vt:lpstr>예정공정표</vt:lpstr>
      <vt:lpstr>표지</vt:lpstr>
      <vt:lpstr>공정표</vt:lpstr>
      <vt:lpstr>설계서</vt:lpstr>
      <vt:lpstr>총괄내역서 </vt:lpstr>
      <vt:lpstr>내역서</vt:lpstr>
      <vt:lpstr>일위대가목록</vt:lpstr>
      <vt:lpstr>일위대가 </vt:lpstr>
      <vt:lpstr>철거 폐기물 수량산출</vt:lpstr>
      <vt:lpstr>내역서!Print_Area</vt:lpstr>
      <vt:lpstr>설계서!Print_Area</vt:lpstr>
      <vt:lpstr>'일위대가 '!Print_Area</vt:lpstr>
      <vt:lpstr>일위대가목록!Print_Area</vt:lpstr>
      <vt:lpstr>'철거 폐기물 수량산출'!Print_Area</vt:lpstr>
      <vt:lpstr>'총괄내역서 '!Print_Area</vt:lpstr>
      <vt:lpstr>표지!Print_Area</vt:lpstr>
      <vt:lpstr>내역서!Print_Titles</vt:lpstr>
      <vt:lpstr>'일위대가 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gg</dc:creator>
  <cp:lastModifiedBy>USER</cp:lastModifiedBy>
  <cp:lastPrinted>2022-05-15T16:27:29Z</cp:lastPrinted>
  <dcterms:created xsi:type="dcterms:W3CDTF">2007-09-17T08:28:23Z</dcterms:created>
  <dcterms:modified xsi:type="dcterms:W3CDTF">2022-06-06T06:27:41Z</dcterms:modified>
</cp:coreProperties>
</file>