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E:\2024 김충선 파일\시설\기타\어셔 백남준 인력채용\2024 빅브라더 블록체인 전시 추진 기안문 2024.3.21~2024.8.18\원가계산 성과품\"/>
    </mc:Choice>
  </mc:AlternateContent>
  <bookViews>
    <workbookView xWindow="-120" yWindow="-120" windowWidth="29040" windowHeight="15840" tabRatio="951" activeTab="8"/>
  </bookViews>
  <sheets>
    <sheet name="예정간" sheetId="311" r:id="rId1"/>
    <sheet name="개요간" sheetId="313" r:id="rId2"/>
    <sheet name="개요" sheetId="6" r:id="rId3"/>
    <sheet name="기준간" sheetId="314" r:id="rId4"/>
    <sheet name="기준" sheetId="327" r:id="rId5"/>
    <sheet name="총괄간" sheetId="330" r:id="rId6"/>
    <sheet name="총괄집계" sheetId="329" r:id="rId7"/>
    <sheet name="원가간" sheetId="331" r:id="rId8"/>
    <sheet name="원가" sheetId="332" r:id="rId9"/>
    <sheet name="집계표" sheetId="333" r:id="rId10"/>
    <sheet name="노간" sheetId="334" r:id="rId11"/>
    <sheet name="근태" sheetId="335" r:id="rId12"/>
    <sheet name="산식" sheetId="336" r:id="rId13"/>
    <sheet name="근로시간" sheetId="337" r:id="rId14"/>
    <sheet name="노집" sheetId="338" r:id="rId15"/>
    <sheet name="기본" sheetId="339" r:id="rId16"/>
    <sheet name="상금" sheetId="340" r:id="rId17"/>
    <sheet name="제수당집" sheetId="341" r:id="rId18"/>
    <sheet name="퇴직급" sheetId="342" r:id="rId19"/>
    <sheet name="노임" sheetId="343" r:id="rId20"/>
    <sheet name="통상임금" sheetId="344" r:id="rId21"/>
    <sheet name="경간" sheetId="347" r:id="rId22"/>
    <sheet name="경집" sheetId="348" r:id="rId23"/>
    <sheet name="보험집" sheetId="349" r:id="rId24"/>
    <sheet name="산재" sheetId="350" r:id="rId25"/>
    <sheet name="건강" sheetId="351" r:id="rId26"/>
    <sheet name="노인" sheetId="352" r:id="rId27"/>
    <sheet name="연금" sheetId="353" r:id="rId28"/>
    <sheet name="고용" sheetId="354" r:id="rId29"/>
    <sheet name="임금채" sheetId="355" r:id="rId30"/>
    <sheet name="복리산출" sheetId="356" r:id="rId31"/>
    <sheet name="원가간 (2)" sheetId="357" r:id="rId32"/>
    <sheet name="원가 (2)" sheetId="358" r:id="rId33"/>
    <sheet name="집계표 (2)" sheetId="359" r:id="rId34"/>
    <sheet name="노간 (2)" sheetId="360" r:id="rId35"/>
    <sheet name="근태 (2)" sheetId="361" r:id="rId36"/>
    <sheet name="산식 (2)" sheetId="362" r:id="rId37"/>
    <sheet name="근로시간 (2)" sheetId="363" r:id="rId38"/>
    <sheet name="노집 (2)" sheetId="364" r:id="rId39"/>
    <sheet name="기본 (2)" sheetId="365" r:id="rId40"/>
    <sheet name="상금 (2)" sheetId="366" r:id="rId41"/>
    <sheet name="제수당집 (2)" sheetId="367" r:id="rId42"/>
    <sheet name="퇴직급 (2)" sheetId="368" r:id="rId43"/>
    <sheet name="노임 (2)" sheetId="369" r:id="rId44"/>
    <sheet name="통상임금 (2)" sheetId="370" r:id="rId45"/>
    <sheet name="최저임금충족 (2)" sheetId="371" r:id="rId46"/>
    <sheet name="생활임금충족 (2)" sheetId="372" r:id="rId47"/>
    <sheet name="경간 (2)" sheetId="373" r:id="rId48"/>
    <sheet name="경집 (2)" sheetId="374" r:id="rId49"/>
    <sheet name="보험집 (2)" sheetId="375" r:id="rId50"/>
    <sheet name="산재 (2)" sheetId="376" r:id="rId51"/>
    <sheet name="건강 (2)" sheetId="377" r:id="rId52"/>
    <sheet name="노인 (2)" sheetId="378" r:id="rId53"/>
    <sheet name="연금 (2)" sheetId="379" r:id="rId54"/>
    <sheet name="고용 (2)" sheetId="380" r:id="rId55"/>
    <sheet name="임금채 (2)" sheetId="381" r:id="rId56"/>
    <sheet name="복리산출 (2)" sheetId="382" r:id="rId57"/>
    <sheet name="원가간 (3)" sheetId="383" r:id="rId58"/>
    <sheet name="원가 (3)" sheetId="384" r:id="rId59"/>
    <sheet name="집계표 (3)" sheetId="385" r:id="rId60"/>
    <sheet name="노간 (3)" sheetId="386" r:id="rId61"/>
    <sheet name="근태 (3)" sheetId="387" r:id="rId62"/>
    <sheet name="산식 (3)" sheetId="388" r:id="rId63"/>
    <sheet name="근로시간 (3)" sheetId="389" r:id="rId64"/>
    <sheet name="노집 (3)" sheetId="390" r:id="rId65"/>
    <sheet name="기본 (3)" sheetId="391" r:id="rId66"/>
    <sheet name="상금 (3)" sheetId="392" r:id="rId67"/>
    <sheet name="제수당집 (3)" sheetId="393" r:id="rId68"/>
    <sheet name="퇴직급 (3)" sheetId="394" r:id="rId69"/>
    <sheet name="노임 (3)" sheetId="395" r:id="rId70"/>
    <sheet name="통상임금 (3)" sheetId="396" r:id="rId71"/>
    <sheet name="경간 (3)" sheetId="399" r:id="rId72"/>
    <sheet name="경집 (3)" sheetId="400" r:id="rId73"/>
    <sheet name="보험집 (3)" sheetId="401" r:id="rId74"/>
    <sheet name="산재 (3)" sheetId="402" r:id="rId75"/>
    <sheet name="건강 (3)" sheetId="403" r:id="rId76"/>
    <sheet name="노인 (3)" sheetId="404" r:id="rId77"/>
    <sheet name="연금 (3)" sheetId="405" r:id="rId78"/>
    <sheet name="고용 (3)" sheetId="406" r:id="rId79"/>
    <sheet name="임금채 (3)" sheetId="407" r:id="rId80"/>
    <sheet name="복리산출 (3)" sheetId="408" r:id="rId81"/>
    <sheet name="참간" sheetId="315" r:id="rId82"/>
  </sheets>
  <externalReferences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</externalReferences>
  <definedNames>
    <definedName name="___________________q45" localSheetId="4" hidden="1">{"'용역비'!$A$4:$C$8"}</definedName>
    <definedName name="___________________q45" hidden="1">{"'용역비'!$A$4:$C$8"}</definedName>
    <definedName name="_________________q45" localSheetId="4" hidden="1">{"'용역비'!$A$4:$C$8"}</definedName>
    <definedName name="_________________q45" hidden="1">{"'용역비'!$A$4:$C$8"}</definedName>
    <definedName name="________________q45" localSheetId="4" hidden="1">{"'용역비'!$A$4:$C$8"}</definedName>
    <definedName name="________________q45" hidden="1">{"'용역비'!$A$4:$C$8"}</definedName>
    <definedName name="_______________q45" localSheetId="4" hidden="1">{"'용역비'!$A$4:$C$8"}</definedName>
    <definedName name="_______________q45" hidden="1">{"'용역비'!$A$4:$C$8"}</definedName>
    <definedName name="______________q45" localSheetId="4" hidden="1">{"'용역비'!$A$4:$C$8"}</definedName>
    <definedName name="______________q45" hidden="1">{"'용역비'!$A$4:$C$8"}</definedName>
    <definedName name="_____________q45" localSheetId="4" hidden="1">{"'용역비'!$A$4:$C$8"}</definedName>
    <definedName name="_____________q45" hidden="1">{"'용역비'!$A$4:$C$8"}</definedName>
    <definedName name="____________q45" localSheetId="4" hidden="1">{"'용역비'!$A$4:$C$8"}</definedName>
    <definedName name="____________q45" hidden="1">{"'용역비'!$A$4:$C$8"}</definedName>
    <definedName name="___________q45" localSheetId="4" hidden="1">{"'용역비'!$A$4:$C$8"}</definedName>
    <definedName name="___________q45" hidden="1">{"'용역비'!$A$4:$C$8"}</definedName>
    <definedName name="__________q45" localSheetId="4" hidden="1">{"'용역비'!$A$4:$C$8"}</definedName>
    <definedName name="__________q45" hidden="1">{"'용역비'!$A$4:$C$8"}</definedName>
    <definedName name="_________q45" localSheetId="4" hidden="1">{"'용역비'!$A$4:$C$8"}</definedName>
    <definedName name="_________q45" hidden="1">{"'용역비'!$A$4:$C$8"}</definedName>
    <definedName name="________q45" localSheetId="4" hidden="1">{"'용역비'!$A$4:$C$8"}</definedName>
    <definedName name="________q45" hidden="1">{"'용역비'!$A$4:$C$8"}</definedName>
    <definedName name="_______q45" localSheetId="4" hidden="1">{"'용역비'!$A$4:$C$8"}</definedName>
    <definedName name="_______q45" hidden="1">{"'용역비'!$A$4:$C$8"}</definedName>
    <definedName name="______q45" localSheetId="4" hidden="1">{"'용역비'!$A$4:$C$8"}</definedName>
    <definedName name="______q45" hidden="1">{"'용역비'!$A$4:$C$8"}</definedName>
    <definedName name="_____q45" localSheetId="4" hidden="1">{"'용역비'!$A$4:$C$8"}</definedName>
    <definedName name="_____q45" hidden="1">{"'용역비'!$A$4:$C$8"}</definedName>
    <definedName name="____q45" localSheetId="4" hidden="1">{"'용역비'!$A$4:$C$8"}</definedName>
    <definedName name="____q45" hidden="1">{"'용역비'!$A$4:$C$8"}</definedName>
    <definedName name="___q45" localSheetId="4" hidden="1">{"'용역비'!$A$4:$C$8"}</definedName>
    <definedName name="___q45" hidden="1">{"'용역비'!$A$4:$C$8"}</definedName>
    <definedName name="__123Graph_A" hidden="1">[1]금융!#REF!</definedName>
    <definedName name="__123Graph_D" hidden="1">'[2]0226'!#REF!</definedName>
    <definedName name="__123Graph_X" hidden="1">[1]금융!#REF!</definedName>
    <definedName name="__q45" localSheetId="4" hidden="1">{"'용역비'!$A$4:$C$8"}</definedName>
    <definedName name="__q45" hidden="1">{"'용역비'!$A$4:$C$8"}</definedName>
    <definedName name="_1">#N/A</definedName>
    <definedName name="_1_0_0_F" localSheetId="1">#REF!</definedName>
    <definedName name="_1_0_0_F" localSheetId="3">#REF!</definedName>
    <definedName name="_1_0_0_F" localSheetId="0">#REF!</definedName>
    <definedName name="_1_0_S" localSheetId="4" hidden="1">'[3]6PILE  (돌출)'!#REF!</definedName>
    <definedName name="_1_0_S" hidden="1">'[3]6PILE  (돌출)'!#REF!</definedName>
    <definedName name="_1_123Grap" localSheetId="4" hidden="1">[1]금융!#REF!</definedName>
    <definedName name="_1_123Grap" hidden="1">[1]금융!#REF!</definedName>
    <definedName name="_13q45_" localSheetId="4" hidden="1">{"'용역비'!$A$4:$C$8"}</definedName>
    <definedName name="_13q45_" hidden="1">{"'용역비'!$A$4:$C$8"}</definedName>
    <definedName name="_14_0_0_F">#REF!</definedName>
    <definedName name="_18q45_" localSheetId="4" hidden="1">{"'용역비'!$A$4:$C$8"}</definedName>
    <definedName name="_18q45_" hidden="1">{"'용역비'!$A$4:$C$8"}</definedName>
    <definedName name="_2">#N/A</definedName>
    <definedName name="_2_0__123Grap" hidden="1">[1]금융!#REF!</definedName>
    <definedName name="_2q45_" localSheetId="4" hidden="1">{"'용역비'!$A$4:$C$8"}</definedName>
    <definedName name="_2q45_" hidden="1">{"'용역비'!$A$4:$C$8"}</definedName>
    <definedName name="_3">#REF!</definedName>
    <definedName name="_7_0_0_F" localSheetId="21">#REF!</definedName>
    <definedName name="_7_0_0_F" localSheetId="47">#REF!</definedName>
    <definedName name="_7_0_0_F" localSheetId="71">#REF!</definedName>
    <definedName name="_7_0_0_F" localSheetId="10">#REF!</definedName>
    <definedName name="_7_0_0_F" localSheetId="34">#REF!</definedName>
    <definedName name="_7_0_0_F" localSheetId="60">#REF!</definedName>
    <definedName name="_7_0_0_F" localSheetId="7">#REF!</definedName>
    <definedName name="_7_0_0_F" localSheetId="31">#REF!</definedName>
    <definedName name="_7_0_0_F" localSheetId="57">#REF!</definedName>
    <definedName name="_7_0_0_F" localSheetId="81">#REF!</definedName>
    <definedName name="_8q45_" localSheetId="4" hidden="1">{"'용역비'!$A$4:$C$8"}</definedName>
    <definedName name="_8q45_" hidden="1">{"'용역비'!$A$4:$C$8"}</definedName>
    <definedName name="_B140007">[4]건축!#REF!</definedName>
    <definedName name="_Dist_Bin" hidden="1">[5]조명시설!#REF!</definedName>
    <definedName name="_Dist_Values" hidden="1">[5]조명시설!#REF!</definedName>
    <definedName name="_Fill" localSheetId="4" hidden="1">#REF!</definedName>
    <definedName name="_Fill" localSheetId="45" hidden="1">#REF!</definedName>
    <definedName name="_Fill" hidden="1">#REF!</definedName>
    <definedName name="_xlnm._FilterDatabase" localSheetId="4" hidden="1">#REF!</definedName>
    <definedName name="_xlnm._FilterDatabase" localSheetId="17" hidden="1">제수당집!$A$4:$G$18</definedName>
    <definedName name="_xlnm._FilterDatabase" localSheetId="41" hidden="1">'제수당집 (2)'!$A$4:$G$18</definedName>
    <definedName name="_xlnm._FilterDatabase" localSheetId="67" hidden="1">'제수당집 (3)'!$A$4:$G$18</definedName>
    <definedName name="_xlnm._FilterDatabase" localSheetId="45" hidden="1">'최저임금충족 (2)'!$B$4:$E$4</definedName>
    <definedName name="_xlnm._FilterDatabase" hidden="1">#REF!</definedName>
    <definedName name="_Key1" localSheetId="4" hidden="1">#REF!</definedName>
    <definedName name="_Key1" localSheetId="45" hidden="1">#REF!</definedName>
    <definedName name="_Key1" hidden="1">#REF!</definedName>
    <definedName name="_Key2" localSheetId="4" hidden="1">#REF!</definedName>
    <definedName name="_Key2" localSheetId="45" hidden="1">#REF!</definedName>
    <definedName name="_Key2" hidden="1">#REF!</definedName>
    <definedName name="_MatInverse_In" localSheetId="4" hidden="1">#REF!</definedName>
    <definedName name="_MatInverse_In" hidden="1">#REF!</definedName>
    <definedName name="_MatMult_A" localSheetId="4" hidden="1">#REF!</definedName>
    <definedName name="_MatMult_A" hidden="1">#REF!</definedName>
    <definedName name="_MatMult_AxB" localSheetId="4" hidden="1">#REF!</definedName>
    <definedName name="_MatMult_AxB" hidden="1">#REF!</definedName>
    <definedName name="_MatMult_B" localSheetId="4" hidden="1">#REF!</definedName>
    <definedName name="_MatMult_B" hidden="1">#REF!</definedName>
    <definedName name="_Order1" hidden="1">255</definedName>
    <definedName name="_Order2" hidden="1">255</definedName>
    <definedName name="_Parse_Out" localSheetId="4" hidden="1">'[6]갑지(추정)'!#REF!</definedName>
    <definedName name="_Parse_Out" hidden="1">'[6]갑지(추정)'!#REF!</definedName>
    <definedName name="_q45" localSheetId="4" hidden="1">{"'용역비'!$A$4:$C$8"}</definedName>
    <definedName name="_q45" hidden="1">{"'용역비'!$A$4:$C$8"}</definedName>
    <definedName name="_Regression_Int" hidden="1">1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Sort" localSheetId="4" hidden="1">'[7]D-경비1'!#REF!</definedName>
    <definedName name="_Sort" localSheetId="45" hidden="1">'[7]D-경비1'!#REF!</definedName>
    <definedName name="_Sort" hidden="1">#REF!</definedName>
    <definedName name="_Table1_In1" hidden="1">[8]시행후면적!$O$59:$O$59</definedName>
    <definedName name="_Table1_Out" hidden="1">[8]시행후면적!$O$6006:$O$6006</definedName>
    <definedName name="\a">#N/A</definedName>
    <definedName name="\z">#N/A</definedName>
    <definedName name="A">#N/A</definedName>
    <definedName name="AA">[9]경산!#REF!</definedName>
    <definedName name="aaaaaaaaaaa" localSheetId="4" hidden="1">{"'용역비'!$A$4:$C$8"}</definedName>
    <definedName name="aaaaaaaaaaa" hidden="1">{"'용역비'!$A$4:$C$8"}</definedName>
    <definedName name="AccessDatabase" hidden="1">"E:\MISSION\원가\원가전산\저장전표.mdb"</definedName>
    <definedName name="ACDA" hidden="1">[10]GAEYO!#REF!</definedName>
    <definedName name="ADC" localSheetId="4" hidden="1">#REF!</definedName>
    <definedName name="ADC" hidden="1">#REF!</definedName>
    <definedName name="AJH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" hidden="1">#REF!</definedName>
    <definedName name="cgmh" localSheetId="4" hidden="1">{"'용역비'!$A$4:$C$8"}</definedName>
    <definedName name="cgmh" hidden="1">{"'용역비'!$A$4:$C$8"}</definedName>
    <definedName name="CODE">#REF!</definedName>
    <definedName name="CV">[11]Data!$F$4:$J$14</definedName>
    <definedName name="DATA">#REF!</definedName>
    <definedName name="_xlnm.Database">#REF!</definedName>
    <definedName name="ddddd" localSheetId="4" hidden="1">#REF!</definedName>
    <definedName name="ddddd" hidden="1">#REF!</definedName>
    <definedName name="DDFR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EMO">#REF!</definedName>
    <definedName name="DFSW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4" hidden="1">{"'용역비'!$A$4:$C$8"}</definedName>
    <definedName name="dhj" hidden="1">{"'용역비'!$A$4:$C$8"}</definedName>
    <definedName name="dldyddn" localSheetId="4" hidden="1">{"'별표'!$N$220"}</definedName>
    <definedName name="dldyddn" hidden="1">{"'별표'!$N$220"}</definedName>
    <definedName name="DW" localSheetId="4" hidden="1">{"'용역비'!$A$4:$C$8"}</definedName>
    <definedName name="DW" hidden="1">{"'용역비'!$A$4:$C$8"}</definedName>
    <definedName name="E" localSheetId="4" hidden="1">{"'용역비'!$A$4:$C$8"}</definedName>
    <definedName name="E" hidden="1">{"'용역비'!$A$4:$C$8"}</definedName>
    <definedName name="EE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4" hidden="1">{"'용역비'!$A$4:$C$8"}</definedName>
    <definedName name="EFG" hidden="1">{"'용역비'!$A$4:$C$8"}</definedName>
    <definedName name="EGE" localSheetId="4" hidden="1">{"'용역비'!$A$4:$C$8"}</definedName>
    <definedName name="EGE" hidden="1">{"'용역비'!$A$4:$C$8"}</definedName>
    <definedName name="ej" localSheetId="4" hidden="1">{"'용역비'!$A$4:$C$8"}</definedName>
    <definedName name="ej" hidden="1">{"'용역비'!$A$4:$C$8"}</definedName>
    <definedName name="EK" hidden="1">#REF!</definedName>
    <definedName name="ENJA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4" hidden="1">{"'용역비'!$A$4:$C$8"}</definedName>
    <definedName name="ertyertye" hidden="1">{"'용역비'!$A$4:$C$8"}</definedName>
    <definedName name="ETYETY" localSheetId="4" hidden="1">{"'용역비'!$A$4:$C$8"}</definedName>
    <definedName name="ETYETY" hidden="1">{"'용역비'!$A$4:$C$8"}</definedName>
    <definedName name="etyj" localSheetId="4" hidden="1">{"'용역비'!$A$4:$C$8"}</definedName>
    <definedName name="etyj" hidden="1">{"'용역비'!$A$4:$C$8"}</definedName>
    <definedName name="etyjj" localSheetId="4" hidden="1">{"'용역비'!$A$4:$C$8"}</definedName>
    <definedName name="etyjj" hidden="1">{"'용역비'!$A$4:$C$8"}</definedName>
    <definedName name="ETYJTYJ" localSheetId="4" hidden="1">{"'용역비'!$A$4:$C$8"}</definedName>
    <definedName name="ETYJTYJ" hidden="1">{"'용역비'!$A$4:$C$8"}</definedName>
    <definedName name="f" hidden="1">#REF!</definedName>
    <definedName name="FFF" localSheetId="4" hidden="1">{#N/A,#N/A,FALSE,"교리2"}</definedName>
    <definedName name="FFF" hidden="1">{#N/A,#N/A,FALSE,"교리2"}</definedName>
    <definedName name="FK" localSheetId="4" hidden="1">{"'용역비'!$A$4:$C$8"}</definedName>
    <definedName name="FK" hidden="1">{"'용역비'!$A$4:$C$8"}</definedName>
    <definedName name="G" localSheetId="4" hidden="1">{"'용역비'!$A$4:$C$8"}</definedName>
    <definedName name="G" hidden="1">{"'용역비'!$A$4:$C$8"}</definedName>
    <definedName name="GEMCO" hidden="1">#REF!</definedName>
    <definedName name="GGGTR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" localSheetId="4" hidden="1">{"'용역비'!$A$4:$C$8"}</definedName>
    <definedName name="H" hidden="1">{"'용역비'!$A$4:$C$8"}</definedName>
    <definedName name="hardwar" hidden="1">#REF!</definedName>
    <definedName name="HHH" localSheetId="4" hidden="1">#REF!</definedName>
    <definedName name="HHH" hidden="1">#REF!</definedName>
    <definedName name="HHHH" localSheetId="4" hidden="1">#REF!</definedName>
    <definedName name="HHHH" hidden="1">#REF!</definedName>
    <definedName name="HSR" localSheetId="4" hidden="1">{"'용역비'!$A$4:$C$8"}</definedName>
    <definedName name="HSR" hidden="1">{"'용역비'!$A$4:$C$8"}</definedName>
    <definedName name="HTML_CodePage" hidden="1">949</definedName>
    <definedName name="HTML_Control" localSheetId="4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ML1_1" hidden="1">"'[엑셀95-따라하기 문제.xls]인터넷 어시스턴트'!$A$1:$J$18"</definedName>
    <definedName name="HTML1_10" hidden="1">"Marihan@hitel.kol.co.kr"</definedName>
    <definedName name="HTML1_11" hidden="1">1</definedName>
    <definedName name="HTML1_12" hidden="1">"C:\김종완\원고\[작업중] 한빛-엑셀70\CD-ROM문제\따라하기 문제&amp;그림\MyHTML01.htm"</definedName>
    <definedName name="HTML1_2" hidden="1">1</definedName>
    <definedName name="HTML1_3" hidden="1">"엑셀 프로젝트"</definedName>
    <definedName name="HTML1_4" hidden="1">"인터넷 어시스턴트"</definedName>
    <definedName name="HTML1_5" hidden="1">"엑셀 워크시트를 HTML문서로 변환한다. 이 적업은 &lt;한빛 미디어&gt; 책에서만 가능하며, [어린왕자]만의 독특한 아이디어 이다."</definedName>
    <definedName name="HTML1_6" hidden="1">1</definedName>
    <definedName name="HTML1_7" hidden="1">1</definedName>
    <definedName name="HTML1_8" hidden="1">"97-10-09"</definedName>
    <definedName name="HTML1_9" hidden="1">"김종완/어린왕자"</definedName>
    <definedName name="HTMLCount" hidden="1">1</definedName>
    <definedName name="I" localSheetId="4" hidden="1">{"'용역비'!$A$4:$C$8"}</definedName>
    <definedName name="I" hidden="1">{"'용역비'!$A$4:$C$8"}</definedName>
    <definedName name="II" localSheetId="4" hidden="1">{"'용역비'!$A$4:$C$8"}</definedName>
    <definedName name="II" hidden="1">{"'용역비'!$A$4:$C$8"}</definedName>
    <definedName name="IIII" localSheetId="4" hidden="1">{"'용역비'!$A$4:$C$8"}</definedName>
    <definedName name="IIII" hidden="1">{"'용역비'!$A$4:$C$8"}</definedName>
    <definedName name="IIIII" localSheetId="4" hidden="1">{"'용역비'!$A$4:$C$8"}</definedName>
    <definedName name="IIIII" hidden="1">{"'용역비'!$A$4:$C$8"}</definedName>
    <definedName name="IIJELLS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4" hidden="1">{"'용역비'!$A$4:$C$8"}</definedName>
    <definedName name="IOI" hidden="1">{"'용역비'!$A$4:$C$8"}</definedName>
    <definedName name="J" localSheetId="4" hidden="1">{"'용역비'!$A$4:$C$8"}</definedName>
    <definedName name="J" hidden="1">{"'용역비'!$A$4:$C$8"}</definedName>
    <definedName name="JJFOR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4" hidden="1">{"'용역비'!$A$4:$C$8"}</definedName>
    <definedName name="li" hidden="1">{"'용역비'!$A$4:$C$8"}</definedName>
    <definedName name="LLDIEKK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IL" localSheetId="4" hidden="1">{"'용역비'!$A$4:$C$8"}</definedName>
    <definedName name="OIL" hidden="1">{"'용역비'!$A$4:$C$8"}</definedName>
    <definedName name="OPOP" hidden="1">[12]수량산출!#REF!</definedName>
    <definedName name="OPP" localSheetId="4" hidden="1">#REF!</definedName>
    <definedName name="OPP" hidden="1">#REF!</definedName>
    <definedName name="PP" localSheetId="4" hidden="1">{#N/A,#N/A,TRUE,"토적및재료집계";#N/A,#N/A,TRUE,"토적및재료집계";#N/A,#N/A,TRUE,"단위량"}</definedName>
    <definedName name="PP" hidden="1">{#N/A,#N/A,TRUE,"토적및재료집계";#N/A,#N/A,TRUE,"토적및재료집계";#N/A,#N/A,TRUE,"단위량"}</definedName>
    <definedName name="PPP" localSheetId="4" hidden="1">{#N/A,#N/A,TRUE,"토적및재료집계";#N/A,#N/A,TRUE,"토적및재료집계";#N/A,#N/A,TRUE,"단위량"}</definedName>
    <definedName name="PPP" hidden="1">{#N/A,#N/A,TRUE,"토적및재료집계";#N/A,#N/A,TRUE,"토적및재료집계";#N/A,#N/A,TRUE,"단위량"}</definedName>
    <definedName name="PPPPOPP" localSheetId="4" hidden="1">{#N/A,#N/A,TRUE,"토적및재료집계";#N/A,#N/A,TRUE,"토적및재료집계";#N/A,#N/A,TRUE,"단위량"}</definedName>
    <definedName name="PPPPOPP" hidden="1">{#N/A,#N/A,TRUE,"토적및재료집계";#N/A,#N/A,TRUE,"토적및재료집계";#N/A,#N/A,TRUE,"단위량"}</definedName>
    <definedName name="_xlnm.Print_Area" localSheetId="2">개요!$A$1:$J$30</definedName>
    <definedName name="_xlnm.Print_Area" localSheetId="1">개요간!$A$1:$M$14</definedName>
    <definedName name="_xlnm.Print_Area" localSheetId="25">건강!$A$1:$G$13</definedName>
    <definedName name="_xlnm.Print_Area" localSheetId="51">'건강 (2)'!$A$1:$G$13</definedName>
    <definedName name="_xlnm.Print_Area" localSheetId="75">'건강 (3)'!$A$1:$G$13</definedName>
    <definedName name="_xlnm.Print_Area" localSheetId="21">경간!$A$1:$M$16</definedName>
    <definedName name="_xlnm.Print_Area" localSheetId="47">'경간 (2)'!$A$1:$M$16</definedName>
    <definedName name="_xlnm.Print_Area" localSheetId="71">'경간 (3)'!$A$1:$M$16</definedName>
    <definedName name="_xlnm.Print_Area" localSheetId="28">고용!$A$1:$G$13</definedName>
    <definedName name="_xlnm.Print_Area" localSheetId="54">'고용 (2)'!$A$1:$G$13</definedName>
    <definedName name="_xlnm.Print_Area" localSheetId="78">'고용 (3)'!$A$1:$G$13</definedName>
    <definedName name="_xlnm.Print_Area" localSheetId="13">근로시간!$A$1:$K$9</definedName>
    <definedName name="_xlnm.Print_Area" localSheetId="37">'근로시간 (2)'!$A$1:$K$9</definedName>
    <definedName name="_xlnm.Print_Area" localSheetId="63">'근로시간 (3)'!$A$1:$K$9</definedName>
    <definedName name="_xlnm.Print_Area" localSheetId="11">근태!$A$1:$H$10</definedName>
    <definedName name="_xlnm.Print_Area" localSheetId="35">'근태 (2)'!$A$1:$H$10</definedName>
    <definedName name="_xlnm.Print_Area" localSheetId="61">'근태 (3)'!$A$1:$H$10</definedName>
    <definedName name="_xlnm.Print_Area" localSheetId="15">기본!$A$1:$F$10</definedName>
    <definedName name="_xlnm.Print_Area" localSheetId="39">'기본 (2)'!$A$1:$F$10</definedName>
    <definedName name="_xlnm.Print_Area" localSheetId="65">'기본 (3)'!$A$1:$F$10</definedName>
    <definedName name="_xlnm.Print_Area" localSheetId="4">기준!$A$1:$A$21</definedName>
    <definedName name="_xlnm.Print_Area" localSheetId="3">기준간!$A$1:$M$14</definedName>
    <definedName name="_xlnm.Print_Area" localSheetId="10">노간!$A$1:$M$16</definedName>
    <definedName name="_xlnm.Print_Area" localSheetId="34">'노간 (2)'!$A$1:$M$16</definedName>
    <definedName name="_xlnm.Print_Area" localSheetId="60">'노간 (3)'!$A$1:$M$16</definedName>
    <definedName name="_xlnm.Print_Area" localSheetId="26">노인!$A$1:$D$12</definedName>
    <definedName name="_xlnm.Print_Area" localSheetId="52">'노인 (2)'!$A$1:$D$12</definedName>
    <definedName name="_xlnm.Print_Area" localSheetId="76">'노인 (3)'!$A$1:$D$12</definedName>
    <definedName name="_xlnm.Print_Area" localSheetId="19">노임!$A$1:$F$16</definedName>
    <definedName name="_xlnm.Print_Area" localSheetId="43">'노임 (2)'!$A$1:$F$16</definedName>
    <definedName name="_xlnm.Print_Area" localSheetId="69">'노임 (3)'!$A$1:$F$16</definedName>
    <definedName name="_xlnm.Print_Area" localSheetId="14">노집!$A$1:$O$12</definedName>
    <definedName name="_xlnm.Print_Area" localSheetId="38">'노집 (2)'!$A$1:$O$12</definedName>
    <definedName name="_xlnm.Print_Area" localSheetId="64">'노집 (3)'!$A$1:$O$12</definedName>
    <definedName name="_xlnm.Print_Area" localSheetId="23">보험집!$A$1:$U$15</definedName>
    <definedName name="_xlnm.Print_Area" localSheetId="49">'보험집 (2)'!$A$1:$U$15</definedName>
    <definedName name="_xlnm.Print_Area" localSheetId="73">'보험집 (3)'!$A$1:$U$15</definedName>
    <definedName name="_xlnm.Print_Area" localSheetId="30">복리산출!$A$1:$E$10</definedName>
    <definedName name="_xlnm.Print_Area" localSheetId="56">'복리산출 (2)'!$A$1:$E$10</definedName>
    <definedName name="_xlnm.Print_Area" localSheetId="80">'복리산출 (3)'!$A$1:$E$10</definedName>
    <definedName name="_xlnm.Print_Area" localSheetId="12">산식!$A$1:$I$10</definedName>
    <definedName name="_xlnm.Print_Area" localSheetId="36">'산식 (2)'!$A$1:$I$10</definedName>
    <definedName name="_xlnm.Print_Area" localSheetId="62">'산식 (3)'!$A$1:$I$10</definedName>
    <definedName name="_xlnm.Print_Area" localSheetId="24">산재!$A$1:$G$13</definedName>
    <definedName name="_xlnm.Print_Area" localSheetId="50">'산재 (2)'!$A$1:$G$13</definedName>
    <definedName name="_xlnm.Print_Area" localSheetId="74">'산재 (3)'!$A$1:$G$13</definedName>
    <definedName name="_xlnm.Print_Area" localSheetId="16">상금!$A$1:$F$12</definedName>
    <definedName name="_xlnm.Print_Area" localSheetId="40">'상금 (2)'!$A$1:$F$12</definedName>
    <definedName name="_xlnm.Print_Area" localSheetId="66">'상금 (3)'!$A$1:$F$12</definedName>
    <definedName name="_xlnm.Print_Area" localSheetId="46">'생활임금충족 (2)'!$A$1:$P$18</definedName>
    <definedName name="_xlnm.Print_Area" localSheetId="27">연금!$A$1:$G$13</definedName>
    <definedName name="_xlnm.Print_Area" localSheetId="53">'연금 (2)'!$A$1:$G$13</definedName>
    <definedName name="_xlnm.Print_Area" localSheetId="77">'연금 (3)'!$A$1:$G$13</definedName>
    <definedName name="_xlnm.Print_Area" localSheetId="0">예정간!$A$1:$M$14</definedName>
    <definedName name="_xlnm.Print_Area" localSheetId="8">원가!$A$1:$G$30</definedName>
    <definedName name="_xlnm.Print_Area" localSheetId="32">'원가 (2)'!$A$1:$F$30</definedName>
    <definedName name="_xlnm.Print_Area" localSheetId="58">'원가 (3)'!$A$1:$G$30</definedName>
    <definedName name="_xlnm.Print_Area" localSheetId="7">원가간!$A$1:$M$16</definedName>
    <definedName name="_xlnm.Print_Area" localSheetId="31">'원가간 (2)'!$A$1:$M$16</definedName>
    <definedName name="_xlnm.Print_Area" localSheetId="57">'원가간 (3)'!$A$1:$M$16</definedName>
    <definedName name="_xlnm.Print_Area" localSheetId="29">임금채!$A$1:$G$13</definedName>
    <definedName name="_xlnm.Print_Area" localSheetId="55">'임금채 (2)'!$A$1:$G$13</definedName>
    <definedName name="_xlnm.Print_Area" localSheetId="79">'임금채 (3)'!$A$1:$G$13</definedName>
    <definedName name="_xlnm.Print_Area" localSheetId="17">제수당집!$A$1:$G$18</definedName>
    <definedName name="_xlnm.Print_Area" localSheetId="41">'제수당집 (2)'!$A$1:$G$18</definedName>
    <definedName name="_xlnm.Print_Area" localSheetId="67">'제수당집 (3)'!$A$1:$G$18</definedName>
    <definedName name="_xlnm.Print_Area" localSheetId="9">집계표!$A$1:$D$20</definedName>
    <definedName name="_xlnm.Print_Area" localSheetId="33">'집계표 (2)'!$A$1:$D$20</definedName>
    <definedName name="_xlnm.Print_Area" localSheetId="59">'집계표 (3)'!$A$1:$D$20</definedName>
    <definedName name="_xlnm.Print_Area" localSheetId="81">참간!$A$1:$M$16</definedName>
    <definedName name="_xlnm.Print_Area" localSheetId="5">총괄간!$A$1:$M$12</definedName>
    <definedName name="_xlnm.Print_Area" localSheetId="6">총괄집계!$A$1:$E$12</definedName>
    <definedName name="_xlnm.Print_Area" localSheetId="45">'최저임금충족 (2)'!$A$1:$P$28</definedName>
    <definedName name="_xlnm.Print_Area" localSheetId="20">통상임금!$A$1:$H$24</definedName>
    <definedName name="_xlnm.Print_Area" localSheetId="44">'통상임금 (2)'!$A$1:$H$24</definedName>
    <definedName name="_xlnm.Print_Area" localSheetId="70">'통상임금 (3)'!$A$1:$H$24</definedName>
    <definedName name="_xlnm.Print_Area" localSheetId="18">퇴직급!$A$1:$H$9</definedName>
    <definedName name="_xlnm.Print_Area" localSheetId="42">'퇴직급 (2)'!$A$1:$H$9</definedName>
    <definedName name="_xlnm.Print_Area" localSheetId="68">'퇴직급 (3)'!$A$1:$H$9</definedName>
    <definedName name="_xlnm.Print_Area">#REF!</definedName>
    <definedName name="_xlnm.Print_Titles" localSheetId="13">근로시간!$1:$4</definedName>
    <definedName name="_xlnm.Print_Titles" localSheetId="37">'근로시간 (2)'!$1:$4</definedName>
    <definedName name="_xlnm.Print_Titles" localSheetId="63">'근로시간 (3)'!$1:$4</definedName>
    <definedName name="_xlnm.Print_Titles" localSheetId="11">근태!$1:$4</definedName>
    <definedName name="_xlnm.Print_Titles" localSheetId="35">'근태 (2)'!$1:$4</definedName>
    <definedName name="_xlnm.Print_Titles" localSheetId="61">'근태 (3)'!$1:$4</definedName>
    <definedName name="_xlnm.Print_Titles" localSheetId="12">산식!$1:$4</definedName>
    <definedName name="_xlnm.Print_Titles" localSheetId="36">'산식 (2)'!$1:$4</definedName>
    <definedName name="_xlnm.Print_Titles" localSheetId="62">'산식 (3)'!$1:$4</definedName>
    <definedName name="Q" localSheetId="4" hidden="1">{"'용역비'!$A$4:$C$8"}</definedName>
    <definedName name="Q" hidden="1">{"'용역비'!$A$4:$C$8"}</definedName>
    <definedName name="q234562456" localSheetId="4" hidden="1">{"'용역비'!$A$4:$C$8"}</definedName>
    <definedName name="q234562456" hidden="1">{"'용역비'!$A$4:$C$8"}</definedName>
    <definedName name="QWS" hidden="1">#REF!</definedName>
    <definedName name="qyk" localSheetId="4" hidden="1">{"'용역비'!$A$4:$C$8"}</definedName>
    <definedName name="qyk" hidden="1">{"'용역비'!$A$4:$C$8"}</definedName>
    <definedName name="RH" localSheetId="4" hidden="1">{"'용역비'!$A$4:$C$8"}</definedName>
    <definedName name="RH" hidden="1">{"'용역비'!$A$4:$C$8"}</definedName>
    <definedName name="RT" localSheetId="4" hidden="1">{"'용역비'!$A$4:$C$8"}</definedName>
    <definedName name="RT" hidden="1">{"'용역비'!$A$4:$C$8"}</definedName>
    <definedName name="RTGH" localSheetId="4" hidden="1">{"'용역비'!$A$4:$C$8"}</definedName>
    <definedName name="RTGH" hidden="1">{"'용역비'!$A$4:$C$8"}</definedName>
    <definedName name="rth" localSheetId="4" hidden="1">{"'용역비'!$A$4:$C$8"}</definedName>
    <definedName name="rth" hidden="1">{"'용역비'!$A$4:$C$8"}</definedName>
    <definedName name="rty" localSheetId="4" hidden="1">{"'용역비'!$A$4:$C$8"}</definedName>
    <definedName name="rty" hidden="1">{"'용역비'!$A$4:$C$8"}</definedName>
    <definedName name="RYUIRYU" localSheetId="4" hidden="1">{"'용역비'!$A$4:$C$8"}</definedName>
    <definedName name="RYUIRYU" hidden="1">{"'용역비'!$A$4:$C$8"}</definedName>
    <definedName name="ryuk" localSheetId="4" hidden="1">{"'용역비'!$A$4:$C$8"}</definedName>
    <definedName name="ryuk" hidden="1">{"'용역비'!$A$4:$C$8"}</definedName>
    <definedName name="SD" localSheetId="4" hidden="1">{"'용역비'!$A$4:$C$8"}</definedName>
    <definedName name="SD" hidden="1">{"'용역비'!$A$4:$C$8"}</definedName>
    <definedName name="sdryhj" localSheetId="4" hidden="1">{"'용역비'!$A$4:$C$8"}</definedName>
    <definedName name="sdryhj" hidden="1">{"'용역비'!$A$4:$C$8"}</definedName>
    <definedName name="SE" localSheetId="4" hidden="1">{"'용역비'!$A$4:$C$8"}</definedName>
    <definedName name="SE" hidden="1">{"'용역비'!$A$4:$C$8"}</definedName>
    <definedName name="srth" localSheetId="4" hidden="1">{"'용역비'!$A$4:$C$8"}</definedName>
    <definedName name="srth" hidden="1">{"'용역비'!$A$4:$C$8"}</definedName>
    <definedName name="SS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TS" localSheetId="4" hidden="1">{"'용역비'!$A$4:$C$8"}</definedName>
    <definedName name="STS" hidden="1">{"'용역비'!$A$4:$C$8"}</definedName>
    <definedName name="T" localSheetId="4" hidden="1">{"'용역비'!$A$4:$C$8"}</definedName>
    <definedName name="T" localSheetId="45" hidden="1">{"'용역비'!$A$4:$C$8"}</definedName>
    <definedName name="T">#N/A</definedName>
    <definedName name="TEYJ" localSheetId="4" hidden="1">{"'용역비'!$A$4:$C$8"}</definedName>
    <definedName name="TEYJ" hidden="1">{"'용역비'!$A$4:$C$8"}</definedName>
    <definedName name="TFUI" localSheetId="4" hidden="1">{"'용역비'!$A$4:$C$8"}</definedName>
    <definedName name="TFUI" hidden="1">{"'용역비'!$A$4:$C$8"}</definedName>
    <definedName name="TTTT" hidden="1">#REF!</definedName>
    <definedName name="tu" localSheetId="4" hidden="1">{"'용역비'!$A$4:$C$8"}</definedName>
    <definedName name="tu" hidden="1">{"'용역비'!$A$4:$C$8"}</definedName>
    <definedName name="tuilol" localSheetId="4" hidden="1">{"'용역비'!$A$4:$C$8"}</definedName>
    <definedName name="tuilol" hidden="1">{"'용역비'!$A$4:$C$8"}</definedName>
    <definedName name="TUIO" localSheetId="4" hidden="1">{"'용역비'!$A$4:$C$8"}</definedName>
    <definedName name="TUIO" hidden="1">{"'용역비'!$A$4:$C$8"}</definedName>
    <definedName name="TUIO.L" localSheetId="4" hidden="1">{"'용역비'!$A$4:$C$8"}</definedName>
    <definedName name="TUIO.L" hidden="1">{"'용역비'!$A$4:$C$8"}</definedName>
    <definedName name="TUIOTUI" localSheetId="4" hidden="1">{"'용역비'!$A$4:$C$8"}</definedName>
    <definedName name="TUIOTUI" hidden="1">{"'용역비'!$A$4:$C$8"}</definedName>
    <definedName name="TYJ" localSheetId="4" hidden="1">{"'용역비'!$A$4:$C$8"}</definedName>
    <definedName name="TYJ" hidden="1">{"'용역비'!$A$4:$C$8"}</definedName>
    <definedName name="tyje" localSheetId="4" hidden="1">{"'용역비'!$A$4:$C$8"}</definedName>
    <definedName name="tyje" hidden="1">{"'용역비'!$A$4:$C$8"}</definedName>
    <definedName name="tyjet" localSheetId="4" hidden="1">{"'용역비'!$A$4:$C$8"}</definedName>
    <definedName name="tyjet" hidden="1">{"'용역비'!$A$4:$C$8"}</definedName>
    <definedName name="tyu" localSheetId="4" hidden="1">{"'용역비'!$A$4:$C$8"}</definedName>
    <definedName name="tyu" hidden="1">{"'용역비'!$A$4:$C$8"}</definedName>
    <definedName name="U" localSheetId="4" hidden="1">{"'용역비'!$A$4:$C$8"}</definedName>
    <definedName name="U" hidden="1">{"'용역비'!$A$4:$C$8"}</definedName>
    <definedName name="ulo" localSheetId="4" hidden="1">{"'용역비'!$A$4:$C$8"}</definedName>
    <definedName name="ulo" hidden="1">{"'용역비'!$A$4:$C$8"}</definedName>
    <definedName name="UNIT" localSheetId="4">'[13]#REF'!$A:$I</definedName>
    <definedName name="UNIT" localSheetId="45">'[13]#REF'!$A:$I</definedName>
    <definedName name="UNIT">#REF!</definedName>
    <definedName name="UTI" localSheetId="4" hidden="1">{"'용역비'!$A$4:$C$8"}</definedName>
    <definedName name="UTI" hidden="1">{"'용역비'!$A$4:$C$8"}</definedName>
    <definedName name="UTIOL" localSheetId="4" hidden="1">{"'용역비'!$A$4:$C$8"}</definedName>
    <definedName name="UTIOL" hidden="1">{"'용역비'!$A$4:$C$8"}</definedName>
    <definedName name="uu" localSheetId="4" hidden="1">{"'용역비'!$A$4:$C$8"}</definedName>
    <definedName name="uu" hidden="1">{"'용역비'!$A$4:$C$8"}</definedName>
    <definedName name="wrn.1." localSheetId="4" hidden="1">{#N/A,#N/A,FALSE,"설계조건";#N/A,#N/A,FALSE,"바닥판";#N/A,#N/A,FALSE,"중앙지간부";#N/A,#N/A,FALSE,"방호벽";#N/A,#N/A,FALSE,"중분대";#N/A,#N/A,FALSE,"사용성검토";#N/A,#N/A,FALSE,"연속지점부(2경간)";#N/A,#N/A,FALSE,"지점침하";#N/A,#N/A,FALSE,"연속지점부-단면검토";#N/A,#N/A,FALSE,"연속지점부-사용성검토";#N/A,#N/A,FALSE,"반력산정-고정하중";#N/A,#N/A,FALSE,"반력산정-활하중";#N/A,#N/A,FALSE,"반력집계";#N/A,#N/A,FALSE,"CROSS";#N/A,#N/A,FALSE,"CROSS BEAM 철근량";#N/A,#N/A,FALSE,"높은보(단부)";#N/A,#N/A,FALSE,"높은보(중앙부)"}</definedName>
    <definedName name="wrn.1." hidden="1">{#N/A,#N/A,FALSE,"설계조건";#N/A,#N/A,FALSE,"바닥판";#N/A,#N/A,FALSE,"중앙지간부";#N/A,#N/A,FALSE,"방호벽";#N/A,#N/A,FALSE,"중분대";#N/A,#N/A,FALSE,"사용성검토";#N/A,#N/A,FALSE,"연속지점부(2경간)";#N/A,#N/A,FALSE,"지점침하";#N/A,#N/A,FALSE,"연속지점부-단면검토";#N/A,#N/A,FALSE,"연속지점부-사용성검토";#N/A,#N/A,FALSE,"반력산정-고정하중";#N/A,#N/A,FALSE,"반력산정-활하중";#N/A,#N/A,FALSE,"반력집계";#N/A,#N/A,FALSE,"CROSS";#N/A,#N/A,FALSE,"CROSS BEAM 철근량";#N/A,#N/A,FALSE,"높은보(단부)";#N/A,#N/A,FALSE,"높은보(중앙부)"}</definedName>
    <definedName name="wrn.건설기계사업소._.상반기보고." localSheetId="4" hidden="1">{#N/A,#N/A,FALSE,"사업총괄";#N/A,#N/A,FALSE,"장비사업";#N/A,#N/A,FALSE,"철구사업";#N/A,#N/A,FALSE,"준설사업"}</definedName>
    <definedName name="wrn.건설기계사업소._.상반기보고." hidden="1">{#N/A,#N/A,FALSE,"사업총괄";#N/A,#N/A,FALSE,"장비사업";#N/A,#N/A,FALSE,"철구사업";#N/A,#N/A,FALSE,"준설사업"}</definedName>
    <definedName name="wrn.고희석." localSheetId="4" hidden="1">{#N/A,#N/A,FALSE,"교리2"}</definedName>
    <definedName name="wrn.고희석." hidden="1">{#N/A,#N/A,FALSE,"교리2"}</definedName>
    <definedName name="wrn.변경예산." localSheetId="4" hidden="1">{#N/A,#N/A,FALSE,"변경관리예산";#N/A,#N/A,FALSE,"변경장비예산";#N/A,#N/A,FALSE,"변경준설예산";#N/A,#N/A,FALSE,"변경철구예산"}</definedName>
    <definedName name="wrn.변경예산." hidden="1">{#N/A,#N/A,FALSE,"변경관리예산";#N/A,#N/A,FALSE,"변경장비예산";#N/A,#N/A,FALSE,"변경준설예산";#N/A,#N/A,FALSE,"변경철구예산"}</definedName>
    <definedName name="wrn.부산주경기장.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localSheetId="4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손익보고." localSheetId="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4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여암교._.가설공사._.추정금액._.산정." localSheetId="4" hidden="1">{#N/A,#N/A,TRUE,"설계내역서";#N/A,#N/A,TRUE,"설계집계"}</definedName>
    <definedName name="wrn.여암교._.가설공사._.추정금액._.산정." hidden="1">{#N/A,#N/A,TRUE,"설계내역서";#N/A,#N/A,TRUE,"설계집계"}</definedName>
    <definedName name="wrn.예상손익." localSheetId="4" hidden="1">{#N/A,#N/A,FALSE,"예상손익";#N/A,#N/A,FALSE,"관리분석";#N/A,#N/A,FALSE,"장비분석";#N/A,#N/A,FALSE,"준설분석";#N/A,#N/A,FALSE,"철구분석"}</definedName>
    <definedName name="wrn.예상손익." hidden="1">{#N/A,#N/A,FALSE,"예상손익";#N/A,#N/A,FALSE,"관리분석";#N/A,#N/A,FALSE,"장비분석";#N/A,#N/A,FALSE,"준설분석";#N/A,#N/A,FALSE,"철구분석"}</definedName>
    <definedName name="wrn.철골집계표._.5칸." localSheetId="4" hidden="1">{#N/A,#N/A,FALSE,"Sheet1"}</definedName>
    <definedName name="wrn.철골집계표._.5칸." hidden="1">{#N/A,#N/A,FALSE,"Sheet1"}</definedName>
    <definedName name="wrn.포장단가." localSheetId="4" hidden="1">{#N/A,#N/A,FALSE,"포장단가"}</definedName>
    <definedName name="wrn.포장단가." hidden="1">{#N/A,#N/A,FALSE,"포장단가"}</definedName>
    <definedName name="wrn.표준공종단가.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4" hidden="1">{"'용역비'!$A$4:$C$8"}</definedName>
    <definedName name="wrty" hidden="1">{"'용역비'!$A$4:$C$8"}</definedName>
    <definedName name="wrtyrtyrt" localSheetId="4" hidden="1">{"'용역비'!$A$4:$C$8"}</definedName>
    <definedName name="wrtyrtyrt" hidden="1">{"'용역비'!$A$4:$C$8"}</definedName>
    <definedName name="wrtywrtywr" localSheetId="4" hidden="1">{"'용역비'!$A$4:$C$8"}</definedName>
    <definedName name="wrtywrtywr" hidden="1">{"'용역비'!$A$4:$C$8"}</definedName>
    <definedName name="wuy" localSheetId="4" hidden="1">{"'용역비'!$A$4:$C$8"}</definedName>
    <definedName name="wuy" hidden="1">{"'용역비'!$A$4:$C$8"}</definedName>
    <definedName name="WW">[14]직노!#REF!</definedName>
    <definedName name="WWW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w" localSheetId="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" localSheetId="4" hidden="1">{"'용역비'!$A$4:$C$8"}</definedName>
    <definedName name="y" hidden="1">{"'용역비'!$A$4:$C$8"}</definedName>
    <definedName name="YFU" localSheetId="4" hidden="1">{"'용역비'!$A$4:$C$8"}</definedName>
    <definedName name="YFU" hidden="1">{"'용역비'!$A$4:$C$8"}</definedName>
    <definedName name="YL" localSheetId="4" hidden="1">{"'용역비'!$A$4:$C$8"}</definedName>
    <definedName name="YL" hidden="1">{"'용역비'!$A$4:$C$8"}</definedName>
    <definedName name="yu" localSheetId="4" hidden="1">{"'용역비'!$A$4:$C$8"}</definedName>
    <definedName name="yu" hidden="1">{"'용역비'!$A$4:$C$8"}</definedName>
    <definedName name="YUK" localSheetId="4" hidden="1">{"'용역비'!$A$4:$C$8"}</definedName>
    <definedName name="YUK" hidden="1">{"'용역비'!$A$4:$C$8"}</definedName>
    <definedName name="YUKOI" localSheetId="4" hidden="1">{"'용역비'!$A$4:$C$8"}</definedName>
    <definedName name="YUKOI" hidden="1">{"'용역비'!$A$4:$C$8"}</definedName>
    <definedName name="YYY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localSheetId="4" hidden="1">{"'용역비'!$A$4:$C$8"}</definedName>
    <definedName name="ㄱ" hidden="1">{"'용역비'!$A$4:$C$8"}</definedName>
    <definedName name="ㄱㄱㄱㄱㄱ" localSheetId="4" hidden="1">{#N/A,#N/A,FALSE,"교리2"}</definedName>
    <definedName name="ㄱㄱㄱㄱㄱ" hidden="1">{#N/A,#N/A,FALSE,"교리2"}</definedName>
    <definedName name="ㄱㄷ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ㄱㄷ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가" hidden="1">'[15]1안'!#REF!</definedName>
    <definedName name="간" localSheetId="4" hidden="1">{#N/A,#N/A,FALSE,"포장단가"}</definedName>
    <definedName name="간" hidden="1">{#N/A,#N/A,FALSE,"포장단가"}</definedName>
    <definedName name="간지2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간지2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감복만" localSheetId="4" hidden="1">{#N/A,#N/A,FALSE,"교리2"}</definedName>
    <definedName name="감복만" hidden="1">{#N/A,#N/A,FALSE,"교리2"}</definedName>
    <definedName name="감승주" localSheetId="4" hidden="1">{#N/A,#N/A,FALSE,"교리2"}</definedName>
    <definedName name="감승주" hidden="1">{#N/A,#N/A,FALSE,"교리2"}</definedName>
    <definedName name="갑지" hidden="1">#REF!</definedName>
    <definedName name="걀" localSheetId="4" hidden="1">{#N/A,#N/A,FALSE,"포장단가"}</definedName>
    <definedName name="걀" hidden="1">{#N/A,#N/A,FALSE,"포장단가"}</definedName>
    <definedName name="결재" localSheetId="4" hidden="1">{#N/A,#N/A,FALSE,"포장단가"}</definedName>
    <definedName name="결재" hidden="1">{#N/A,#N/A,FALSE,"포장단가"}</definedName>
    <definedName name="經費">#REF!</definedName>
    <definedName name="경운기" localSheetId="4" hidden="1">{#N/A,#N/A,FALSE,"포장단가"}</definedName>
    <definedName name="경운기" hidden="1">{#N/A,#N/A,FALSE,"포장단가"}</definedName>
    <definedName name="계측기기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기1" hidden="1">[16]설계내역서!#REF!</definedName>
    <definedName name="공사비분석" localSheetId="4" hidden="1">#REF!</definedName>
    <definedName name="공사비분석" hidden="1">#REF!</definedName>
    <definedName name="공양식" localSheetId="4" hidden="1">{#N/A,#N/A,FALSE,"교리2"}</definedName>
    <definedName name="공양식" hidden="1">{#N/A,#N/A,FALSE,"교리2"}</definedName>
    <definedName name="기">[17]경산!#REF!</definedName>
    <definedName name="기타경비" localSheetId="4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김봉만" localSheetId="4" hidden="1">{#N/A,#N/A,FALSE,"교리2"}</definedName>
    <definedName name="김봉만" hidden="1">{#N/A,#N/A,FALSE,"교리2"}</definedName>
    <definedName name="김석현" localSheetId="4" hidden="1">{#N/A,#N/A,TRUE,"설계내역서";#N/A,#N/A,TRUE,"설계집계"}</definedName>
    <definedName name="김석현" hidden="1">{#N/A,#N/A,TRUE,"설계내역서";#N/A,#N/A,TRUE,"설계집계"}</definedName>
    <definedName name="김승주" localSheetId="4" hidden="1">{#N/A,#N/A,FALSE,"교리2"}</definedName>
    <definedName name="김승주" hidden="1">{#N/A,#N/A,FALSE,"교리2"}</definedName>
    <definedName name="깬잡석" localSheetId="4" hidden="1">{#N/A,#N/A,FALSE,"포장단가"}</definedName>
    <definedName name="깬잡석" hidden="1">{#N/A,#N/A,FALSE,"포장단가"}</definedName>
    <definedName name="ㄳㄳㄳㄳ" localSheetId="4" hidden="1">{"'용역비'!$A$4:$C$8"}</definedName>
    <definedName name="ㄳㄳㄳㄳ" hidden="1">{"'용역비'!$A$4:$C$8"}</definedName>
    <definedName name="ㄴㄴ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ㄴㄴ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나" localSheetId="4" hidden="1">{#N/A,#N/A,FALSE,"교리2"}</definedName>
    <definedName name="나" hidden="1">{#N/A,#N/A,FALSE,"교리2"}</definedName>
    <definedName name="나ㅏㅓ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내장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勞務費">#REF!</definedName>
    <definedName name="노원문화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단">[18]노임!$C$5:$F$7</definedName>
    <definedName name="노임단가">[18]노단!$B$5:$G$13</definedName>
    <definedName name="ㄷ" localSheetId="4" hidden="1">{#N/A,#N/A,TRUE,"토적및재료집계";#N/A,#N/A,TRUE,"토적및재료집계";#N/A,#N/A,TRUE,"단위량"}</definedName>
    <definedName name="ㄷ" hidden="1">{#N/A,#N/A,TRUE,"토적및재료집계";#N/A,#N/A,TRUE,"토적및재료집계";#N/A,#N/A,TRUE,"단위량"}</definedName>
    <definedName name="ㄷ6ㅓ" localSheetId="4" hidden="1">{"'용역비'!$A$4:$C$8"}</definedName>
    <definedName name="ㄷ6ㅓ" hidden="1">{"'용역비'!$A$4:$C$8"}</definedName>
    <definedName name="ㄷㄳㄱ" localSheetId="4" hidden="1">{#N/A,#N/A,FALSE,"Sheet1"}</definedName>
    <definedName name="ㄷㄳㄱ" hidden="1">{#N/A,#N/A,FALSE,"Sheet1"}</definedName>
    <definedName name="ㄷㄷ" localSheetId="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ㅍㅂ" localSheetId="4" hidden="1">{"'용역비'!$A$4:$C$8"}</definedName>
    <definedName name="ㄷㅍㅂ" hidden="1">{"'용역비'!$A$4:$C$8"}</definedName>
    <definedName name="단가산출서2" localSheetId="4" hidden="1">{#N/A,#N/A,FALSE,"포장단가"}</definedName>
    <definedName name="단가산출서2" hidden="1">{#N/A,#N/A,FALSE,"포장단가"}</definedName>
    <definedName name="단가조사자료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[8]수지예산!$O$59:$O$59</definedName>
    <definedName name="대구공항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등락폭산정표" localSheetId="4" hidden="1">{#N/A,#N/A,FALSE,"포장단가"}</definedName>
    <definedName name="등락폭산정표" hidden="1">{#N/A,#N/A,FALSE,"포장단가"}</definedName>
    <definedName name="ㄹ" localSheetId="4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hidden="1">#REF!</definedName>
    <definedName name="ㄹㄹ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'[19]N賃率-職'!$I$5:$I$30</definedName>
    <definedName name="ㄹㅇㄹㅇ" localSheetId="4" hidden="1">#REF!</definedName>
    <definedName name="ㄹㅇㄹㅇ" hidden="1">#REF!</definedName>
    <definedName name="라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" localSheetId="4" hidden="1">{"'용역비'!$A$4:$C$8"}</definedName>
    <definedName name="료" hidden="1">{"'용역비'!$A$4:$C$8"}</definedName>
    <definedName name="ㅁ" localSheetId="4" hidden="1">{"'용역비'!$A$4:$C$8"}</definedName>
    <definedName name="ㅁ" localSheetId="45" hidden="1">{"'용역비'!$A$4:$C$8"}</definedName>
    <definedName name="ㅁ">[20]경산!#REF!</definedName>
    <definedName name="ㅁ1">[21]경산!#REF!</definedName>
    <definedName name="ㅁ384K5">[4]건축!#REF!</definedName>
    <definedName name="ㅁ60">[22]직노!#REF!</definedName>
    <definedName name="ㅁㄴㅇㅁ" localSheetId="4" hidden="1">{"'용역비'!$A$4:$C$8"}</definedName>
    <definedName name="ㅁㄴㅇㅁ" hidden="1">{"'용역비'!$A$4:$C$8"}</definedName>
    <definedName name="ㅁㅁㅁㅁㅁ" localSheetId="4" hidden="1">{"'용역비'!$A$4:$C$8"}</definedName>
    <definedName name="ㅁㅁㅁㅁㅁ" hidden="1">{"'용역비'!$A$4:$C$8"}</definedName>
    <definedName name="ㅁㅅ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ㅁㅅ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ㅁㅅㅅㅁㄱㅈ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" localSheetId="4" hidden="1">{#N/A,#N/A,FALSE,"변경관리예산";#N/A,#N/A,FALSE,"변경장비예산";#N/A,#N/A,FALSE,"변경준설예산";#N/A,#N/A,FALSE,"변경철구예산"}</definedName>
    <definedName name="모" hidden="1">{#N/A,#N/A,FALSE,"변경관리예산";#N/A,#N/A,FALSE,"변경장비예산";#N/A,#N/A,FALSE,"변경준설예산";#N/A,#N/A,FALSE,"변경철구예산"}</definedName>
    <definedName name="물가변동내역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 localSheetId="4" hidden="1">{#N/A,#N/A,TRUE,"토적및재료집계";#N/A,#N/A,TRUE,"토적및재료집계";#N/A,#N/A,TRUE,"단위량"}</definedName>
    <definedName name="ㅂ" hidden="1">{#N/A,#N/A,TRUE,"토적및재료집계";#N/A,#N/A,TRUE,"토적및재료집계";#N/A,#N/A,TRUE,"단위량"}</definedName>
    <definedName name="ㅂㅂㅂ" localSheetId="4" hidden="1">{"'용역비'!$A$4:$C$8"}</definedName>
    <definedName name="ㅂㅂㅂ" localSheetId="45" hidden="1">{"'용역비'!$A$4:$C$8"}</definedName>
    <definedName name="ㅂㅂㅂ">[14]직노!#REF!</definedName>
    <definedName name="ㅂㅂㅂㅂㅂ" localSheetId="4" hidden="1">{"'별표'!$N$220"}</definedName>
    <definedName name="ㅂㅂㅂㅂㅂ" hidden="1">{"'별표'!$N$220"}</definedName>
    <definedName name="ㅂㅂㅂㅂㅂㅂ" localSheetId="4" hidden="1">{"'용역비'!$A$4:$C$8"}</definedName>
    <definedName name="ㅂㅂㅂㅂㅂㅂ" hidden="1">{"'용역비'!$A$4:$C$8"}</definedName>
    <definedName name="배관공수율" hidden="1">'[23]N賃率-職'!$I$5:$I$30</definedName>
    <definedName name="보">[24]직노!#REF!</definedName>
    <definedName name="보오링그라우팅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복지" hidden="1">#REF!</definedName>
    <definedName name="附加價値稅">#REF!</definedName>
    <definedName name="부산주경기장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석변경" localSheetId="4" hidden="1">{#N/A,#N/A,FALSE,"변경관리예산";#N/A,#N/A,FALSE,"변경장비예산";#N/A,#N/A,FALSE,"변경준설예산";#N/A,#N/A,FALSE,"변경철구예산"}</definedName>
    <definedName name="분석변경" hidden="1">{#N/A,#N/A,FALSE,"변경관리예산";#N/A,#N/A,FALSE,"변경장비예산";#N/A,#N/A,FALSE,"변경준설예산";#N/A,#N/A,FALSE,"변경철구예산"}</definedName>
    <definedName name="분야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4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ㅅㅅㅅㅅ" localSheetId="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ㅅㅅㅅ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ㅎ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ㅅㅎ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사인">#REF!</definedName>
    <definedName name="사인원가" localSheetId="4" hidden="1">'[25]#REF'!#REF!</definedName>
    <definedName name="사인원가" hidden="1">'[25]#REF'!#REF!</definedName>
    <definedName name="삼" localSheetId="4" hidden="1">'[25]#REF'!#REF!</definedName>
    <definedName name="삼" hidden="1">'[25]#REF'!#REF!</definedName>
    <definedName name="석재받은의뢰업체" hidden="1">255</definedName>
    <definedName name="설치부문" localSheetId="4" hidden="1">#REF!</definedName>
    <definedName name="설치부문" hidden="1">#REF!</definedName>
    <definedName name="소운반" localSheetId="4" hidden="1">{#N/A,#N/A,FALSE,"포장단가"}</definedName>
    <definedName name="소운반" hidden="1">{#N/A,#N/A,FALSE,"포장단가"}</definedName>
    <definedName name="수량산출내역" localSheetId="4" hidden="1">{#N/A,#N/A,FALSE,"포장단가"}</definedName>
    <definedName name="수량산출내역" hidden="1">{#N/A,#N/A,FALSE,"포장단가"}</definedName>
    <definedName name="수량집계" localSheetId="4" hidden="1">{#N/A,#N/A,FALSE,"포장단가"}</definedName>
    <definedName name="수량집계" hidden="1">{#N/A,#N/A,FALSE,"포장단가"}</definedName>
    <definedName name="순공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純工事原價">#REF!</definedName>
    <definedName name="시멘트운반" localSheetId="4" hidden="1">{#N/A,#N/A,FALSE,"포장단가"}</definedName>
    <definedName name="시멘트운반" hidden="1">{#N/A,#N/A,FALSE,"포장단가"}</definedName>
    <definedName name="시설노임기준">#REF!</definedName>
    <definedName name="신규포장" localSheetId="4" hidden="1">{#N/A,#N/A,FALSE,"포장단가"}</definedName>
    <definedName name="신규포장" hidden="1">{#N/A,#N/A,FALSE,"포장단가"}</definedName>
    <definedName name="ㅆ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ㅆ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ㄱ셔ㅓㅀ" hidden="1">#REF!</definedName>
    <definedName name="ㅇㄹㄹ" hidden="1">'[26]N賃率-職'!$I$5:$I$30</definedName>
    <definedName name="ㅇ라ㅓㅏㅗ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샤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샤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ㅇㅇ" hidden="1">#REF!</definedName>
    <definedName name="ㅇㅇㅇㅇ" localSheetId="4" hidden="1">#REF!</definedName>
    <definedName name="ㅇㅇㅇㅇ" hidden="1">#REF!</definedName>
    <definedName name="ㅇ호" localSheetId="4" hidden="1">{"'용역비'!$A$4:$C$8"}</definedName>
    <definedName name="ㅇ호" hidden="1">{"'용역비'!$A$4:$C$8"}</definedName>
    <definedName name="ㅇ호ㅓ" localSheetId="4" hidden="1">{"'용역비'!$A$4:$C$8"}</definedName>
    <definedName name="ㅇ호ㅓ" hidden="1">{"'용역비'!$A$4:$C$8"}</definedName>
    <definedName name="ㅇ호ㅓㅇㅎ" localSheetId="4" hidden="1">{"'용역비'!$A$4:$C$8"}</definedName>
    <definedName name="ㅇ호ㅓㅇㅎ" hidden="1">{"'용역비'!$A$4:$C$8"}</definedName>
    <definedName name="ㅇ호ㅓㅇ호ㅓ" localSheetId="4" hidden="1">{"'용역비'!$A$4:$C$8"}</definedName>
    <definedName name="ㅇ호ㅓㅇ호ㅓ" hidden="1">{"'용역비'!$A$4:$C$8"}</definedName>
    <definedName name="ㅇ호ㅓㅎ" localSheetId="4" hidden="1">{"'용역비'!$A$4:$C$8"}</definedName>
    <definedName name="ㅇ호ㅓㅎ" hidden="1">{"'용역비'!$A$4:$C$8"}</definedName>
    <definedName name="ㅇ호ㅓ호ㅓ" localSheetId="4" hidden="1">{"'용역비'!$A$4:$C$8"}</definedName>
    <definedName name="ㅇ호ㅓ호ㅓ" hidden="1">{"'용역비'!$A$4:$C$8"}</definedName>
    <definedName name="아ㅏㅓ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4" hidden="1">{"'용역비'!$A$4:$C$8"}</definedName>
    <definedName name="어" hidden="1">{"'용역비'!$A$4:$C$8"}</definedName>
    <definedName name="어쭈구리" localSheetId="4" hidden="1">{#N/A,#N/A,FALSE,"교리2"}</definedName>
    <definedName name="어쭈구리" hidden="1">{#N/A,#N/A,FALSE,"교리2"}</definedName>
    <definedName name="어ㅓ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어ㅓ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어ㅓㅓ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완공3" hidden="1">#REF!</definedName>
    <definedName name="요율">#REF!</definedName>
    <definedName name="우후" localSheetId="4" hidden="1">{"'별표'!$N$220"}</definedName>
    <definedName name="우후" hidden="1">{"'별표'!$N$220"}</definedName>
    <definedName name="원가계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내역" hidden="1">#REF!</definedName>
    <definedName name="원각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利潤">#REF!</definedName>
    <definedName name="인천지검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一般管理費">#REF!</definedName>
    <definedName name="일위대가">'[27] HIT-&gt;HMC 견적(3900)'!$J$31</definedName>
    <definedName name="일의01">[28]직노!#REF!</definedName>
    <definedName name="임률">[29]임률!$B$5:$I$12</definedName>
    <definedName name="ㅈ56ㅕ" localSheetId="4" hidden="1">{"'용역비'!$A$4:$C$8"}</definedName>
    <definedName name="ㅈ56ㅕ" hidden="1">{"'용역비'!$A$4:$C$8"}</definedName>
    <definedName name="ㅈㄷ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ㅈㄷ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ㅈㄷㄱㄷㄱㄷ" localSheetId="4" hidden="1">{"'용역비'!$A$4:$C$8"}</definedName>
    <definedName name="ㅈㄷㄱㄷㄱㄷ" hidden="1">{"'용역비'!$A$4:$C$8"}</definedName>
    <definedName name="ㅈㅇ" localSheetId="4" hidden="1">{"'용역비'!$A$4:$C$8"}</definedName>
    <definedName name="ㅈㅇ" hidden="1">{"'용역비'!$A$4:$C$8"}</definedName>
    <definedName name="ㅈㅈㅈ" localSheetId="4" hidden="1">{"'용역비'!$A$4:$C$8"}</definedName>
    <definedName name="ㅈㅈㅈ" hidden="1">{"'용역비'!$A$4:$C$8"}</definedName>
    <definedName name="ㅈㅈㅈㅈㅈㅈ" localSheetId="4" hidden="1">{"'용역비'!$A$4:$C$8"}</definedName>
    <definedName name="ㅈㅈㅈㅈㅈㅈ" hidden="1">{"'용역비'!$A$4:$C$8"}</definedName>
    <definedName name="자재집계" localSheetId="4" hidden="1">{#N/A,#N/A,FALSE,"포장단가"}</definedName>
    <definedName name="자재집계" hidden="1">{#N/A,#N/A,FALSE,"포장단가"}</definedName>
    <definedName name="材料費">#REF!</definedName>
    <definedName name="제조" localSheetId="4" hidden="1">#REF!</definedName>
    <definedName name="제조" hidden="1">#REF!</definedName>
    <definedName name="제조3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정금액" hidden="1">#REF!</definedName>
    <definedName name="조창현" localSheetId="4" hidden="1">{#N/A,#N/A,FALSE,"교리2"}</definedName>
    <definedName name="조창현" hidden="1">{#N/A,#N/A,FALSE,"교리2"}</definedName>
    <definedName name="종합청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중기운반식" localSheetId="4" hidden="1">{#N/A,#N/A,FALSE,"포장단가"}</definedName>
    <definedName name="중기운반식" hidden="1">{#N/A,#N/A,FALSE,"포장단가"}</definedName>
    <definedName name="중량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중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4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直接人件費">#REF!</definedName>
    <definedName name="집집" localSheetId="4" hidden="1">{#N/A,#N/A,TRUE,"토적및재료집계";#N/A,#N/A,TRUE,"토적및재료집계";#N/A,#N/A,TRUE,"단위량"}</definedName>
    <definedName name="집집" hidden="1">{#N/A,#N/A,TRUE,"토적및재료집계";#N/A,#N/A,TRUE,"토적및재료집계";#N/A,#N/A,TRUE,"단위량"}</definedName>
    <definedName name="ㅊㄴ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ㄴ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햐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햐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철근" localSheetId="4" hidden="1">{#N/A,#N/A,FALSE,"포장단가"}</definedName>
    <definedName name="철근" hidden="1">{#N/A,#N/A,FALSE,"포장단가"}</definedName>
    <definedName name="철근운반" localSheetId="4" hidden="1">{#N/A,#N/A,FALSE,"포장단가"}</definedName>
    <definedName name="철근운반" hidden="1">{#N/A,#N/A,FALSE,"포장단가"}</definedName>
    <definedName name="철콘부대외" localSheetId="4" hidden="1">{#N/A,#N/A,FALSE,"Sheet1"}</definedName>
    <definedName name="철콘부대외" hidden="1">{#N/A,#N/A,FALSE,"Sheet1"}</definedName>
    <definedName name="청마총괄">[30]직노!#REF!</definedName>
    <definedName name="쳐ㅑ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쳐ㅑ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총괄제출2차" hidden="1">#REF!</definedName>
    <definedName name="총괄표">[30]직노!#REF!</definedName>
    <definedName name="總原價">#REF!</definedName>
    <definedName name="총집계">#REF!</definedName>
    <definedName name="ㅋㅇ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ㅌㅅ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ㅌㅅ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ㅋㅋㅋㅋㅋㅋㅋㅋㅋㅋ" localSheetId="4" hidden="1">{#N/A,#N/A,FALSE,"포장단가"}</definedName>
    <definedName name="ㅋㅋㅋㅋㅋㅋㅋㅋㅋㅋㅋ" hidden="1">{#N/A,#N/A,FALSE,"포장단가"}</definedName>
    <definedName name="케이블간지" localSheetId="4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ㄹ서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ㄹ서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랴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랴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료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료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ㅇ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토량계산" localSheetId="4" hidden="1">{#N/A,#N/A,FALSE,"포장단가"}</definedName>
    <definedName name="토량계산" hidden="1">{#N/A,#N/A,FALSE,"포장단가"}</definedName>
    <definedName name="ㅎ314">#REF!</definedName>
    <definedName name="ㅎㄴ" hidden="1">'[19]N賃率-職'!$I$5:$I$30</definedName>
    <definedName name="ㅎㅇ" localSheetId="4" hidden="1">{"'용역비'!$A$4:$C$8"}</definedName>
    <definedName name="ㅎㅇ" hidden="1">{"'용역비'!$A$4:$C$8"}</definedName>
    <definedName name="ㅎ오" localSheetId="4" hidden="1">{"'용역비'!$A$4:$C$8"}</definedName>
    <definedName name="ㅎ오" hidden="1">{"'용역비'!$A$4:$C$8"}</definedName>
    <definedName name="ㅎㅎㅎ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ㅎㅎㅎ" localSheetId="4" hidden="1">{#N/A,#N/A,FALSE,"교리2"}</definedName>
    <definedName name="ㅎㅎㅎㅎㅎㅎㅎ" hidden="1">{#N/A,#N/A,FALSE,"교리2"}</definedName>
    <definedName name="하도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이바" localSheetId="4" hidden="1">{#N/A,#N/A,FALSE,"포장단가"}</definedName>
    <definedName name="하이바" hidden="1">{#N/A,#N/A,FALSE,"포장단가"}</definedName>
    <definedName name="호ㅓ" localSheetId="4" hidden="1">{"'용역비'!$A$4:$C$8"}</definedName>
    <definedName name="호ㅓ" hidden="1">{"'용역비'!$A$4:$C$8"}</definedName>
    <definedName name="홍ㅇ호" localSheetId="4" hidden="1">{"'용역비'!$A$4:$C$8"}</definedName>
    <definedName name="홍ㅇ호" hidden="1">{"'용역비'!$A$4:$C$8"}</definedName>
    <definedName name="흄관운반" localSheetId="4" hidden="1">{#N/A,#N/A,FALSE,"포장단가"}</definedName>
    <definedName name="흄관운반" hidden="1">{#N/A,#N/A,FALSE,"포장단가"}</definedName>
    <definedName name="히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히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ㅏㅏㅏ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ㄱ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ㄴㄱ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ㄹ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ㄹ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ㅇ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ㅓ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ㅇ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ㅓㅛㅇ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ㄱㅇ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ㄱ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ㄳ샤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ㄳ샤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ㄴㄱ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ㄴㄱ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마ㅓ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ㄴㄱ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ㅅㄴㄱ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ㅗㅗ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ㅌ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ㅛㅌ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ㅛㅕㅑ" hidden="1">'[26]N賃率-職'!$I$5:$I$30</definedName>
    <definedName name="ㅛㅗㅁ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ㅛㅗㅁ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ㅠㄱ" localSheetId="4" hidden="1">{"'용역비'!$A$4:$C$8"}</definedName>
    <definedName name="ㅠㄱ" hidden="1">{"'용역비'!$A$4:$C$8"}</definedName>
    <definedName name="ㅣ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ㅣ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ㅣㅎ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ㅣㅎ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ㅣㅏ아ㅓ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32" l="1"/>
  <c r="D18" i="384" l="1"/>
  <c r="D18" i="358"/>
  <c r="B6" i="407" l="1"/>
  <c r="B6" i="381"/>
  <c r="B6" i="355"/>
  <c r="B6" i="406"/>
  <c r="B6" i="380"/>
  <c r="B6" i="354"/>
  <c r="G6" i="405"/>
  <c r="E6" i="406"/>
  <c r="D6" i="406"/>
  <c r="C6" i="406"/>
  <c r="E6" i="404"/>
  <c r="E11" i="404"/>
  <c r="E6" i="378"/>
  <c r="E11" i="378"/>
  <c r="E6" i="352"/>
  <c r="B6" i="402"/>
  <c r="I6" i="402"/>
  <c r="B6" i="376"/>
  <c r="I6" i="376"/>
  <c r="B6" i="350"/>
  <c r="I6" i="350"/>
  <c r="C14" i="395"/>
  <c r="O6" i="372"/>
  <c r="O6" i="371"/>
  <c r="C14" i="369"/>
  <c r="E11" i="352"/>
  <c r="L4" i="384"/>
  <c r="B6" i="408"/>
  <c r="B6" i="382"/>
  <c r="B6" i="356"/>
  <c r="D6" i="356" s="1"/>
  <c r="L4" i="332" l="1"/>
  <c r="J9" i="332"/>
  <c r="H9" i="332"/>
  <c r="D5" i="339"/>
  <c r="G12" i="392"/>
  <c r="G12" i="366"/>
  <c r="G12" i="340"/>
  <c r="I6" i="406"/>
  <c r="I6" i="380"/>
  <c r="I6" i="354"/>
  <c r="H6" i="403"/>
  <c r="B6" i="403" s="1"/>
  <c r="H6" i="377"/>
  <c r="B6" i="377" s="1"/>
  <c r="H6" i="351"/>
  <c r="B6" i="351" s="1"/>
  <c r="D5" i="396" l="1"/>
  <c r="D5" i="370"/>
  <c r="D5" i="344"/>
  <c r="C6" i="408" l="1"/>
  <c r="D6" i="408" s="1"/>
  <c r="H6" i="407"/>
  <c r="J6" i="406"/>
  <c r="H6" i="406"/>
  <c r="H6" i="405"/>
  <c r="H6" i="402"/>
  <c r="J6" i="402" s="1"/>
  <c r="C15" i="395"/>
  <c r="B14" i="395"/>
  <c r="C6" i="395" s="1"/>
  <c r="D6" i="395"/>
  <c r="A3" i="395"/>
  <c r="A3" i="396" s="1"/>
  <c r="A3" i="400" s="1"/>
  <c r="A3" i="401" s="1"/>
  <c r="A3" i="402" s="1"/>
  <c r="A3" i="403" s="1"/>
  <c r="A3" i="404" s="1"/>
  <c r="A3" i="405" s="1"/>
  <c r="A3" i="406" s="1"/>
  <c r="A3" i="407" s="1"/>
  <c r="A3" i="408" s="1"/>
  <c r="H8" i="394"/>
  <c r="D5" i="391"/>
  <c r="C6" i="401" s="1"/>
  <c r="C8" i="401" s="1"/>
  <c r="B5" i="391"/>
  <c r="A3" i="391"/>
  <c r="A3" i="392" s="1"/>
  <c r="A3" i="393" s="1"/>
  <c r="A3" i="394" s="1"/>
  <c r="P6" i="390"/>
  <c r="M6" i="390"/>
  <c r="M8" i="390" s="1"/>
  <c r="D12" i="384" s="1"/>
  <c r="F12" i="384" s="1"/>
  <c r="A3" i="390"/>
  <c r="K8" i="389"/>
  <c r="I8" i="389"/>
  <c r="H8" i="389"/>
  <c r="K7" i="389"/>
  <c r="H7" i="389"/>
  <c r="I7" i="389" s="1"/>
  <c r="L6" i="389"/>
  <c r="K6" i="389"/>
  <c r="H6" i="389"/>
  <c r="I6" i="389" s="1"/>
  <c r="D5" i="393" s="1"/>
  <c r="E6" i="389"/>
  <c r="L5" i="389"/>
  <c r="K5" i="389"/>
  <c r="D5" i="389"/>
  <c r="H5" i="389" s="1"/>
  <c r="I5" i="389" s="1"/>
  <c r="F5" i="396" s="1"/>
  <c r="A3" i="389"/>
  <c r="L6" i="388"/>
  <c r="A5" i="388"/>
  <c r="A5" i="389" s="1"/>
  <c r="A6" i="390" s="1"/>
  <c r="A5" i="391" s="1"/>
  <c r="A3" i="388"/>
  <c r="B9" i="387"/>
  <c r="I5" i="387"/>
  <c r="K5" i="387" s="1"/>
  <c r="L5" i="388" s="1"/>
  <c r="I5" i="396" s="1"/>
  <c r="A3" i="387"/>
  <c r="A3" i="385"/>
  <c r="G26" i="384"/>
  <c r="B26" i="384"/>
  <c r="G25" i="384"/>
  <c r="B25" i="384"/>
  <c r="C21" i="384"/>
  <c r="C20" i="384"/>
  <c r="C19" i="384"/>
  <c r="C18" i="384"/>
  <c r="C17" i="384"/>
  <c r="C16" i="384"/>
  <c r="C15" i="384"/>
  <c r="E5" i="393" l="1"/>
  <c r="D7" i="391"/>
  <c r="C6" i="390"/>
  <c r="D5" i="392" s="1"/>
  <c r="D7" i="392" s="1"/>
  <c r="D8" i="408"/>
  <c r="E6" i="394" s="1"/>
  <c r="E8" i="394" s="1"/>
  <c r="C8" i="408"/>
  <c r="C8" i="390"/>
  <c r="F6" i="390"/>
  <c r="C8" i="385"/>
  <c r="A6" i="401"/>
  <c r="A6" i="402" s="1"/>
  <c r="A6" i="403" s="1"/>
  <c r="A6" i="404" s="1"/>
  <c r="A6" i="405" s="1"/>
  <c r="A6" i="406" s="1"/>
  <c r="A6" i="407" s="1"/>
  <c r="A6" i="395"/>
  <c r="A5" i="393"/>
  <c r="A5" i="392"/>
  <c r="A6" i="394" s="1"/>
  <c r="A6" i="408"/>
  <c r="A5" i="396"/>
  <c r="F6" i="401"/>
  <c r="C5" i="391"/>
  <c r="E5" i="391" s="1"/>
  <c r="C6" i="382"/>
  <c r="C8" i="382" s="1"/>
  <c r="H6" i="381"/>
  <c r="H6" i="380"/>
  <c r="J6" i="380" s="1"/>
  <c r="H6" i="379"/>
  <c r="H6" i="376"/>
  <c r="J6" i="376" s="1"/>
  <c r="Q6" i="372"/>
  <c r="M6" i="372" s="1"/>
  <c r="M6" i="371"/>
  <c r="E6" i="371"/>
  <c r="E6" i="372" s="1"/>
  <c r="J6" i="372" s="1"/>
  <c r="C15" i="369"/>
  <c r="B14" i="369"/>
  <c r="C6" i="369" s="1"/>
  <c r="D6" i="369"/>
  <c r="A3" i="369"/>
  <c r="A3" i="370" s="1"/>
  <c r="H8" i="368"/>
  <c r="D5" i="365"/>
  <c r="C6" i="375" s="1"/>
  <c r="B5" i="365"/>
  <c r="A3" i="365"/>
  <c r="A3" i="366" s="1"/>
  <c r="A3" i="367" s="1"/>
  <c r="A3" i="368" s="1"/>
  <c r="P6" i="364"/>
  <c r="M6" i="364"/>
  <c r="M8" i="364" s="1"/>
  <c r="D12" i="358" s="1"/>
  <c r="A3" i="364"/>
  <c r="K8" i="363"/>
  <c r="H8" i="363"/>
  <c r="I8" i="363" s="1"/>
  <c r="K7" i="363"/>
  <c r="H7" i="363"/>
  <c r="I7" i="363" s="1"/>
  <c r="L6" i="363"/>
  <c r="K6" i="363"/>
  <c r="E6" i="363"/>
  <c r="H6" i="363" s="1"/>
  <c r="I6" i="363" s="1"/>
  <c r="D5" i="367" s="1"/>
  <c r="L5" i="363"/>
  <c r="K5" i="363"/>
  <c r="H5" i="363"/>
  <c r="I5" i="363" s="1"/>
  <c r="D5" i="363"/>
  <c r="A3" i="363"/>
  <c r="L6" i="362"/>
  <c r="A5" i="362"/>
  <c r="A5" i="363" s="1"/>
  <c r="A6" i="364" s="1"/>
  <c r="A5" i="365" s="1"/>
  <c r="A3" i="362"/>
  <c r="B9" i="361"/>
  <c r="K5" i="361"/>
  <c r="L5" i="362" s="1"/>
  <c r="I5" i="370" s="1"/>
  <c r="I5" i="361"/>
  <c r="A3" i="361"/>
  <c r="C8" i="359"/>
  <c r="A3" i="359"/>
  <c r="F26" i="358"/>
  <c r="B26" i="358"/>
  <c r="F25" i="358"/>
  <c r="B25" i="358"/>
  <c r="C21" i="358"/>
  <c r="C20" i="358"/>
  <c r="C19" i="358"/>
  <c r="C18" i="358"/>
  <c r="C17" i="358"/>
  <c r="C16" i="358"/>
  <c r="C15" i="358"/>
  <c r="B14" i="343"/>
  <c r="D5" i="337"/>
  <c r="L6" i="336"/>
  <c r="I5" i="335"/>
  <c r="D7" i="365" l="1"/>
  <c r="C6" i="364"/>
  <c r="F6" i="364" s="1"/>
  <c r="I6" i="364" s="1"/>
  <c r="F5" i="370"/>
  <c r="L6" i="371"/>
  <c r="C16" i="385"/>
  <c r="D21" i="384" s="1"/>
  <c r="F21" i="384" s="1"/>
  <c r="C12" i="400"/>
  <c r="F8" i="390"/>
  <c r="I6" i="390"/>
  <c r="F6" i="375"/>
  <c r="F8" i="375" s="1"/>
  <c r="C8" i="375"/>
  <c r="D6" i="382"/>
  <c r="E5" i="367"/>
  <c r="E9" i="367" s="1"/>
  <c r="I6" i="401"/>
  <c r="F8" i="401"/>
  <c r="E7" i="391"/>
  <c r="B6" i="394"/>
  <c r="D6" i="390"/>
  <c r="A3" i="374"/>
  <c r="A3" i="375" s="1"/>
  <c r="A3" i="376" s="1"/>
  <c r="A3" i="377" s="1"/>
  <c r="A3" i="378" s="1"/>
  <c r="A3" i="379" s="1"/>
  <c r="A3" i="380" s="1"/>
  <c r="A3" i="381" s="1"/>
  <c r="A3" i="382" s="1"/>
  <c r="A3" i="371"/>
  <c r="A3" i="372" s="1"/>
  <c r="A6" i="375"/>
  <c r="A6" i="376" s="1"/>
  <c r="A6" i="377" s="1"/>
  <c r="A6" i="378" s="1"/>
  <c r="A6" i="379" s="1"/>
  <c r="A6" i="380" s="1"/>
  <c r="A6" i="381" s="1"/>
  <c r="A6" i="371"/>
  <c r="A25" i="371" s="1"/>
  <c r="A6" i="369"/>
  <c r="A6" i="382"/>
  <c r="A6" i="372"/>
  <c r="A5" i="370"/>
  <c r="A5" i="367"/>
  <c r="A5" i="366"/>
  <c r="A6" i="368" s="1"/>
  <c r="E5" i="365"/>
  <c r="C5" i="365"/>
  <c r="C6" i="356"/>
  <c r="P6" i="338"/>
  <c r="H6" i="355"/>
  <c r="J6" i="354"/>
  <c r="H6" i="354"/>
  <c r="H6" i="353"/>
  <c r="H6" i="350"/>
  <c r="J6" i="350" s="1"/>
  <c r="C15" i="343"/>
  <c r="D6" i="343"/>
  <c r="B5" i="339" s="1"/>
  <c r="C6" i="343"/>
  <c r="A3" i="343"/>
  <c r="A3" i="344" s="1"/>
  <c r="A3" i="348" s="1"/>
  <c r="A3" i="349" s="1"/>
  <c r="A3" i="350" s="1"/>
  <c r="A3" i="351" s="1"/>
  <c r="A3" i="352" s="1"/>
  <c r="A3" i="353" s="1"/>
  <c r="A3" i="354" s="1"/>
  <c r="A3" i="355" s="1"/>
  <c r="A3" i="356" s="1"/>
  <c r="H8" i="342"/>
  <c r="D7" i="339"/>
  <c r="C6" i="349"/>
  <c r="A3" i="339"/>
  <c r="A3" i="340" s="1"/>
  <c r="A3" i="341" s="1"/>
  <c r="A3" i="342" s="1"/>
  <c r="M6" i="338"/>
  <c r="M8" i="338" s="1"/>
  <c r="D12" i="332" s="1"/>
  <c r="F12" i="332" s="1"/>
  <c r="C6" i="338"/>
  <c r="C8" i="338" s="1"/>
  <c r="A3" i="338"/>
  <c r="K8" i="337"/>
  <c r="I8" i="337"/>
  <c r="H8" i="337"/>
  <c r="K7" i="337"/>
  <c r="I7" i="337"/>
  <c r="H7" i="337"/>
  <c r="L6" i="337"/>
  <c r="K6" i="337"/>
  <c r="E6" i="337"/>
  <c r="H6" i="337" s="1"/>
  <c r="I6" i="337" s="1"/>
  <c r="D5" i="341" s="1"/>
  <c r="L5" i="337"/>
  <c r="K5" i="337"/>
  <c r="H5" i="337"/>
  <c r="I5" i="337" s="1"/>
  <c r="A3" i="337"/>
  <c r="A5" i="336"/>
  <c r="A5" i="337" s="1"/>
  <c r="A6" i="338" s="1"/>
  <c r="A5" i="339" s="1"/>
  <c r="A3" i="336"/>
  <c r="B9" i="335"/>
  <c r="K5" i="335"/>
  <c r="L5" i="336" s="1"/>
  <c r="I5" i="344" s="1"/>
  <c r="A3" i="335"/>
  <c r="A3" i="333"/>
  <c r="G26" i="332"/>
  <c r="B26" i="332"/>
  <c r="G25" i="332"/>
  <c r="B25" i="332"/>
  <c r="C21" i="332"/>
  <c r="C20" i="332"/>
  <c r="C19" i="332"/>
  <c r="C18" i="332"/>
  <c r="C17" i="332"/>
  <c r="C16" i="332"/>
  <c r="C15" i="332"/>
  <c r="C8" i="356" l="1"/>
  <c r="F8" i="364"/>
  <c r="C8" i="364"/>
  <c r="D5" i="366"/>
  <c r="D7" i="366" s="1"/>
  <c r="C5" i="339"/>
  <c r="F5" i="344"/>
  <c r="I6" i="375"/>
  <c r="E5" i="339"/>
  <c r="E7" i="339" s="1"/>
  <c r="C15" i="400"/>
  <c r="E12" i="394"/>
  <c r="E13" i="394" s="1"/>
  <c r="I8" i="390"/>
  <c r="L6" i="390"/>
  <c r="D8" i="382"/>
  <c r="E6" i="368" s="1"/>
  <c r="E8" i="368" s="1"/>
  <c r="L6" i="364"/>
  <c r="I8" i="364"/>
  <c r="B6" i="390"/>
  <c r="D8" i="390"/>
  <c r="D9" i="384" s="1"/>
  <c r="F9" i="384" s="1"/>
  <c r="C6" i="402"/>
  <c r="C5" i="385"/>
  <c r="I8" i="401"/>
  <c r="L6" i="401"/>
  <c r="B12" i="394"/>
  <c r="C15" i="402"/>
  <c r="B8" i="394"/>
  <c r="B13" i="394" s="1"/>
  <c r="C8" i="333"/>
  <c r="F6" i="338"/>
  <c r="D5" i="340"/>
  <c r="D7" i="340" s="1"/>
  <c r="L6" i="372"/>
  <c r="C25" i="371"/>
  <c r="B6" i="368"/>
  <c r="E7" i="365"/>
  <c r="D6" i="364"/>
  <c r="C8" i="349"/>
  <c r="F6" i="349"/>
  <c r="E5" i="341"/>
  <c r="A6" i="343"/>
  <c r="A6" i="356"/>
  <c r="A5" i="344"/>
  <c r="A5" i="341"/>
  <c r="A5" i="340"/>
  <c r="A6" i="342" s="1"/>
  <c r="A6" i="349"/>
  <c r="A6" i="350" s="1"/>
  <c r="A6" i="351" s="1"/>
  <c r="A6" i="352" s="1"/>
  <c r="A6" i="353" s="1"/>
  <c r="A6" i="354" s="1"/>
  <c r="A6" i="355" s="1"/>
  <c r="I8" i="375" l="1"/>
  <c r="L6" i="375"/>
  <c r="D6" i="338"/>
  <c r="B6" i="338" s="1"/>
  <c r="B6" i="342"/>
  <c r="B8" i="342" s="1"/>
  <c r="K6" i="390"/>
  <c r="L8" i="390"/>
  <c r="C16" i="359"/>
  <c r="D21" i="358" s="1"/>
  <c r="C12" i="374"/>
  <c r="L8" i="364"/>
  <c r="K6" i="364"/>
  <c r="B5" i="396"/>
  <c r="B5" i="392"/>
  <c r="E5" i="392" s="1"/>
  <c r="O6" i="401"/>
  <c r="L8" i="401"/>
  <c r="C8" i="402"/>
  <c r="C16" i="402" s="1"/>
  <c r="C6" i="403"/>
  <c r="F8" i="338"/>
  <c r="I6" i="338"/>
  <c r="B12" i="368"/>
  <c r="C15" i="376"/>
  <c r="B6" i="364"/>
  <c r="C6" i="376"/>
  <c r="D8" i="364"/>
  <c r="D9" i="358" s="1"/>
  <c r="C5" i="359"/>
  <c r="I6" i="371"/>
  <c r="D6" i="372"/>
  <c r="I6" i="372" s="1"/>
  <c r="F25" i="371"/>
  <c r="C26" i="371"/>
  <c r="F26" i="371" s="1"/>
  <c r="B8" i="368"/>
  <c r="B13" i="368" s="1"/>
  <c r="F8" i="349"/>
  <c r="I6" i="349"/>
  <c r="D8" i="356"/>
  <c r="C15" i="350"/>
  <c r="B12" i="342"/>
  <c r="C6" i="350"/>
  <c r="D8" i="338"/>
  <c r="D9" i="332" s="1"/>
  <c r="F9" i="332" s="1"/>
  <c r="O6" i="375" l="1"/>
  <c r="L8" i="375"/>
  <c r="C12" i="348"/>
  <c r="E6" i="342"/>
  <c r="E8" i="342" s="1"/>
  <c r="C5" i="333"/>
  <c r="E12" i="368"/>
  <c r="E13" i="368" s="1"/>
  <c r="C15" i="374"/>
  <c r="C8" i="403"/>
  <c r="G6" i="390"/>
  <c r="C6" i="394"/>
  <c r="E7" i="392"/>
  <c r="O8" i="401"/>
  <c r="R6" i="401"/>
  <c r="R8" i="401" s="1"/>
  <c r="I8" i="338"/>
  <c r="L6" i="338"/>
  <c r="B5" i="370"/>
  <c r="B5" i="366"/>
  <c r="E5" i="366" s="1"/>
  <c r="B6" i="371"/>
  <c r="C8" i="376"/>
  <c r="C16" i="376" s="1"/>
  <c r="C6" i="377"/>
  <c r="Q26" i="371"/>
  <c r="J6" i="371"/>
  <c r="B13" i="342"/>
  <c r="I8" i="349"/>
  <c r="L6" i="349"/>
  <c r="C16" i="333"/>
  <c r="D21" i="332" s="1"/>
  <c r="F21" i="332" s="1"/>
  <c r="C15" i="348"/>
  <c r="E12" i="342"/>
  <c r="B5" i="344"/>
  <c r="B5" i="340"/>
  <c r="E5" i="340" s="1"/>
  <c r="C8" i="350"/>
  <c r="C16" i="350" s="1"/>
  <c r="C6" i="351"/>
  <c r="E13" i="342" l="1"/>
  <c r="O8" i="375"/>
  <c r="R6" i="375"/>
  <c r="R8" i="375" s="1"/>
  <c r="C8" i="394"/>
  <c r="C8" i="405"/>
  <c r="D6" i="402"/>
  <c r="G8" i="390"/>
  <c r="D10" i="384" s="1"/>
  <c r="F10" i="384" s="1"/>
  <c r="E6" i="390"/>
  <c r="C6" i="385"/>
  <c r="D15" i="402"/>
  <c r="C12" i="394"/>
  <c r="L8" i="338"/>
  <c r="K6" i="338"/>
  <c r="E7" i="366"/>
  <c r="C6" i="368"/>
  <c r="G6" i="364"/>
  <c r="C8" i="377"/>
  <c r="C6" i="379"/>
  <c r="B6" i="372"/>
  <c r="G6" i="372" s="1"/>
  <c r="G6" i="371"/>
  <c r="O6" i="349"/>
  <c r="L8" i="349"/>
  <c r="C8" i="351"/>
  <c r="C6" i="353"/>
  <c r="C6" i="342"/>
  <c r="G6" i="338"/>
  <c r="E7" i="340"/>
  <c r="C5" i="396" l="1"/>
  <c r="E5" i="396" s="1"/>
  <c r="G5" i="396" s="1"/>
  <c r="C5" i="393" s="1"/>
  <c r="G5" i="393" s="1"/>
  <c r="H5" i="393" s="1"/>
  <c r="D6" i="403"/>
  <c r="D8" i="402"/>
  <c r="D16" i="402" s="1"/>
  <c r="C13" i="394"/>
  <c r="C8" i="406"/>
  <c r="C6" i="407"/>
  <c r="D15" i="376"/>
  <c r="C12" i="368"/>
  <c r="C6" i="380"/>
  <c r="C8" i="379"/>
  <c r="C8" i="368"/>
  <c r="G8" i="364"/>
  <c r="D10" i="358" s="1"/>
  <c r="E6" i="364"/>
  <c r="C6" i="359"/>
  <c r="D6" i="376"/>
  <c r="O8" i="349"/>
  <c r="R6" i="349"/>
  <c r="R8" i="349" s="1"/>
  <c r="C12" i="342"/>
  <c r="D15" i="350"/>
  <c r="C8" i="353"/>
  <c r="C6" i="354"/>
  <c r="C8" i="342"/>
  <c r="D6" i="350"/>
  <c r="G8" i="338"/>
  <c r="D10" i="332" s="1"/>
  <c r="F10" i="332" s="1"/>
  <c r="E6" i="338"/>
  <c r="C6" i="333"/>
  <c r="C13" i="368" l="1"/>
  <c r="C6" i="393"/>
  <c r="C7" i="393" s="1"/>
  <c r="C8" i="393" s="1"/>
  <c r="H5" i="396"/>
  <c r="C9" i="393" s="1"/>
  <c r="G9" i="393" s="1"/>
  <c r="G11" i="393" s="1"/>
  <c r="D8" i="403"/>
  <c r="C8" i="407"/>
  <c r="C5" i="370"/>
  <c r="E5" i="370" s="1"/>
  <c r="G5" i="370" s="1"/>
  <c r="C5" i="367" s="1"/>
  <c r="G5" i="367" s="1"/>
  <c r="H5" i="367" s="1"/>
  <c r="C6" i="371"/>
  <c r="D6" i="377"/>
  <c r="D8" i="376"/>
  <c r="D16" i="376" s="1"/>
  <c r="C8" i="380"/>
  <c r="C6" i="381"/>
  <c r="C6" i="355"/>
  <c r="C8" i="354"/>
  <c r="C13" i="342"/>
  <c r="C5" i="344"/>
  <c r="D8" i="350"/>
  <c r="D16" i="350" s="1"/>
  <c r="D6" i="351"/>
  <c r="J6" i="390" l="1"/>
  <c r="E15" i="402"/>
  <c r="D12" i="394"/>
  <c r="D8" i="405"/>
  <c r="C6" i="367"/>
  <c r="C7" i="367" s="1"/>
  <c r="C8" i="367" s="1"/>
  <c r="H5" i="370"/>
  <c r="C9" i="367" s="1"/>
  <c r="G9" i="367" s="1"/>
  <c r="C8" i="381"/>
  <c r="C6" i="372"/>
  <c r="H6" i="372" s="1"/>
  <c r="K6" i="372" s="1"/>
  <c r="N6" i="372" s="1"/>
  <c r="H6" i="371"/>
  <c r="K6" i="371" s="1"/>
  <c r="N6" i="371" s="1"/>
  <c r="D6" i="379"/>
  <c r="D8" i="377"/>
  <c r="C8" i="355"/>
  <c r="D8" i="351"/>
  <c r="D6" i="353"/>
  <c r="G11" i="367" l="1"/>
  <c r="H9" i="367"/>
  <c r="H11" i="367" s="1"/>
  <c r="D6" i="407"/>
  <c r="D8" i="406"/>
  <c r="E6" i="402"/>
  <c r="C7" i="385"/>
  <c r="C9" i="385" s="1"/>
  <c r="J8" i="390"/>
  <c r="D11" i="384" s="1"/>
  <c r="F11" i="384" s="1"/>
  <c r="H6" i="390"/>
  <c r="N6" i="390" s="1"/>
  <c r="Q6" i="390" s="1"/>
  <c r="D6" i="394"/>
  <c r="O6" i="390"/>
  <c r="O8" i="390" s="1"/>
  <c r="E15" i="376"/>
  <c r="J6" i="364"/>
  <c r="D12" i="368"/>
  <c r="P6" i="372"/>
  <c r="S6" i="372"/>
  <c r="D6" i="380"/>
  <c r="D8" i="379"/>
  <c r="P6" i="371"/>
  <c r="S6" i="371"/>
  <c r="D6" i="354"/>
  <c r="D8" i="353"/>
  <c r="D14" i="384" l="1"/>
  <c r="F14" i="384"/>
  <c r="D8" i="407"/>
  <c r="D8" i="394"/>
  <c r="D13" i="394" s="1"/>
  <c r="F6" i="394"/>
  <c r="F8" i="394" s="1"/>
  <c r="E8" i="402"/>
  <c r="E16" i="402" s="1"/>
  <c r="E6" i="403"/>
  <c r="F6" i="402"/>
  <c r="E6" i="376"/>
  <c r="C7" i="359"/>
  <c r="C9" i="359" s="1"/>
  <c r="J8" i="364"/>
  <c r="D11" i="358" s="1"/>
  <c r="D14" i="358" s="1"/>
  <c r="D6" i="368"/>
  <c r="H6" i="364"/>
  <c r="N6" i="364" s="1"/>
  <c r="Q6" i="364" s="1"/>
  <c r="O6" i="364"/>
  <c r="O8" i="364" s="1"/>
  <c r="D6" i="381"/>
  <c r="D8" i="380"/>
  <c r="D8" i="354"/>
  <c r="D6" i="355"/>
  <c r="F8" i="402" l="1"/>
  <c r="G6" i="402"/>
  <c r="E8" i="403"/>
  <c r="F6" i="403"/>
  <c r="E8" i="376"/>
  <c r="E16" i="376" s="1"/>
  <c r="E6" i="377"/>
  <c r="F6" i="376"/>
  <c r="D8" i="381"/>
  <c r="D8" i="368"/>
  <c r="D13" i="368" s="1"/>
  <c r="F6" i="368"/>
  <c r="F8" i="368" s="1"/>
  <c r="D8" i="355"/>
  <c r="F8" i="403" l="1"/>
  <c r="G6" i="403"/>
  <c r="G8" i="402"/>
  <c r="D17" i="401" s="1"/>
  <c r="D6" i="401"/>
  <c r="E8" i="405"/>
  <c r="F8" i="376"/>
  <c r="G6" i="376"/>
  <c r="E6" i="379"/>
  <c r="E8" i="377"/>
  <c r="F6" i="377"/>
  <c r="E6" i="407" l="1"/>
  <c r="E8" i="406"/>
  <c r="F6" i="406"/>
  <c r="F8" i="405"/>
  <c r="C6" i="404"/>
  <c r="G8" i="403"/>
  <c r="G17" i="401" s="1"/>
  <c r="G6" i="401"/>
  <c r="B6" i="401"/>
  <c r="D8" i="401"/>
  <c r="C10" i="385"/>
  <c r="G8" i="376"/>
  <c r="D17" i="375" s="1"/>
  <c r="D6" i="375"/>
  <c r="F8" i="377"/>
  <c r="G6" i="377"/>
  <c r="E6" i="380"/>
  <c r="E8" i="379"/>
  <c r="F6" i="379"/>
  <c r="G8" i="401" l="1"/>
  <c r="E6" i="401"/>
  <c r="C11" i="385"/>
  <c r="D16" i="384" s="1"/>
  <c r="M6" i="401"/>
  <c r="G8" i="405"/>
  <c r="M17" i="401" s="1"/>
  <c r="E8" i="407"/>
  <c r="F6" i="407"/>
  <c r="D6" i="404"/>
  <c r="C8" i="404"/>
  <c r="D15" i="384"/>
  <c r="F15" i="384" s="1"/>
  <c r="D18" i="401"/>
  <c r="C5" i="400"/>
  <c r="G6" i="406"/>
  <c r="F8" i="406"/>
  <c r="C10" i="359"/>
  <c r="B6" i="375"/>
  <c r="D8" i="375"/>
  <c r="F8" i="379"/>
  <c r="G6" i="379"/>
  <c r="E6" i="381"/>
  <c r="E8" i="380"/>
  <c r="F6" i="380"/>
  <c r="C6" i="378"/>
  <c r="G8" i="377"/>
  <c r="G17" i="375" s="1"/>
  <c r="G6" i="375"/>
  <c r="F16" i="384" l="1"/>
  <c r="I6" i="329" s="1"/>
  <c r="D8" i="404"/>
  <c r="J17" i="401" s="1"/>
  <c r="J6" i="401"/>
  <c r="M8" i="401"/>
  <c r="K6" i="401"/>
  <c r="C13" i="385"/>
  <c r="G18" i="401"/>
  <c r="C6" i="400"/>
  <c r="F8" i="407"/>
  <c r="G6" i="407"/>
  <c r="G8" i="406"/>
  <c r="P17" i="401" s="1"/>
  <c r="P6" i="401"/>
  <c r="M6" i="375"/>
  <c r="G8" i="379"/>
  <c r="M17" i="375" s="1"/>
  <c r="D15" i="358"/>
  <c r="D6" i="378"/>
  <c r="C8" i="378"/>
  <c r="G8" i="375"/>
  <c r="E6" i="375"/>
  <c r="C11" i="359"/>
  <c r="D16" i="358" s="1"/>
  <c r="K6" i="329" s="1"/>
  <c r="H6" i="329" s="1"/>
  <c r="G6" i="380"/>
  <c r="F8" i="380"/>
  <c r="E8" i="381"/>
  <c r="F6" i="381"/>
  <c r="D18" i="375"/>
  <c r="C5" i="374"/>
  <c r="G8" i="353"/>
  <c r="M17" i="349" s="1"/>
  <c r="M6" i="349"/>
  <c r="F18" i="384" l="1"/>
  <c r="I8" i="329" s="1"/>
  <c r="G8" i="407"/>
  <c r="S17" i="401" s="1"/>
  <c r="U17" i="401" s="1"/>
  <c r="S6" i="401"/>
  <c r="U6" i="401" s="1"/>
  <c r="U8" i="401" s="1"/>
  <c r="C12" i="385"/>
  <c r="J8" i="401"/>
  <c r="H6" i="401"/>
  <c r="N6" i="401"/>
  <c r="P8" i="401"/>
  <c r="C14" i="385"/>
  <c r="D19" i="384" s="1"/>
  <c r="F19" i="384" s="1"/>
  <c r="M18" i="401"/>
  <c r="C8" i="400"/>
  <c r="M8" i="375"/>
  <c r="K6" i="375"/>
  <c r="C13" i="359"/>
  <c r="F8" i="381"/>
  <c r="G6" i="381"/>
  <c r="G8" i="380"/>
  <c r="P17" i="375" s="1"/>
  <c r="P6" i="375"/>
  <c r="D8" i="378"/>
  <c r="J17" i="375" s="1"/>
  <c r="J6" i="375"/>
  <c r="G18" i="375"/>
  <c r="C6" i="374"/>
  <c r="K6" i="349"/>
  <c r="C13" i="333"/>
  <c r="D18" i="332" s="1"/>
  <c r="F18" i="332" s="1"/>
  <c r="M8" i="349"/>
  <c r="K8" i="329" l="1"/>
  <c r="H8" i="329" s="1"/>
  <c r="G8" i="329"/>
  <c r="D17" i="384"/>
  <c r="F17" i="384" s="1"/>
  <c r="P18" i="401"/>
  <c r="C9" i="400"/>
  <c r="J18" i="401"/>
  <c r="C7" i="400"/>
  <c r="S8" i="401"/>
  <c r="Q6" i="401"/>
  <c r="T6" i="401" s="1"/>
  <c r="C15" i="385"/>
  <c r="D20" i="384" s="1"/>
  <c r="F20" i="384" s="1"/>
  <c r="U18" i="401"/>
  <c r="G8" i="381"/>
  <c r="S17" i="375" s="1"/>
  <c r="U17" i="375" s="1"/>
  <c r="S6" i="375"/>
  <c r="U6" i="375" s="1"/>
  <c r="U8" i="375" s="1"/>
  <c r="M18" i="375"/>
  <c r="C8" i="374"/>
  <c r="J8" i="375"/>
  <c r="C12" i="359"/>
  <c r="H6" i="375"/>
  <c r="C14" i="359"/>
  <c r="D19" i="358" s="1"/>
  <c r="N6" i="375"/>
  <c r="P8" i="375"/>
  <c r="M18" i="349"/>
  <c r="C8" i="348"/>
  <c r="I7" i="329" l="1"/>
  <c r="F24" i="384"/>
  <c r="D24" i="384"/>
  <c r="S18" i="401"/>
  <c r="C10" i="400"/>
  <c r="C11" i="400" s="1"/>
  <c r="C16" i="400" s="1"/>
  <c r="C17" i="385"/>
  <c r="C18" i="385" s="1"/>
  <c r="U18" i="375"/>
  <c r="J18" i="375"/>
  <c r="C7" i="374"/>
  <c r="D17" i="358"/>
  <c r="K7" i="329" s="1"/>
  <c r="H7" i="329" s="1"/>
  <c r="S8" i="375"/>
  <c r="Q6" i="375"/>
  <c r="T6" i="375" s="1"/>
  <c r="C15" i="359"/>
  <c r="D20" i="358" s="1"/>
  <c r="P18" i="375"/>
  <c r="C9" i="374"/>
  <c r="F25" i="384" l="1"/>
  <c r="H24" i="384"/>
  <c r="D25" i="384"/>
  <c r="S18" i="375"/>
  <c r="C10" i="374"/>
  <c r="C11" i="374" s="1"/>
  <c r="C16" i="374" s="1"/>
  <c r="D24" i="358"/>
  <c r="C17" i="359"/>
  <c r="C18" i="359" s="1"/>
  <c r="F26" i="384" l="1"/>
  <c r="F27" i="384" s="1"/>
  <c r="F28" i="384" s="1"/>
  <c r="F29" i="384" s="1"/>
  <c r="C7" i="329" s="1"/>
  <c r="D7" i="329" s="1"/>
  <c r="D26" i="384"/>
  <c r="D27" i="384" s="1"/>
  <c r="D25" i="358"/>
  <c r="D26" i="358" s="1"/>
  <c r="G24" i="358"/>
  <c r="D28" i="384" l="1"/>
  <c r="D29" i="384" s="1"/>
  <c r="G27" i="358"/>
  <c r="D27" i="358"/>
  <c r="E25" i="358" s="1"/>
  <c r="E26" i="358" l="1"/>
  <c r="E27" i="358"/>
  <c r="D28" i="358"/>
  <c r="D29" i="358" s="1"/>
  <c r="C6" i="329" s="1"/>
  <c r="N6" i="329" s="1"/>
  <c r="E14" i="358"/>
  <c r="E24" i="358"/>
  <c r="D6" i="329" l="1"/>
  <c r="J8" i="329"/>
  <c r="E5" i="344"/>
  <c r="G5" i="344" s="1"/>
  <c r="C6" i="341" s="1"/>
  <c r="C7" i="341" s="1"/>
  <c r="C8" i="341" s="1"/>
  <c r="H5" i="344" l="1"/>
  <c r="C9" i="341" s="1"/>
  <c r="C5" i="341"/>
  <c r="G5" i="341" s="1"/>
  <c r="G11" i="341" s="1"/>
  <c r="D12" i="342" l="1"/>
  <c r="J6" i="338"/>
  <c r="E15" i="350"/>
  <c r="O6" i="338" l="1"/>
  <c r="O8" i="338" s="1"/>
  <c r="H6" i="338"/>
  <c r="N6" i="338" s="1"/>
  <c r="Q6" i="338" s="1"/>
  <c r="J8" i="338"/>
  <c r="D11" i="332" s="1"/>
  <c r="E6" i="350"/>
  <c r="D6" i="342"/>
  <c r="C7" i="333"/>
  <c r="C9" i="333" s="1"/>
  <c r="F6" i="342" l="1"/>
  <c r="F8" i="342" s="1"/>
  <c r="D8" i="342"/>
  <c r="D13" i="342" s="1"/>
  <c r="D14" i="332"/>
  <c r="F11" i="332"/>
  <c r="F14" i="332" s="1"/>
  <c r="E6" i="351"/>
  <c r="F6" i="350"/>
  <c r="E8" i="350"/>
  <c r="E16" i="350" s="1"/>
  <c r="E6" i="353" l="1"/>
  <c r="E8" i="351"/>
  <c r="F6" i="351"/>
  <c r="G6" i="350"/>
  <c r="F8" i="350"/>
  <c r="G6" i="351" l="1"/>
  <c r="F8" i="351"/>
  <c r="G8" i="350"/>
  <c r="D17" i="349" s="1"/>
  <c r="D6" i="349"/>
  <c r="F6" i="353"/>
  <c r="F8" i="353" s="1"/>
  <c r="E6" i="354"/>
  <c r="E8" i="353"/>
  <c r="G6" i="349" l="1"/>
  <c r="C6" i="352"/>
  <c r="G8" i="351"/>
  <c r="G17" i="349" s="1"/>
  <c r="E6" i="355"/>
  <c r="F6" i="354"/>
  <c r="E8" i="354"/>
  <c r="B6" i="349"/>
  <c r="C10" i="333"/>
  <c r="D8" i="349"/>
  <c r="F8" i="354" l="1"/>
  <c r="G6" i="354"/>
  <c r="D6" i="352"/>
  <c r="C8" i="352"/>
  <c r="D18" i="349"/>
  <c r="C5" i="348"/>
  <c r="C11" i="333"/>
  <c r="D16" i="332" s="1"/>
  <c r="G6" i="329" s="1"/>
  <c r="J6" i="329" s="1"/>
  <c r="G8" i="349"/>
  <c r="E6" i="349"/>
  <c r="D15" i="332"/>
  <c r="E8" i="355"/>
  <c r="F6" i="355"/>
  <c r="F8" i="355" l="1"/>
  <c r="G6" i="355"/>
  <c r="G8" i="354"/>
  <c r="P17" i="349" s="1"/>
  <c r="P6" i="349"/>
  <c r="C6" i="348"/>
  <c r="G18" i="349"/>
  <c r="F15" i="332"/>
  <c r="D8" i="352"/>
  <c r="J17" i="349" s="1"/>
  <c r="J6" i="349"/>
  <c r="G8" i="355" l="1"/>
  <c r="S17" i="349" s="1"/>
  <c r="U17" i="349" s="1"/>
  <c r="S6" i="349"/>
  <c r="J8" i="349"/>
  <c r="C12" i="333"/>
  <c r="H6" i="349"/>
  <c r="N6" i="349"/>
  <c r="C14" i="333"/>
  <c r="D19" i="332" s="1"/>
  <c r="F19" i="332" s="1"/>
  <c r="P8" i="349"/>
  <c r="C9" i="348" l="1"/>
  <c r="P18" i="349"/>
  <c r="C15" i="333"/>
  <c r="D20" i="332" s="1"/>
  <c r="F20" i="332" s="1"/>
  <c r="S8" i="349"/>
  <c r="Q6" i="349"/>
  <c r="T6" i="349" s="1"/>
  <c r="D17" i="332"/>
  <c r="C17" i="333"/>
  <c r="C18" i="333" s="1"/>
  <c r="C7" i="348"/>
  <c r="J18" i="349"/>
  <c r="U6" i="349"/>
  <c r="U8" i="349" s="1"/>
  <c r="U18" i="349" s="1"/>
  <c r="F17" i="332" l="1"/>
  <c r="D24" i="332"/>
  <c r="S18" i="349"/>
  <c r="C10" i="348"/>
  <c r="C11" i="348"/>
  <c r="C16" i="348" s="1"/>
  <c r="G7" i="329" l="1"/>
  <c r="J7" i="329" s="1"/>
  <c r="F24" i="332"/>
  <c r="H24" i="332"/>
  <c r="D25" i="332"/>
  <c r="D26" i="332" s="1"/>
  <c r="D27" i="332" l="1"/>
  <c r="F25" i="332"/>
  <c r="F26" i="332" s="1"/>
  <c r="F27" i="332" l="1"/>
  <c r="F28" i="332" s="1"/>
  <c r="D28" i="332"/>
  <c r="D29" i="332" s="1"/>
  <c r="F29" i="332" l="1"/>
  <c r="C5" i="329" s="1"/>
  <c r="D5" i="329" s="1"/>
  <c r="D9" i="329" s="1"/>
</calcChain>
</file>

<file path=xl/sharedStrings.xml><?xml version="1.0" encoding="utf-8"?>
<sst xmlns="http://schemas.openxmlformats.org/spreadsheetml/2006/main" count="1537" uniqueCount="507">
  <si>
    <t>경</t>
    <phoneticPr fontId="15" type="noConversion"/>
  </si>
  <si>
    <t>노인장기요양보험료</t>
    <phoneticPr fontId="15" type="noConversion"/>
  </si>
  <si>
    <t>국  민  연  금</t>
    <phoneticPr fontId="15" type="noConversion"/>
  </si>
  <si>
    <t>고 용 보 험 료</t>
    <phoneticPr fontId="15" type="noConversion"/>
  </si>
  <si>
    <t>임금채권보장기금</t>
    <phoneticPr fontId="15" type="noConversion"/>
  </si>
  <si>
    <t>4.</t>
    <phoneticPr fontId="15" type="noConversion"/>
  </si>
  <si>
    <t>5.</t>
    <phoneticPr fontId="15" type="noConversion"/>
  </si>
  <si>
    <t>6.</t>
    <phoneticPr fontId="15" type="noConversion"/>
  </si>
  <si>
    <t xml:space="preserve">1. + 2. + 3. + 4. + 5. </t>
    <phoneticPr fontId="15" type="noConversion"/>
  </si>
  <si>
    <t>7.</t>
    <phoneticPr fontId="15" type="noConversion"/>
  </si>
  <si>
    <t>부가가치세(10.0%)</t>
    <phoneticPr fontId="15" type="noConversion"/>
  </si>
  <si>
    <t>6 × 10.0%</t>
    <phoneticPr fontId="15" type="noConversion"/>
  </si>
  <si>
    <t>8.</t>
    <phoneticPr fontId="15" type="noConversion"/>
  </si>
  <si>
    <t xml:space="preserve">6. + 7. </t>
    <phoneticPr fontId="15" type="noConversion"/>
  </si>
  <si>
    <t>구  분</t>
    <phoneticPr fontId="7" type="noConversion"/>
  </si>
  <si>
    <t>적용인원</t>
    <phoneticPr fontId="7" type="noConversion"/>
  </si>
  <si>
    <t>월기본급여</t>
    <phoneticPr fontId="7" type="noConversion"/>
  </si>
  <si>
    <t>계</t>
    <phoneticPr fontId="7" type="noConversion"/>
  </si>
  <si>
    <t>기본근로시간</t>
    <phoneticPr fontId="17" type="noConversion"/>
  </si>
  <si>
    <t>계</t>
    <phoneticPr fontId="17" type="noConversion"/>
  </si>
  <si>
    <t>hr</t>
    <phoneticPr fontId="17" type="noConversion"/>
  </si>
  <si>
    <t>주간근무</t>
    <phoneticPr fontId="17" type="noConversion"/>
  </si>
  <si>
    <t>구 분</t>
    <phoneticPr fontId="17" type="noConversion"/>
  </si>
  <si>
    <t>단위</t>
    <phoneticPr fontId="17" type="noConversion"/>
  </si>
  <si>
    <t>인원</t>
    <phoneticPr fontId="17" type="noConversion"/>
  </si>
  <si>
    <t>근무형태</t>
    <phoneticPr fontId="17" type="noConversion"/>
  </si>
  <si>
    <t>비 고</t>
    <phoneticPr fontId="17" type="noConversion"/>
  </si>
  <si>
    <t>구  분</t>
    <phoneticPr fontId="17" type="noConversion"/>
  </si>
  <si>
    <t>상여금</t>
    <phoneticPr fontId="17" type="noConversion"/>
  </si>
  <si>
    <t>퇴직급여충당금</t>
    <phoneticPr fontId="17" type="noConversion"/>
  </si>
  <si>
    <t>금 액</t>
    <phoneticPr fontId="17" type="noConversion"/>
  </si>
  <si>
    <t>제수당</t>
    <phoneticPr fontId="17" type="noConversion"/>
  </si>
  <si>
    <t>단가
(1인당)</t>
    <phoneticPr fontId="17" type="noConversion"/>
  </si>
  <si>
    <t>단위 : 원/월</t>
    <phoneticPr fontId="15" type="noConversion"/>
  </si>
  <si>
    <t>기본급여</t>
    <phoneticPr fontId="17" type="noConversion"/>
  </si>
  <si>
    <t>기본급여</t>
    <phoneticPr fontId="15" type="noConversion"/>
  </si>
  <si>
    <t>제수당</t>
    <phoneticPr fontId="15" type="noConversion"/>
  </si>
  <si>
    <t>상여금</t>
    <phoneticPr fontId="15" type="noConversion"/>
  </si>
  <si>
    <t>퇴직급여충당금</t>
    <phoneticPr fontId="15" type="noConversion"/>
  </si>
  <si>
    <t>비</t>
    <phoneticPr fontId="15" type="noConversion"/>
  </si>
  <si>
    <t>월기본급여 산출표</t>
    <phoneticPr fontId="7" type="noConversion"/>
  </si>
  <si>
    <t>비    고</t>
  </si>
  <si>
    <t>직 접 재 료 비</t>
  </si>
  <si>
    <t>재</t>
  </si>
  <si>
    <t>간 접 재 료 비</t>
  </si>
  <si>
    <t>료</t>
  </si>
  <si>
    <t>비</t>
  </si>
  <si>
    <t>소    계</t>
  </si>
  <si>
    <t>노임/일</t>
    <phoneticPr fontId="7" type="noConversion"/>
  </si>
  <si>
    <t>적용직종</t>
    <phoneticPr fontId="7" type="noConversion"/>
  </si>
  <si>
    <t>적용노임단가</t>
    <phoneticPr fontId="7" type="noConversion"/>
  </si>
  <si>
    <t>노임/hr</t>
    <phoneticPr fontId="7" type="noConversion"/>
  </si>
  <si>
    <t>시중노임단가</t>
    <phoneticPr fontId="7" type="noConversion"/>
  </si>
  <si>
    <t>용    역     원     가</t>
    <phoneticPr fontId="15" type="noConversion"/>
  </si>
  <si>
    <t>1.</t>
    <phoneticPr fontId="15" type="noConversion"/>
  </si>
  <si>
    <t>2.</t>
    <phoneticPr fontId="15" type="noConversion"/>
  </si>
  <si>
    <t>3.</t>
    <phoneticPr fontId="15" type="noConversion"/>
  </si>
  <si>
    <t>산 재 보 험 료</t>
    <phoneticPr fontId="15" type="noConversion"/>
  </si>
  <si>
    <t>투입인원</t>
  </si>
  <si>
    <t>휴게시간</t>
    <phoneticPr fontId="17" type="noConversion"/>
  </si>
  <si>
    <t>근로형태별</t>
    <phoneticPr fontId="17" type="noConversion"/>
  </si>
  <si>
    <t>주간</t>
    <phoneticPr fontId="17" type="noConversion"/>
  </si>
  <si>
    <t>인당 월평균 근로시간
[(365일÷7일)÷
12개월×계]</t>
    <phoneticPr fontId="17" type="noConversion"/>
  </si>
  <si>
    <t>총원가</t>
    <phoneticPr fontId="15" type="noConversion"/>
  </si>
  <si>
    <t>총금액</t>
    <phoneticPr fontId="15" type="noConversion"/>
  </si>
  <si>
    <t>연장근로시간</t>
    <phoneticPr fontId="17" type="noConversion"/>
  </si>
  <si>
    <t>합    계</t>
    <phoneticPr fontId="17" type="noConversion"/>
  </si>
  <si>
    <t>일반관리비율</t>
    <phoneticPr fontId="15" type="noConversion"/>
  </si>
  <si>
    <t>이윤율</t>
    <phoneticPr fontId="15" type="noConversion"/>
  </si>
  <si>
    <t xml:space="preserve">주1) 월기본급여 : 적용단가 × 월근무시간 × 적용인원 </t>
    <phoneticPr fontId="7" type="noConversion"/>
  </si>
  <si>
    <t>비고</t>
  </si>
  <si>
    <t>원가계산서</t>
    <phoneticPr fontId="15" type="noConversion"/>
  </si>
  <si>
    <t>[표 2]</t>
    <phoneticPr fontId="7" type="noConversion"/>
  </si>
  <si>
    <t>[표 2-1]</t>
    <phoneticPr fontId="7" type="noConversion"/>
  </si>
  <si>
    <t>적용단가
(HR)</t>
    <phoneticPr fontId="7" type="noConversion"/>
  </si>
  <si>
    <t>월근무시간
(HR)</t>
    <phoneticPr fontId="7" type="noConversion"/>
  </si>
  <si>
    <t>노인장기요양보험료</t>
  </si>
  <si>
    <t>비   고</t>
    <phoneticPr fontId="7" type="noConversion"/>
  </si>
  <si>
    <t>경비 집계표</t>
    <phoneticPr fontId="17" type="noConversion"/>
  </si>
  <si>
    <t>구   분</t>
    <phoneticPr fontId="17" type="noConversion"/>
  </si>
  <si>
    <t>금  액</t>
    <phoneticPr fontId="17" type="noConversion"/>
  </si>
  <si>
    <t>비  고</t>
    <phoneticPr fontId="17" type="noConversion"/>
  </si>
  <si>
    <t>보험 및 기타연기금</t>
    <phoneticPr fontId="17" type="noConversion"/>
  </si>
  <si>
    <t>국민건강보험료</t>
    <phoneticPr fontId="17" type="noConversion"/>
  </si>
  <si>
    <t>노인장기요양보험료</t>
    <phoneticPr fontId="17" type="noConversion"/>
  </si>
  <si>
    <t>국민연금</t>
    <phoneticPr fontId="17" type="noConversion"/>
  </si>
  <si>
    <t>고용보험료</t>
    <phoneticPr fontId="17" type="noConversion"/>
  </si>
  <si>
    <t>임금채권보장기금</t>
    <phoneticPr fontId="17" type="noConversion"/>
  </si>
  <si>
    <t>소계</t>
    <phoneticPr fontId="17" type="noConversion"/>
  </si>
  <si>
    <t>복리후생비</t>
    <phoneticPr fontId="17" type="noConversion"/>
  </si>
  <si>
    <t>보험 및 기타연기금 집계표</t>
    <phoneticPr fontId="17" type="noConversion"/>
  </si>
  <si>
    <t>산재보험료</t>
    <phoneticPr fontId="17" type="noConversion"/>
  </si>
  <si>
    <t>합    게</t>
    <phoneticPr fontId="17" type="noConversion"/>
  </si>
  <si>
    <t>산재보험료 산출표</t>
    <phoneticPr fontId="7" type="noConversion"/>
  </si>
  <si>
    <t>요율
(%)</t>
    <phoneticPr fontId="17" type="noConversion"/>
  </si>
  <si>
    <t>적용대상액</t>
    <phoneticPr fontId="7" type="noConversion"/>
  </si>
  <si>
    <t>국민건강보험료 산출표</t>
    <phoneticPr fontId="7" type="noConversion"/>
  </si>
  <si>
    <t>노인장기요양보험료 산출표</t>
    <phoneticPr fontId="7" type="noConversion"/>
  </si>
  <si>
    <t>국민연금 산출표</t>
    <phoneticPr fontId="7" type="noConversion"/>
  </si>
  <si>
    <t>고용보험료 산출표</t>
    <phoneticPr fontId="7" type="noConversion"/>
  </si>
  <si>
    <t>임금채권보장기금 산출표</t>
    <phoneticPr fontId="7" type="noConversion"/>
  </si>
  <si>
    <t>상여금 산출표</t>
    <phoneticPr fontId="7" type="noConversion"/>
  </si>
  <si>
    <t>월간상여금</t>
    <phoneticPr fontId="7" type="noConversion"/>
  </si>
  <si>
    <t>비   목</t>
    <phoneticPr fontId="7" type="noConversion"/>
  </si>
  <si>
    <t>적용단가</t>
    <phoneticPr fontId="7" type="noConversion"/>
  </si>
  <si>
    <t>수량</t>
    <phoneticPr fontId="7" type="noConversion"/>
  </si>
  <si>
    <t>금 액</t>
    <phoneticPr fontId="7" type="noConversion"/>
  </si>
  <si>
    <t>월금액</t>
    <phoneticPr fontId="7" type="noConversion"/>
  </si>
  <si>
    <t>연차수당</t>
    <phoneticPr fontId="7" type="noConversion"/>
  </si>
  <si>
    <t>퇴직급여충당금 산출표</t>
    <phoneticPr fontId="7" type="noConversion"/>
  </si>
  <si>
    <t>대   상   액</t>
    <phoneticPr fontId="7" type="noConversion"/>
  </si>
  <si>
    <t>지급률</t>
    <phoneticPr fontId="7" type="noConversion"/>
  </si>
  <si>
    <t>월간퇴직금</t>
    <phoneticPr fontId="7" type="noConversion"/>
  </si>
  <si>
    <t>기본급여</t>
    <phoneticPr fontId="7" type="noConversion"/>
  </si>
  <si>
    <t>상여금</t>
    <phoneticPr fontId="7" type="noConversion"/>
  </si>
  <si>
    <t>제수당</t>
    <phoneticPr fontId="7" type="noConversion"/>
  </si>
  <si>
    <t>합   계</t>
    <phoneticPr fontId="7" type="noConversion"/>
  </si>
  <si>
    <t>1/12</t>
    <phoneticPr fontId="7" type="noConversion"/>
  </si>
  <si>
    <t>구  분</t>
  </si>
  <si>
    <t>기본급여
(월)</t>
    <phoneticPr fontId="17" type="noConversion"/>
  </si>
  <si>
    <t>상여금
(월)</t>
    <phoneticPr fontId="17" type="noConversion"/>
  </si>
  <si>
    <t>통상적수당
(월)</t>
    <phoneticPr fontId="17" type="noConversion"/>
  </si>
  <si>
    <t>계</t>
  </si>
  <si>
    <t>통상임금
(hr)</t>
    <phoneticPr fontId="17" type="noConversion"/>
  </si>
  <si>
    <t>통상임금
(일)</t>
    <phoneticPr fontId="17" type="noConversion"/>
  </si>
  <si>
    <t>주당 기본근로시간</t>
    <phoneticPr fontId="17" type="noConversion"/>
  </si>
  <si>
    <t>주당 연장근로시간</t>
    <phoneticPr fontId="17" type="noConversion"/>
  </si>
  <si>
    <t>주휴수당</t>
    <phoneticPr fontId="17" type="noConversion"/>
  </si>
  <si>
    <t>연장근로수당</t>
    <phoneticPr fontId="7" type="noConversion"/>
  </si>
  <si>
    <t>적용직종 및 노임단가</t>
    <phoneticPr fontId="7" type="noConversion"/>
  </si>
  <si>
    <t>통상임금 산출표</t>
    <phoneticPr fontId="17" type="noConversion"/>
  </si>
  <si>
    <t>산 재 보 험 료</t>
  </si>
  <si>
    <t>국  민  연  금</t>
  </si>
  <si>
    <t>고 용 보 험 료</t>
  </si>
  <si>
    <t>임금채권보장기금</t>
  </si>
  <si>
    <t>[표 2-5]</t>
    <phoneticPr fontId="7" type="noConversion"/>
  </si>
  <si>
    <t>주2) 요율(%) : 노인장기요양보험법 시행령 제4조</t>
    <phoneticPr fontId="7" type="noConversion"/>
  </si>
  <si>
    <t>주3) 금액 : 적용대상액 × 요율(%)</t>
    <phoneticPr fontId="7" type="noConversion"/>
  </si>
  <si>
    <t>[표 2-3]</t>
    <phoneticPr fontId="7" type="noConversion"/>
  </si>
  <si>
    <t>[표 2-4]</t>
    <phoneticPr fontId="7" type="noConversion"/>
  </si>
  <si>
    <t>주1) 고용노동부 '통상임금 노사지도 지침(2014. 01. 23)'을 기준으로 산정한 통상임금으로 항목별 기준은 다음과 같다.</t>
    <phoneticPr fontId="17" type="noConversion"/>
  </si>
  <si>
    <t>주2) 적용수량</t>
    <phoneticPr fontId="7" type="noConversion"/>
  </si>
  <si>
    <t>주당 
연장근로시간</t>
    <phoneticPr fontId="17" type="noConversion"/>
  </si>
  <si>
    <t>주당 
기본근로시간</t>
    <phoneticPr fontId="17" type="noConversion"/>
  </si>
  <si>
    <t>직  종  명</t>
    <phoneticPr fontId="7" type="noConversion"/>
  </si>
  <si>
    <t>Ⅰ</t>
    <phoneticPr fontId="17" type="noConversion"/>
  </si>
  <si>
    <t>Ⅲ. 원가계산의 기준</t>
    <phoneticPr fontId="17" type="noConversion"/>
  </si>
  <si>
    <t>Ⅱ</t>
    <phoneticPr fontId="17" type="noConversion"/>
  </si>
  <si>
    <t>Ⅲ</t>
    <phoneticPr fontId="17" type="noConversion"/>
  </si>
  <si>
    <t>Ⅳ</t>
    <phoneticPr fontId="17" type="noConversion"/>
  </si>
  <si>
    <t>1.</t>
    <phoneticPr fontId="17" type="noConversion"/>
  </si>
  <si>
    <t>2.</t>
    <phoneticPr fontId="17" type="noConversion"/>
  </si>
  <si>
    <t xml:space="preserve"> 1. 원가조사의 목적</t>
    <phoneticPr fontId="16" type="noConversion"/>
  </si>
  <si>
    <t xml:space="preserve"> 2. 원가조사의 방법</t>
    <phoneticPr fontId="16" type="noConversion"/>
  </si>
  <si>
    <t>규  격</t>
    <phoneticPr fontId="16" type="noConversion"/>
  </si>
  <si>
    <t>단위</t>
    <phoneticPr fontId="16" type="noConversion"/>
  </si>
  <si>
    <t>비  고</t>
    <phoneticPr fontId="16" type="noConversion"/>
  </si>
  <si>
    <t>식</t>
    <phoneticPr fontId="16" type="noConversion"/>
  </si>
  <si>
    <t xml:space="preserve"> 4. 원가조사의 전제조건</t>
    <phoneticPr fontId="16" type="noConversion"/>
  </si>
  <si>
    <t xml:space="preserve"> 5. 원가조사의 근거자료</t>
    <phoneticPr fontId="16" type="noConversion"/>
  </si>
  <si>
    <t xml:space="preserve"> 1) 근거자료</t>
    <phoneticPr fontId="16" type="noConversion"/>
  </si>
  <si>
    <t>보험료 및 복리후생비</t>
    <phoneticPr fontId="17" type="noConversion"/>
  </si>
  <si>
    <t>복 리 후 생 비</t>
    <phoneticPr fontId="15" type="noConversion"/>
  </si>
  <si>
    <t>휴무</t>
    <phoneticPr fontId="17" type="noConversion"/>
  </si>
  <si>
    <t>휴게시간 1.0hr</t>
    <phoneticPr fontId="17" type="noConversion"/>
  </si>
  <si>
    <t>야간근로시간</t>
    <phoneticPr fontId="17" type="noConversion"/>
  </si>
  <si>
    <t>주휴수당시간</t>
  </si>
  <si>
    <t>주휴수당시간</t>
    <phoneticPr fontId="17" type="noConversion"/>
  </si>
  <si>
    <t>주당 야간근로시간</t>
    <phoneticPr fontId="17" type="noConversion"/>
  </si>
  <si>
    <t>근로시간</t>
    <phoneticPr fontId="17" type="noConversion"/>
  </si>
  <si>
    <t>일당소정근로시간</t>
    <phoneticPr fontId="17" type="noConversion"/>
  </si>
  <si>
    <t>주당 
야간근로시간</t>
    <phoneticPr fontId="17" type="noConversion"/>
  </si>
  <si>
    <t>노</t>
    <phoneticPr fontId="15" type="noConversion"/>
  </si>
  <si>
    <t>무</t>
    <phoneticPr fontId="15" type="noConversion"/>
  </si>
  <si>
    <t>[별표 1]</t>
    <phoneticPr fontId="17" type="noConversion"/>
  </si>
  <si>
    <t>월
근로
시간</t>
    <phoneticPr fontId="17" type="noConversion"/>
  </si>
  <si>
    <t>예상
낙찰율</t>
    <phoneticPr fontId="17" type="noConversion"/>
  </si>
  <si>
    <t>차액</t>
    <phoneticPr fontId="17" type="noConversion"/>
  </si>
  <si>
    <t>정기적
수당</t>
    <phoneticPr fontId="17" type="noConversion"/>
  </si>
  <si>
    <t>식비</t>
    <phoneticPr fontId="17" type="noConversion"/>
  </si>
  <si>
    <t>복리
후생비</t>
    <phoneticPr fontId="17" type="noConversion"/>
  </si>
  <si>
    <t>식비 및
 복리후생비</t>
    <phoneticPr fontId="17" type="noConversion"/>
  </si>
  <si>
    <t>금액</t>
    <phoneticPr fontId="17" type="noConversion"/>
  </si>
  <si>
    <t>낙찰율</t>
    <phoneticPr fontId="17" type="noConversion"/>
  </si>
  <si>
    <t>■ 최저임금 산입 제외 금액 산출표</t>
    <phoneticPr fontId="17" type="noConversion"/>
  </si>
  <si>
    <t>월환산액</t>
    <phoneticPr fontId="17" type="noConversion"/>
  </si>
  <si>
    <t>요율</t>
    <phoneticPr fontId="17" type="noConversion"/>
  </si>
  <si>
    <t>비고</t>
    <phoneticPr fontId="17" type="noConversion"/>
  </si>
  <si>
    <t>최저임금법</t>
    <phoneticPr fontId="17" type="noConversion"/>
  </si>
  <si>
    <t>가. 통화 이외의 것으로 지급하는 임금</t>
  </si>
  <si>
    <t>⑥ 제1항과 제3항은 다음 각 호의 어느 하나에 해당하는 사유로 근로하지 아니한 시간 또는 일에 대하여 사용자가 임금을 지급할 것을 강제하는 것은 아니다.</t>
  </si>
  <si>
    <t>1. 근로자가 자기의 사정으로 소정근로시간 또는 소정의 근로일의 근로를 하지 아니한 경우</t>
  </si>
  <si>
    <t>2. 사용자가 정당한 이유로 근로자에게 소정근로시간 또는 소정의 근로일의 근로를 시키지 아니한 경우</t>
  </si>
  <si>
    <t>⑧ 제7항에 따른 도급인이 책임져야 할 사유의 범위는 다음 각 호와 같다.</t>
  </si>
  <si>
    <t>⑨ 두 차례 이상의 도급으로 사업을 행하는 경우에는 제7항의 "수급인"은 "하수급인(下受給人)"으로 보고, 제7항과 제8항의 "도급인"은 "직상(直上) 수급인(하수급인에게 직접 하도급을 준 수급인)"으로 본다.</t>
  </si>
  <si>
    <t>[전문개정 2008. 3. 21.]</t>
  </si>
  <si>
    <t>[시행일:2012. 7. 1.] 제6조제5항 중 「지방자치법」 제2조제1항제1호의 특별시 및 광역시와 제주특별자치도 및 「지방자치법」 제2조제1항제2호의 시지역를 제외한 지역</t>
  </si>
  <si>
    <t>최저임금법 시행규칙</t>
    <phoneticPr fontId="17" type="noConversion"/>
  </si>
  <si>
    <t>3. 유급으로 처리되는 휴일(「근로기준법」 제55조제1항에 따른 유급휴일은 제외한다)에 대한 임금</t>
  </si>
  <si>
    <t>4. 그 밖에 명칭에 관계없이 제1호부터 제3호까지의 규정에 준하는 것으로 인정되는 임금</t>
  </si>
  <si>
    <t>2. 1개월을 초과하는 기간의 출근성적에 따라 지급하는 정근수당</t>
  </si>
  <si>
    <t>[전문개정 2018. 12. 31.]</t>
  </si>
  <si>
    <t>야간근로수당</t>
    <phoneticPr fontId="7" type="noConversion"/>
  </si>
  <si>
    <t>휴일근로수당</t>
    <phoneticPr fontId="7" type="noConversion"/>
  </si>
  <si>
    <t>월간 통상근로시간</t>
    <phoneticPr fontId="17" type="noConversion"/>
  </si>
  <si>
    <t>주3) 통상임금(hr) : 계 ÷ 월간통상근로시간</t>
    <phoneticPr fontId="17" type="noConversion"/>
  </si>
  <si>
    <t>단순노무종사원</t>
    <phoneticPr fontId="7" type="noConversion"/>
  </si>
  <si>
    <t>제수당 산출표</t>
    <phoneticPr fontId="7" type="noConversion"/>
  </si>
  <si>
    <t>주4) 통상임금(일) : 통상임금(hr) × 근로자별 1일 평균 근로시간</t>
    <phoneticPr fontId="17" type="noConversion"/>
  </si>
  <si>
    <t>금 액</t>
    <phoneticPr fontId="15" type="noConversion"/>
  </si>
  <si>
    <t>구성비(%)</t>
  </si>
  <si>
    <t>노무비 집계표</t>
    <phoneticPr fontId="17" type="noConversion"/>
  </si>
  <si>
    <t>노 무 비</t>
    <phoneticPr fontId="17" type="noConversion"/>
  </si>
  <si>
    <t>합   계</t>
    <phoneticPr fontId="17" type="noConversion"/>
  </si>
  <si>
    <t>주) 총원가 : 1,000원 이하 절사</t>
    <phoneticPr fontId="15" type="noConversion"/>
  </si>
  <si>
    <t>노무비</t>
    <phoneticPr fontId="17" type="noConversion"/>
  </si>
  <si>
    <t>경  비</t>
    <phoneticPr fontId="17" type="noConversion"/>
  </si>
  <si>
    <t>[표 2-6]</t>
    <phoneticPr fontId="7" type="noConversion"/>
  </si>
  <si>
    <t>[표 2-7]</t>
    <phoneticPr fontId="7" type="noConversion"/>
  </si>
  <si>
    <t>[표 2-8]</t>
    <phoneticPr fontId="7" type="noConversion"/>
  </si>
  <si>
    <t>상여지급률</t>
    <phoneticPr fontId="7" type="noConversion"/>
  </si>
  <si>
    <t>2. 노  무  비</t>
    <phoneticPr fontId="17" type="noConversion"/>
  </si>
  <si>
    <t xml:space="preserve"> 부가가치세법 제4조 및 제30조에 의하여 총원가에 10.0%를 승하여 계상하였다.</t>
    <phoneticPr fontId="12" type="noConversion"/>
  </si>
  <si>
    <t>1. 재  료  비</t>
    <phoneticPr fontId="17" type="noConversion"/>
  </si>
  <si>
    <t>3. 경       비</t>
    <phoneticPr fontId="17" type="noConversion"/>
  </si>
  <si>
    <t>4. 일반관리비</t>
    <phoneticPr fontId="17" type="noConversion"/>
  </si>
  <si>
    <t>5. 이       윤</t>
    <phoneticPr fontId="17" type="noConversion"/>
  </si>
  <si>
    <t>6. 부가가치세</t>
    <phoneticPr fontId="17" type="noConversion"/>
  </si>
  <si>
    <t>제6조(최저임금의 효력) ① 사용자는 최저임금의 적용을 받는 근로자에게 최저임금액 이상의 임금을 지급하여야 한다.</t>
  </si>
  <si>
    <t>② 사용자는 이 법에 따른 최저임금을 이유로 종전의 임금수준을 낮추어서는 아니 된다.</t>
  </si>
  <si>
    <t>③ 최저임금의 적용을 받는 근로자와 사용자 사이의 근로계약 중 최저임금액에 미치지 못하는 금액을 임금으로 정한 부분은 무효로 하며, 이 경우 무효로 된 부분은 이 법으로 정한 최저임금액과 동일한 임금을 지급하기로 한 것으로 본다.</t>
  </si>
  <si>
    <t>1. 「근로기준법」 제2조제1항제8호에 따른 소정(所定)근로시간(이하 "소정근로시간"이라 한다) 또는 소정의 근로일에 대하여 지급하는 임금 외의 임금으로서 고용노동부령으로 정하는 임금</t>
  </si>
  <si>
    <t>⑤ 제4항에도 불구하고 「여객자동차 운수사업법」 제3조 및 같은 법 시행령 제3조제2호다목에 따른 일반택시운송사업에서 운전업무에 종사하는 근로자의 최저임금에 산입되는 임금의 범위는 생산고에 따른 임금을 제외한 대통령령으로 정하는 임금으로 한다.</t>
  </si>
  <si>
    <t>⑦ 도급으로 사업을 행하는 경우 도급인이 책임져야 할 사유로 수급인이 근로자에게 최저임금액에 미치지 못하는 임금을 지급한 경우 도급인은 해당 수급인과 연대(連帶)하여 책임을 진다.</t>
  </si>
  <si>
    <t>1. 도급인이 도급계약 체결 당시 인건비 단가를 최저임금액에 미치지 못하는 금액으로 결정하는 행위</t>
  </si>
  <si>
    <t>2. 도급인이 도급계약 기간 중 인건비 단가를 최저임금액에 미치지 못하는 금액으로 낮춘 행위</t>
  </si>
  <si>
    <t xml:space="preserve">부칙 &lt;제15666호, 2018. 6. 12.&gt; </t>
  </si>
  <si>
    <t>제1조(시행일) 이 법은 2019년 1월 1일부터 시행한다.</t>
  </si>
  <si>
    <t>제2조(최저임금의 효력에 관한 적용 특례) ① 제6조제4항제2호의 개정규정에도 불구하고 같은 호에서 규정하고 있는 "100분의 25"는 다음 각 호에 따른 비율로 한다.</t>
  </si>
  <si>
    <t>1. 2020년은 100분의 20</t>
  </si>
  <si>
    <t>2. 2021년은 100분의 15</t>
  </si>
  <si>
    <t>3. 2022년은 100분의 10</t>
  </si>
  <si>
    <t>4. 2023년은 100분의 5</t>
  </si>
  <si>
    <t>5. 2024년부터는 100분의 0</t>
  </si>
  <si>
    <t>② 제6조제4항제3호의 개정규정에도 불구하고 같은 호 나목에서 규정하고 있는 "100분의 7"은 다음 각 호에 따른 비율로 한다.</t>
  </si>
  <si>
    <t>1. 2020년은 100분의 5</t>
  </si>
  <si>
    <t>2. 2021년은 100분의 3</t>
  </si>
  <si>
    <t>3. 2022년은 100분의 2</t>
  </si>
  <si>
    <t>4. 2023년은 100분의 1</t>
  </si>
  <si>
    <t>제2조(최저임금의 범위) ① 「최저임금법」(이하 "법"이라 한다) 제6조제4항제1호에서 "고용노동부령으로 정하는 임금"이란 다음 각 호의 어느 하나에 해당하는 것을 말한다.</t>
  </si>
  <si>
    <t>1. 연장근로 또는 휴일근로에 대한 임금 및 연장·야간 또는 휴일 근로에 대한 가산임금</t>
  </si>
  <si>
    <t>2. 「근로기준법」 제60조에 따른 연차 유급휴가의 미사용수당</t>
  </si>
  <si>
    <t>), 능률수당 또는 근속수당</t>
  </si>
  <si>
    <t>충족
여부</t>
    <phoneticPr fontId="17" type="noConversion"/>
  </si>
  <si>
    <t>최저임금 산입 대상금액</t>
    <phoneticPr fontId="17" type="noConversion"/>
  </si>
  <si>
    <t xml:space="preserve">주2) 최저임금 산입 대상금액 </t>
    <phoneticPr fontId="17" type="noConversion"/>
  </si>
  <si>
    <t xml:space="preserve">  ① 기본급여 : 소정근로시간에 대하여 근로자에게 자급하기로 약정한 임금 </t>
    <phoneticPr fontId="17" type="noConversion"/>
  </si>
  <si>
    <t xml:space="preserve">  ② 상여금 : 일정한 간격을 두고 계속적으로 지급되는 상여금 이라면 '정기성' 요건은 충족되지만, 지급일 특정</t>
    <phoneticPr fontId="17" type="noConversion"/>
  </si>
  <si>
    <t xml:space="preserve">     시점에 재직 중인 근로자에게 한정할 경우에는 '고정성'이 없으므로 통상임금에서 제외되는 것으로, </t>
    <phoneticPr fontId="17" type="noConversion"/>
  </si>
  <si>
    <t xml:space="preserve">     본 용역의 상여금은 매월 지급되는 형태(퇴직시 근무일수에 따라 일할계산)를 기준으로 산정한바 통상임금에 </t>
    <phoneticPr fontId="17" type="noConversion"/>
  </si>
  <si>
    <t xml:space="preserve">     포함하였음.</t>
    <phoneticPr fontId="17" type="noConversion"/>
  </si>
  <si>
    <t xml:space="preserve">  ③ 통상적수당 :  단체협약, 근로계약, 취업규칙 등의 규정에 의하여 소정근로시간(소정근로시간이 없는 경우에는 </t>
    <phoneticPr fontId="17" type="noConversion"/>
  </si>
  <si>
    <t xml:space="preserve">     법정근로시간)에 대하여 근로자에게 지급하기로 정하여진 기본급 임금과 정기적·일률적으로 1임금산정기간에 </t>
    <phoneticPr fontId="17" type="noConversion"/>
  </si>
  <si>
    <t xml:space="preserve">     근로자에게 지급되는 수당), 성과급(최소한도가 보장되는 성과급), 복리후생수당(급식비/교통비-통화지급)등 </t>
    <phoneticPr fontId="17" type="noConversion"/>
  </si>
  <si>
    <t xml:space="preserve">     정기적·일률적·고정적으로 지급되는 수당으로, 본 용역에서는 모든 근로자에게 정기적, 일률적, 고정적으로 </t>
    <phoneticPr fontId="17" type="noConversion"/>
  </si>
  <si>
    <t xml:space="preserve">     ※ 통상임금 : 근로자에게 정기적이고 일률적으로 소정(所定)근로 또는 총 근로에 대하여 지급하기로 정한 </t>
    <phoneticPr fontId="17" type="noConversion"/>
  </si>
  <si>
    <t xml:space="preserve">     시간급 금액, 일급 금액, 주급 금액, 월급 금액 또는 도급 금액으로 연장 · 야간 · 휴일근로 및 </t>
    <phoneticPr fontId="17" type="noConversion"/>
  </si>
  <si>
    <t xml:space="preserve">     연차수당의 법정수당 산정의 기준이 됨 [근로기준법, 고용노동부 '통상임금 노사지도 지침(2014. 01. 23)]</t>
    <phoneticPr fontId="17" type="noConversion"/>
  </si>
  <si>
    <t>최저임금 산입금액</t>
    <phoneticPr fontId="17" type="noConversion"/>
  </si>
  <si>
    <t>주3) 최저임금 산입금액</t>
    <phoneticPr fontId="17" type="noConversion"/>
  </si>
  <si>
    <r>
      <t xml:space="preserve">3. </t>
    </r>
    <r>
      <rPr>
        <sz val="10"/>
        <color rgb="FFFF0000"/>
        <rFont val="굴림체"/>
        <family val="3"/>
        <charset val="129"/>
      </rPr>
      <t>식비, 숙박비, 교통비</t>
    </r>
    <r>
      <rPr>
        <sz val="10"/>
        <rFont val="굴림체"/>
        <family val="3"/>
        <charset val="129"/>
      </rPr>
      <t xml:space="preserve"> 등 근로자의 생활 보조 또는 복리후생을 위한 성질의 임금으로서 다음 각 목의 어느 하나에 해당하는 것</t>
    </r>
    <phoneticPr fontId="17" type="noConversion"/>
  </si>
  <si>
    <r>
      <t>② 법 제6조제4항제2호에서 "</t>
    </r>
    <r>
      <rPr>
        <sz val="10"/>
        <color rgb="FFFF0000"/>
        <rFont val="굴림체"/>
        <family val="3"/>
        <charset val="129"/>
      </rPr>
      <t>고용노동부령으로 정하는 임금"이란</t>
    </r>
    <r>
      <rPr>
        <sz val="10"/>
        <rFont val="굴림체"/>
        <family val="3"/>
        <charset val="129"/>
      </rPr>
      <t xml:space="preserve"> 다음 각 호의 어느 하나에 해당하는 것을 말한다.</t>
    </r>
    <phoneticPr fontId="17" type="noConversion"/>
  </si>
  <si>
    <r>
      <t xml:space="preserve">1. </t>
    </r>
    <r>
      <rPr>
        <sz val="10"/>
        <color rgb="FFFF0000"/>
        <rFont val="굴림체"/>
        <family val="3"/>
        <charset val="129"/>
      </rPr>
      <t>1개월을 초과하는</t>
    </r>
    <r>
      <rPr>
        <sz val="10"/>
        <rFont val="굴림체"/>
        <family val="3"/>
        <charset val="129"/>
      </rPr>
      <t xml:space="preserve"> 기간에 걸친 해당 사유에 따라 산정하는 상여금, 장려가급( </t>
    </r>
    <phoneticPr fontId="17" type="noConversion"/>
  </si>
  <si>
    <r>
      <t xml:space="preserve">나. </t>
    </r>
    <r>
      <rPr>
        <sz val="10"/>
        <color rgb="FFFF0000"/>
        <rFont val="굴림체"/>
        <family val="3"/>
        <charset val="129"/>
      </rPr>
      <t>통화로 지급하는 임금의 월 지급액 중</t>
    </r>
    <r>
      <rPr>
        <sz val="10"/>
        <rFont val="굴림체"/>
        <family val="3"/>
        <charset val="129"/>
      </rPr>
      <t xml:space="preserve"> 해당 연도 시간급 최저임금액을 기준으로 산정된 </t>
    </r>
    <r>
      <rPr>
        <sz val="10"/>
        <color rgb="FFFF0000"/>
        <rFont val="굴림체"/>
        <family val="3"/>
        <charset val="129"/>
      </rPr>
      <t>월 환산액의 100분의 7에 해당하는 부분</t>
    </r>
    <phoneticPr fontId="17" type="noConversion"/>
  </si>
  <si>
    <r>
      <t xml:space="preserve">2. 상여금, 그 밖에 이에 준하는 것으로서 </t>
    </r>
    <r>
      <rPr>
        <sz val="10"/>
        <color rgb="FFFF0000"/>
        <rFont val="굴림체"/>
        <family val="3"/>
        <charset val="129"/>
      </rPr>
      <t>고용노동부령으로 정하는 임금</t>
    </r>
    <r>
      <rPr>
        <sz val="10"/>
        <rFont val="굴림체"/>
        <family val="3"/>
        <charset val="129"/>
      </rPr>
      <t xml:space="preserve">의 </t>
    </r>
    <r>
      <rPr>
        <sz val="10"/>
        <color rgb="FFFF0000"/>
        <rFont val="굴림체"/>
        <family val="3"/>
        <charset val="129"/>
      </rPr>
      <t>월 지급액 중</t>
    </r>
    <r>
      <rPr>
        <sz val="10"/>
        <rFont val="굴림체"/>
        <family val="3"/>
        <charset val="129"/>
      </rPr>
      <t xml:space="preserve"> 해당 연도 시간급 최저임금액을 기준으로 산정된 </t>
    </r>
    <r>
      <rPr>
        <sz val="10"/>
        <color rgb="FFFF0000"/>
        <rFont val="굴림체"/>
        <family val="3"/>
        <charset val="129"/>
      </rPr>
      <t>월 환산액의 100분의 25에 해당하는 부분</t>
    </r>
    <phoneticPr fontId="17" type="noConversion"/>
  </si>
  <si>
    <r>
      <t xml:space="preserve">④ 제1항과 제3항에 따른 임금에는 </t>
    </r>
    <r>
      <rPr>
        <sz val="10"/>
        <color rgb="FFFF0000"/>
        <rFont val="굴림체"/>
        <family val="3"/>
        <charset val="129"/>
      </rPr>
      <t>매월 1회 이상 정기적으로 지급하는 임금을 산입(算入)한다</t>
    </r>
    <r>
      <rPr>
        <sz val="10"/>
        <rFont val="굴림체"/>
        <family val="3"/>
        <charset val="129"/>
      </rPr>
      <t>. 다만, 다음 각 호의 어느 하나에 해당하는 임금은 산입하지 아니한다. &lt;개정 2018. 6. 12.&gt;</t>
    </r>
    <phoneticPr fontId="17" type="noConversion"/>
  </si>
  <si>
    <t>2019년11월4일 고용노동부 유선문의</t>
    <phoneticPr fontId="17" type="noConversion"/>
  </si>
  <si>
    <t>시간당
예상임금</t>
    <phoneticPr fontId="17" type="noConversion"/>
  </si>
  <si>
    <t xml:space="preserve">  ☞. 기본급여, 정기적 수당 : 최저임금법 제6조 제4항에 의거 매월 1회 이상 정기적으로 지급하는 임금 산입</t>
    <phoneticPr fontId="17" type="noConversion"/>
  </si>
  <si>
    <t xml:space="preserve">   -&gt; 상여금, 식비 및 복리후생비 산입 제외 금액 : [별표 1] 최저임금 산입 제외 금액 산출표 참조</t>
    <phoneticPr fontId="17" type="noConversion"/>
  </si>
  <si>
    <t>유급휴일</t>
    <phoneticPr fontId="17" type="noConversion"/>
  </si>
  <si>
    <t>주5일 근무</t>
    <phoneticPr fontId="17" type="noConversion"/>
  </si>
  <si>
    <t>1. 노 무 비</t>
    <phoneticPr fontId="17" type="noConversion"/>
  </si>
  <si>
    <t>2. 경    비</t>
    <phoneticPr fontId="17" type="noConversion"/>
  </si>
  <si>
    <t>[표 1]</t>
    <phoneticPr fontId="7" type="noConversion"/>
  </si>
  <si>
    <t>[표 1-1]</t>
    <phoneticPr fontId="7" type="noConversion"/>
  </si>
  <si>
    <t>[표 1-2]</t>
    <phoneticPr fontId="7" type="noConversion"/>
  </si>
  <si>
    <t>[표 1-3]</t>
    <phoneticPr fontId="7" type="noConversion"/>
  </si>
  <si>
    <t>주1) 기본급여 : [표 1-4] 월기본급여 산출표 참조</t>
    <phoneticPr fontId="17" type="noConversion"/>
  </si>
  <si>
    <t>주2) 상여금 : [표 1-5] 상여금 산출표 참조</t>
    <phoneticPr fontId="17" type="noConversion"/>
  </si>
  <si>
    <t>주3) 제수당 : [표 1-6] 제수당 산출표 참조</t>
    <phoneticPr fontId="17" type="noConversion"/>
  </si>
  <si>
    <t>[표 1-4]</t>
    <phoneticPr fontId="7" type="noConversion"/>
  </si>
  <si>
    <t>주3) 적용단가/hr : [표 1-8] 적용직종 및 노임단가 참조</t>
    <phoneticPr fontId="7" type="noConversion"/>
  </si>
  <si>
    <t>[표 1-5]</t>
    <phoneticPr fontId="7" type="noConversion"/>
  </si>
  <si>
    <t>[표 1-6]</t>
    <phoneticPr fontId="7" type="noConversion"/>
  </si>
  <si>
    <t>[표 1-7]</t>
    <phoneticPr fontId="7" type="noConversion"/>
  </si>
  <si>
    <t>[표 1-8]</t>
    <phoneticPr fontId="7" type="noConversion"/>
  </si>
  <si>
    <t>[표 1-9]</t>
    <phoneticPr fontId="17" type="noConversion"/>
  </si>
  <si>
    <t>[표 1-10]</t>
    <phoneticPr fontId="17" type="noConversion"/>
  </si>
  <si>
    <t xml:space="preserve">   ☞. 기본급여 : [표 1-3] 노무비 집계표 참조</t>
    <phoneticPr fontId="17" type="noConversion"/>
  </si>
  <si>
    <t xml:space="preserve">   ☞. 상여금 : [표 1-3] 노무비 집계표 참조</t>
    <phoneticPr fontId="17" type="noConversion"/>
  </si>
  <si>
    <t>[표 1-3] 노무비 집계표 참조</t>
    <phoneticPr fontId="15" type="noConversion"/>
  </si>
  <si>
    <t>[표 2] 경비 집계표 참조</t>
    <phoneticPr fontId="15" type="noConversion"/>
  </si>
  <si>
    <t>주1) 노무비 : [표 1-3] 노무비 집계표 참조</t>
    <phoneticPr fontId="17" type="noConversion"/>
  </si>
  <si>
    <t>주1) 보험 및 기타연기금 : [표 2-1] 보험 및 기타연기금 집계표 참조</t>
    <phoneticPr fontId="17" type="noConversion"/>
  </si>
  <si>
    <t>주1) 산재보험료 : [표 2-2] 산재보험료 산출표 참조</t>
    <phoneticPr fontId="17" type="noConversion"/>
  </si>
  <si>
    <t>주3) 노인장기요양보험료 : [표 2-4] 노인장기요양보험료 산출표 참조</t>
    <phoneticPr fontId="17" type="noConversion"/>
  </si>
  <si>
    <t>주4) 국민연금 : [표 2-5] 국민연금 산출표 참조</t>
    <phoneticPr fontId="17" type="noConversion"/>
  </si>
  <si>
    <t>주5) 고용보험료 : [표 2-6] 고용보험료 산출표 참조</t>
    <phoneticPr fontId="17" type="noConversion"/>
  </si>
  <si>
    <t>주6) 임금채권보장기금 : [표 2-7] 임금채권보장기금 산출표 참조</t>
    <phoneticPr fontId="17" type="noConversion"/>
  </si>
  <si>
    <t>주1) 적용대상액 : [표 1-3] 노무비 집계표 참조</t>
    <phoneticPr fontId="7" type="noConversion"/>
  </si>
  <si>
    <t xml:space="preserve">  본 원가조사는 지방자치단체를 당사자로 하는 계약에 관한 법률 시행령 제10조(예정가격의 결정기준) </t>
    <phoneticPr fontId="16" type="noConversion"/>
  </si>
  <si>
    <t xml:space="preserve">  제1항 제2호 및 지방자치단체를 당사자로 하는 계약에 관한 법률 시행규칙 제6조 (원가계산에 의한 </t>
    <phoneticPr fontId="16" type="noConversion"/>
  </si>
  <si>
    <t xml:space="preserve">  제2장 예정가격 작성요령, 근로기준법, 최저임금법 등을 기준으로 산출하였다.</t>
    <phoneticPr fontId="7" type="noConversion"/>
  </si>
  <si>
    <t>식   비</t>
    <phoneticPr fontId="17" type="noConversion"/>
  </si>
  <si>
    <t>[표 2-2]</t>
    <phoneticPr fontId="7" type="noConversion"/>
  </si>
  <si>
    <t>주1) 적용대상액 : [표 2-3] 국민건강보험료 산출표 참조</t>
    <phoneticPr fontId="7" type="noConversion"/>
  </si>
  <si>
    <t>식비</t>
    <phoneticPr fontId="17" type="noConversion"/>
  </si>
  <si>
    <t>주4) 금액 : 적용대상액 계 × 요율(%)</t>
    <phoneticPr fontId="7" type="noConversion"/>
  </si>
  <si>
    <t>주3) 요율(%) : 국민건강보험법 시행령 제44조</t>
    <phoneticPr fontId="7" type="noConversion"/>
  </si>
  <si>
    <t>주3) 요율(%) : 국민연금법 제88조</t>
    <phoneticPr fontId="7" type="noConversion"/>
  </si>
  <si>
    <t>주3) 요율(%) : 고용보험 및 산업재해보상보험의 보험료 징수에 관한 법률 시행령 제12조</t>
    <phoneticPr fontId="7" type="noConversion"/>
  </si>
  <si>
    <t>생활임금</t>
    <phoneticPr fontId="7" type="noConversion"/>
  </si>
  <si>
    <t>[표 1-11]</t>
    <phoneticPr fontId="17" type="noConversion"/>
  </si>
  <si>
    <t>생활임금 산입 대상금액</t>
    <phoneticPr fontId="17" type="noConversion"/>
  </si>
  <si>
    <t>생활임금 산입금액</t>
    <phoneticPr fontId="17" type="noConversion"/>
  </si>
  <si>
    <t>시간당
예상임금</t>
    <phoneticPr fontId="17" type="noConversion"/>
  </si>
  <si>
    <t>충족
여부</t>
    <phoneticPr fontId="17" type="noConversion"/>
  </si>
  <si>
    <t>상여금</t>
    <phoneticPr fontId="17" type="noConversion"/>
  </si>
  <si>
    <t xml:space="preserve">주1) 생활임금 산입 대상금액 </t>
    <phoneticPr fontId="17" type="noConversion"/>
  </si>
  <si>
    <t xml:space="preserve">   ☞. 기본급여 : [표 1-3] 노무비 집계표 참조</t>
    <phoneticPr fontId="17" type="noConversion"/>
  </si>
  <si>
    <t xml:space="preserve">   ☞. 상여금 : [표 1-3] 노무비 집계표 참조</t>
    <phoneticPr fontId="17" type="noConversion"/>
  </si>
  <si>
    <t>주2) 생활임금 산입금액</t>
    <phoneticPr fontId="17" type="noConversion"/>
  </si>
  <si>
    <t xml:space="preserve">  ☞. 경기도 생활임금 포함 항목은 기본급+통상수당으로 근로기준법의 통상임금 해석과 다르지 않은 바, 생활임금 산입 대상금액과 동일함.</t>
    <phoneticPr fontId="17" type="noConversion"/>
  </si>
  <si>
    <t xml:space="preserve">   -&gt; [표 1-9] 통상임금 산출표 주기 참조</t>
    <phoneticPr fontId="17" type="noConversion"/>
  </si>
  <si>
    <t>산재율</t>
    <phoneticPr fontId="17" type="noConversion"/>
  </si>
  <si>
    <t>출퇴근재해</t>
    <phoneticPr fontId="17" type="noConversion"/>
  </si>
  <si>
    <t>계</t>
    <phoneticPr fontId="17" type="noConversion"/>
  </si>
  <si>
    <t>실업금여</t>
    <phoneticPr fontId="17" type="noConversion"/>
  </si>
  <si>
    <t>고용안정</t>
    <phoneticPr fontId="17" type="noConversion"/>
  </si>
  <si>
    <t>과  업  명</t>
    <phoneticPr fontId="16" type="noConversion"/>
  </si>
  <si>
    <t>주1) 최저임금 충족 여부 : 최저임금법 (법률 제17326호, 2020.05.26) 제6조 참고</t>
    <phoneticPr fontId="17" type="noConversion"/>
  </si>
  <si>
    <t>[참고자료]-최저임금 충족(여부)산출표</t>
    <phoneticPr fontId="17" type="noConversion"/>
  </si>
  <si>
    <t>[참고자료]-경기도 생활임금 충족(여부)산출표</t>
    <phoneticPr fontId="17" type="noConversion"/>
  </si>
  <si>
    <t>방호원</t>
    <phoneticPr fontId="17" type="noConversion"/>
  </si>
  <si>
    <t>근무일(주5일)</t>
    <phoneticPr fontId="17" type="noConversion"/>
  </si>
  <si>
    <t>휴무일(주2일)</t>
    <phoneticPr fontId="17" type="noConversion"/>
  </si>
  <si>
    <t>정상근로일의 소정근로시간</t>
  </si>
  <si>
    <t>식비포함</t>
    <phoneticPr fontId="17" type="noConversion"/>
  </si>
  <si>
    <t>구  분</t>
    <phoneticPr fontId="7" type="noConversion"/>
  </si>
  <si>
    <t xml:space="preserve">  - 연차수당 : 근로기준법 제60조 제2항(1개월 개근시 1일 유급휴가 발생)에 따라 1일/월 적용</t>
    <phoneticPr fontId="7" type="noConversion"/>
  </si>
  <si>
    <t xml:space="preserve">주3) 월금액 : 적용단가 × 수량 × 적용인원 </t>
    <phoneticPr fontId="7" type="noConversion"/>
  </si>
  <si>
    <t>경기도 생활임금</t>
    <phoneticPr fontId="7" type="noConversion"/>
  </si>
  <si>
    <t xml:space="preserve">용역의 원가계산 제1항에 나호에 상여금은 기준단가의 년 400%를 초과하여 계상할 수 없음과 백남준아트센터의 </t>
    <phoneticPr fontId="7" type="noConversion"/>
  </si>
  <si>
    <t>비 고</t>
    <phoneticPr fontId="7" type="noConversion"/>
  </si>
  <si>
    <t>복리후생비 산출표</t>
    <phoneticPr fontId="17" type="noConversion"/>
  </si>
  <si>
    <t>단가(1인당)</t>
    <phoneticPr fontId="17" type="noConversion"/>
  </si>
  <si>
    <t>주2) 복리후생비 : [표 2-8] 복리후생비 산출표 참조</t>
    <phoneticPr fontId="17" type="noConversion"/>
  </si>
  <si>
    <t xml:space="preserve"> 그 밖의 사업지원 용역 기준</t>
    <phoneticPr fontId="15" type="noConversion"/>
  </si>
  <si>
    <t>Ⅳ. 총괄집계표</t>
    <phoneticPr fontId="17" type="noConversion"/>
  </si>
  <si>
    <t>Ⅵ. 참고자료</t>
    <phoneticPr fontId="17" type="noConversion"/>
  </si>
  <si>
    <t>Ⅵ</t>
    <phoneticPr fontId="17" type="noConversion"/>
  </si>
  <si>
    <t>근로기간</t>
    <phoneticPr fontId="17" type="noConversion"/>
  </si>
  <si>
    <t>합  계</t>
    <phoneticPr fontId="17" type="noConversion"/>
  </si>
  <si>
    <t>단 가</t>
    <phoneticPr fontId="17" type="noConversion"/>
  </si>
  <si>
    <t>주3) 금 액 : 근로기간 × 단가</t>
    <phoneticPr fontId="17" type="noConversion"/>
  </si>
  <si>
    <t xml:space="preserve">  - 연차수당 : 근로기준법 제60조 제2항(1개월 미만 근로)에 따라 적용 제외함</t>
    <phoneticPr fontId="7" type="noConversion"/>
  </si>
  <si>
    <t xml:space="preserve">  금액을 산출 보고함으로써, (재)경기문화재단 백남준아트센터의 입찰 및 계약관련 업무에 적용할 </t>
    <phoneticPr fontId="16" type="noConversion"/>
  </si>
  <si>
    <t xml:space="preserve">  예정가격 결정을 위한 기초자료를 제공하는데 그 목적이 있다.</t>
    <phoneticPr fontId="16" type="noConversion"/>
  </si>
  <si>
    <t xml:space="preserve">  대한 제반자료에 의거 조사일 현재를 기준으로 산정되었으며, 다음과 같은 여건의 변동이 있을 경우에는</t>
    <phoneticPr fontId="16" type="noConversion"/>
  </si>
  <si>
    <t>소요인원 및 근로형태</t>
    <phoneticPr fontId="17" type="noConversion"/>
  </si>
  <si>
    <t>인/주당 근로시간 산출식</t>
    <phoneticPr fontId="17" type="noConversion"/>
  </si>
  <si>
    <t>주) 근로시간 산식 : [표 1] 소요인원 및 근로형태 참조</t>
    <phoneticPr fontId="17" type="noConversion"/>
  </si>
  <si>
    <t>인/월평균 근로시간 산출표</t>
    <phoneticPr fontId="17" type="noConversion"/>
  </si>
  <si>
    <t>주) 주당 근로시간  : [표 1-1] 인/주당 근로시간 산출식 참조</t>
    <phoneticPr fontId="17" type="noConversion"/>
  </si>
  <si>
    <t>주2) 월근무시간 : [표 1-2] 인/월평균 근로시간 산출표 참조</t>
    <phoneticPr fontId="7" type="noConversion"/>
  </si>
  <si>
    <t>인/주당 근로시간 산출식</t>
    <phoneticPr fontId="17" type="noConversion"/>
  </si>
  <si>
    <t>인/월평균 근로시간 산출표</t>
    <phoneticPr fontId="17" type="noConversion"/>
  </si>
  <si>
    <t xml:space="preserve">  - 그 외수당 : [표 1-2] 인/월평균 근로시간 산출표 참조</t>
    <phoneticPr fontId="7" type="noConversion"/>
  </si>
  <si>
    <t xml:space="preserve">주1) 월간상여금 : 월기본급여 × 상여지급률 × 적용인원 </t>
    <phoneticPr fontId="7" type="noConversion"/>
  </si>
  <si>
    <t>주2) 월기본급여 : [표 1-4] 월기본급여 산출표 참조</t>
    <phoneticPr fontId="7" type="noConversion"/>
  </si>
  <si>
    <t xml:space="preserve">주3) 상여지급률 : 지방자치단체 입찰 및 계약 집행기준 제2장 예정가격 작성요령 제5관 그 밖의 용역의 </t>
    <phoneticPr fontId="7" type="noConversion"/>
  </si>
  <si>
    <t>주5) 시간당 예상임금 : 생활임금 산입금액 계 ÷ 월근로시간 × 예상낙찰율 -&gt; ※ 실제낙찰율에 따라 시간당 임금은 달라짐에 유의 바람</t>
    <phoneticPr fontId="17" type="noConversion"/>
  </si>
  <si>
    <t>주6) 시간당 예상임금 : 최저임금 산입금액 계 ÷ 월근로시간 × 예상낙찰율 -&gt; ※ 실제낙찰율에 따라 시간당 임금은 달라짐에 유의 바람</t>
    <phoneticPr fontId="17" type="noConversion"/>
  </si>
  <si>
    <t>방호용역 집계표</t>
    <phoneticPr fontId="17" type="noConversion"/>
  </si>
  <si>
    <t>주2) 보험료 및 복리후생비 : [표 2] 경비 집계표 참조</t>
    <phoneticPr fontId="17" type="noConversion"/>
  </si>
  <si>
    <t>과업지시서 참조</t>
    <phoneticPr fontId="16" type="noConversion"/>
  </si>
  <si>
    <t xml:space="preserve">  (1) (재)경기문화재단 백남준아트센터 과업지시서</t>
    <phoneticPr fontId="16" type="noConversion"/>
  </si>
  <si>
    <t>09:00~18:00</t>
    <phoneticPr fontId="17" type="noConversion"/>
  </si>
  <si>
    <t>주) 근로형태별 투입인원 : 과업지시서 기준</t>
    <phoneticPr fontId="17" type="noConversion"/>
  </si>
  <si>
    <t>8.0hr*5일*1인</t>
    <phoneticPr fontId="17" type="noConversion"/>
  </si>
  <si>
    <t>40hr/주÷5일/주</t>
    <phoneticPr fontId="17" type="noConversion"/>
  </si>
  <si>
    <t>Ⅱ. 원가계산의 개요</t>
    <phoneticPr fontId="17" type="noConversion"/>
  </si>
  <si>
    <t>Ⅱ. 원가계산의 개요</t>
    <phoneticPr fontId="16" type="noConversion"/>
  </si>
  <si>
    <t>계</t>
    <phoneticPr fontId="17" type="noConversion"/>
  </si>
  <si>
    <t>구 분</t>
    <phoneticPr fontId="17" type="noConversion"/>
  </si>
  <si>
    <t>노인</t>
    <phoneticPr fontId="17" type="noConversion"/>
  </si>
  <si>
    <t>사후정산 항목 예정금액</t>
    <phoneticPr fontId="17" type="noConversion"/>
  </si>
  <si>
    <t xml:space="preserve">주) 노임/일 : 노임/hr × 8hr/일                                                                                                                            </t>
    <phoneticPr fontId="7" type="noConversion"/>
  </si>
  <si>
    <t xml:space="preserve"> 3) 시행기관 : (사)세디경영연구소</t>
    <phoneticPr fontId="16" type="noConversion"/>
  </si>
  <si>
    <t>주4) 퇴직급여충당금 : [표 1-7] 퇴직급여충당금 산출표 참조</t>
    <phoneticPr fontId="17" type="noConversion"/>
  </si>
  <si>
    <t>주) 근로기준법 제34조, 근로자퇴직급여보장법 제4조에 의거 적용 제외함</t>
    <phoneticPr fontId="7" type="noConversion"/>
  </si>
  <si>
    <t xml:space="preserve">  ☞. 상여금, 식비 및 복리후생비 : </t>
    <phoneticPr fontId="17" type="noConversion"/>
  </si>
  <si>
    <t>주2) 건강보험료 : [표 2-3] 국민건강보험료 산출표 참조</t>
    <phoneticPr fontId="17" type="noConversion"/>
  </si>
  <si>
    <t>국민건강</t>
    <phoneticPr fontId="17" type="noConversion"/>
  </si>
  <si>
    <t>국민건 강 보 험 료</t>
    <phoneticPr fontId="17" type="noConversion"/>
  </si>
  <si>
    <t>주2) 국민건강보험료 : [표 2-3] 국민건강보험료 산출표 참조</t>
    <phoneticPr fontId="17" type="noConversion"/>
  </si>
  <si>
    <t>국민건강보험료</t>
    <phoneticPr fontId="17" type="noConversion"/>
  </si>
  <si>
    <t>Ⅴ</t>
    <phoneticPr fontId="17" type="noConversion"/>
  </si>
  <si>
    <t>주2) 요율(%) : 국민연금법 제88조</t>
    <phoneticPr fontId="7" type="noConversion"/>
  </si>
  <si>
    <t>국민연금</t>
    <phoneticPr fontId="17" type="noConversion"/>
  </si>
  <si>
    <t>비  고</t>
    <phoneticPr fontId="17" type="noConversion"/>
  </si>
  <si>
    <t>주) 적용금액-총금액 : 10원 이하 절사</t>
    <phoneticPr fontId="15" type="noConversion"/>
  </si>
  <si>
    <t>비  고</t>
    <phoneticPr fontId="17" type="noConversion"/>
  </si>
  <si>
    <t>Ⅴ-1</t>
    <phoneticPr fontId="17" type="noConversion"/>
  </si>
  <si>
    <t>Ⅴ-2</t>
    <phoneticPr fontId="17" type="noConversion"/>
  </si>
  <si>
    <t>주2) 단 가 : Ⅴ, Ⅴ-1, Ⅴ-2 원가계산서 참조</t>
    <phoneticPr fontId="17" type="noConversion"/>
  </si>
  <si>
    <t>가입대상 금액 반영</t>
    <phoneticPr fontId="17" type="noConversion"/>
  </si>
  <si>
    <t xml:space="preserve">  결과금액도 수정되어야 할 것이다.</t>
    <phoneticPr fontId="16" type="noConversion"/>
  </si>
  <si>
    <t>22년 2월 14일 연금공단 상담원 통화 내용</t>
    <phoneticPr fontId="17" type="noConversion"/>
  </si>
  <si>
    <t>-&gt; 예시 : 3월24일 부터 6월 19일 인 경우</t>
    <phoneticPr fontId="17" type="noConversion"/>
  </si>
  <si>
    <t>월중(단, 취득월의 초일인경우, 가입자가 희망하는 경우에는 취득월 납부) 자격을 취득하는 경우는 단서조항을 제외하고는 가입대상이 아니며, 상실일의 전날이 속하는 달까지 납부함(상실일 = 퇴사일 다음날)</t>
    <phoneticPr fontId="17" type="noConversion"/>
  </si>
  <si>
    <t xml:space="preserve">  . 6월 : 상실일(6월20일) 전날(6월19일)이 속하는 달까지 이므로 6월 연금가입 필요 </t>
    <phoneticPr fontId="17" type="noConversion"/>
  </si>
  <si>
    <t xml:space="preserve">  . 3월 : 취득한 날이 그 속하는 초일(1일)이 아니고, 가입자가 희망하지 않는 경우 3월 연금가입 불필요 </t>
    <phoneticPr fontId="17" type="noConversion"/>
  </si>
  <si>
    <t>주2) 월간 통상근로시간 : [표 1-2] 인/월평균 근로시간 산출표의 "기본근로시간"</t>
    <phoneticPr fontId="17" type="noConversion"/>
  </si>
  <si>
    <t>22년 11월 경기도 심사과 의견[주휴수당은 통상임금에서 제외(고정성 없음-결근시 수당 제외)] 반영하여 수정</t>
    <phoneticPr fontId="17" type="noConversion"/>
  </si>
  <si>
    <t xml:space="preserve">     지급되는 제수당중 식비보조금(통화형태로 지급)을 포함하여 적용하였음.</t>
    <phoneticPr fontId="17" type="noConversion"/>
  </si>
  <si>
    <t>주1) 적용단가 : [표 1-9] 통상임금 산출표 참조</t>
    <phoneticPr fontId="7" type="noConversion"/>
  </si>
  <si>
    <t xml:space="preserve">     지급하기로 정하여진 고정급 임금으로 기술수당, 근속수당, 가족수당(부양가족 수와 관계없이 모든 </t>
    <phoneticPr fontId="17" type="noConversion"/>
  </si>
  <si>
    <t>주3) 요율(%) : 임금채권보장법 제9조, 고용노동부고시 제2022-94호(2022. 12. 30.)</t>
    <phoneticPr fontId="7" type="noConversion"/>
  </si>
  <si>
    <t xml:space="preserve">   ☞. 식비 : 생활보조·복리후생성 임금으로 통화로 지급되는 식비보조금 적용([표 2-8] 복리후생비 산출표 참조)</t>
    <phoneticPr fontId="17" type="noConversion"/>
  </si>
  <si>
    <t>주4) 월근로시간 : [표 1-2] 인/월평균 근로시간 산출표 참조 (기본근로시간)</t>
    <phoneticPr fontId="17" type="noConversion"/>
  </si>
  <si>
    <t>주3) 월근로시간 : [표 1-2] 인/월평균 근로시간 산출표 참조 (기본근로시간)</t>
    <phoneticPr fontId="17" type="noConversion"/>
  </si>
  <si>
    <t>국민건강보험료</t>
    <phoneticPr fontId="15" type="noConversion"/>
  </si>
  <si>
    <t>구  분</t>
    <phoneticPr fontId="17" type="noConversion"/>
  </si>
  <si>
    <t>가입대상 제외</t>
    <phoneticPr fontId="17" type="noConversion"/>
  </si>
  <si>
    <t>9월~11월</t>
    <phoneticPr fontId="17" type="noConversion"/>
  </si>
  <si>
    <t>주3) 가입대상에서 제외하는 기준으로 산출</t>
    <phoneticPr fontId="7" type="noConversion"/>
  </si>
  <si>
    <t xml:space="preserve"> 3. 원가조사 대상 과업명 및 규격</t>
    <phoneticPr fontId="16" type="noConversion"/>
  </si>
  <si>
    <t>1개월 
근로일수</t>
    <phoneticPr fontId="17" type="noConversion"/>
  </si>
  <si>
    <t>3월(9일)</t>
    <phoneticPr fontId="17" type="noConversion"/>
  </si>
  <si>
    <t>8월(14일)</t>
    <phoneticPr fontId="17" type="noConversion"/>
  </si>
  <si>
    <t>1개월 미만 근로
[03월21일~03월31일]</t>
    <phoneticPr fontId="17" type="noConversion"/>
  </si>
  <si>
    <t>1개월 미만 근로
[08월01일~08월18일]</t>
    <phoneticPr fontId="17" type="noConversion"/>
  </si>
  <si>
    <t>4개월 근로
[04월01일~07월31일]</t>
    <phoneticPr fontId="17" type="noConversion"/>
  </si>
  <si>
    <t>주1) 근로기간 : 2024년 03월 21일 부터 2024년 08월 18일</t>
    <phoneticPr fontId="17" type="noConversion"/>
  </si>
  <si>
    <t>Ⅴ. 원가계산서 [1개월 미만(3월) 기준]</t>
    <phoneticPr fontId="17" type="noConversion"/>
  </si>
  <si>
    <t>주) 단가 : 식비보조금은 월 고정금액 지급 기준</t>
  </si>
  <si>
    <t>한국건물위생관리협회 단가 참조</t>
    <phoneticPr fontId="17" type="noConversion"/>
  </si>
  <si>
    <t>Ⅴ-1. 원가계산서 [1개월(4월~7월) 기준]</t>
    <phoneticPr fontId="17" type="noConversion"/>
  </si>
  <si>
    <t>Ⅴ-2. 원가계산서 [1개월 미만(8월) 기준]</t>
    <phoneticPr fontId="17" type="noConversion"/>
  </si>
  <si>
    <t>적용금액
[금액÷21.75일]
×14일</t>
    <phoneticPr fontId="17" type="noConversion"/>
  </si>
  <si>
    <t xml:space="preserve">  - 장기요양보험요율(0.9182%) ÷ 건강보험료율(7.09%) = 12.95%</t>
    <phoneticPr fontId="17" type="noConversion"/>
  </si>
  <si>
    <t xml:space="preserve">국민연금공단 가입대상 기준 발췌 "1개월 이상 계속 사용되면서, 1개월간 근로일수가 8일 이상 또는 근로시간이 1개월 동안의 근로시간이 60시간 이상인 사람을 근로자에 포함" </t>
    <phoneticPr fontId="17" type="noConversion"/>
  </si>
  <si>
    <t>운영계획(낙찰율 적용시 '24년도 경기도 생활임금 보전을 위한 방안)을 반영하여 월간 12% 반영</t>
    <phoneticPr fontId="17" type="noConversion"/>
  </si>
  <si>
    <t xml:space="preserve">  &lt;참고&gt; 2024년도 노임단가</t>
    <phoneticPr fontId="7" type="noConversion"/>
  </si>
  <si>
    <t>2024년도 경기도 생활임금</t>
    <phoneticPr fontId="7" type="noConversion"/>
  </si>
  <si>
    <t>22년 경기문화재단 시설관리 원가계산시 경기도 심사과의 의견(주휴수당 = 통상임금 반영) 준용함</t>
    <phoneticPr fontId="17" type="noConversion"/>
  </si>
  <si>
    <t>24년 
최저임금
(시급)</t>
    <phoneticPr fontId="17" type="noConversion"/>
  </si>
  <si>
    <t>2024년
최저시급</t>
    <phoneticPr fontId="17" type="noConversion"/>
  </si>
  <si>
    <t>주) 최저임금 산입 제외액 : 최저임금법 제6조 제4항 제2호, 제3호 및 부칙 제2조(본 용역의 수행시기는 2024년도로 부칙 조항 준용) 기준</t>
    <phoneticPr fontId="17" type="noConversion"/>
  </si>
  <si>
    <t>9,860원/hr × 174hr/월</t>
    <phoneticPr fontId="17" type="noConversion"/>
  </si>
  <si>
    <t>주5) 예상낙찰율 : 경기도 일반용역 적격심사 세부기준 지침(경기도 예규 제736호,2023.08.28.) "단순노무용역 적격심사 세부기준" 추정가격 2억 미만 낙찰하한율(87.995%) 적용</t>
    <phoneticPr fontId="17" type="noConversion"/>
  </si>
  <si>
    <t xml:space="preserve">주7) 2024년 최저임금(시급) : 고용노동부고시 제2023 – 43호 </t>
    <phoneticPr fontId="17" type="noConversion"/>
  </si>
  <si>
    <t xml:space="preserve">   -&gt; 상여금 : 최저임금법 제6조 제4항 제2호에 의거 임금의 월 지급액 중 해당 연도 시간급 최저임금을 기준으로 산정된 월 환산액의 100분의 0를 초과금액 (부칙 제2조 기준)</t>
    <phoneticPr fontId="17" type="noConversion"/>
  </si>
  <si>
    <t xml:space="preserve">   -&gt; 식비 및 복리후생비의 경우 통화로 지급하는 임금의 월지급액 중 해당 연도 시간급 최저임금액을 기준으로 산정된 월 환산액의 100분의 0을 초과하는 금액 (부칙 제2조 기준)</t>
    <phoneticPr fontId="17" type="noConversion"/>
  </si>
  <si>
    <t>주4) 예상낙찰율 : 경기도 일반용역 적격심사 세부기준 지침(경기도 예규 제736호,2023.08.28.) "단순노무용역 적격심사 세부기준" 추정가격 2억 미만 낙찰하한율(87.995%) 적용</t>
    <phoneticPr fontId="17" type="noConversion"/>
  </si>
  <si>
    <t>주6) 2024년 경기도 생활임금(시급) : 경기도 고시 제2023 - 5087호</t>
    <phoneticPr fontId="17" type="noConversion"/>
  </si>
  <si>
    <t>2024년
생활임금</t>
    <phoneticPr fontId="17" type="noConversion"/>
  </si>
  <si>
    <t xml:space="preserve">주2) 고정급으로 지급되는 식비보조금은 소득세법 제12조 제3호 러목의 월20만원 이하의 식사대는 </t>
  </si>
  <si>
    <t xml:space="preserve">주2) 고정급으로 지급되는 식비보조금은 소득세법 제12조 제3호 러목의 월20만원 이하의 식사대는 </t>
    <phoneticPr fontId="17" type="noConversion"/>
  </si>
  <si>
    <t>비과세소득으로 적용대상액(보수총액)에서 제외하였음</t>
  </si>
  <si>
    <t>비과세소득으로 적용대상액(보수총액)에서 제외하였음</t>
    <phoneticPr fontId="17" type="noConversion"/>
  </si>
  <si>
    <t xml:space="preserve">주3) 요율(%) : 고용노동부고시 제2024-1호, 기타의 사업중 "시설관리 및 사업지원 서비스업" 적용 </t>
    <phoneticPr fontId="17" type="noConversion"/>
  </si>
  <si>
    <t>주) 금액 : 1개월 기준금액 적용 [Ⅴ-1. 원가계산서 (1개월 기준) -  [표 2-5] 국민연금 산출표 참조]</t>
    <phoneticPr fontId="7" type="noConversion"/>
  </si>
  <si>
    <t>백남준아트센터 기획전 방호인력 도급 용역</t>
    <phoneticPr fontId="16" type="noConversion"/>
  </si>
  <si>
    <t xml:space="preserve">  본 원가조사는 귀 센터의 위촉에 의하여 "백남준아트센터 기획전 방호인력 도급 용역"에 대한 추정</t>
    <phoneticPr fontId="16" type="noConversion"/>
  </si>
  <si>
    <t xml:space="preserve"> “백남준아트센터 기획전 방호인력 도급 용역”의 경비는 관련법률로 규정된 각종보험료 및 연기금, 용역 근로자의 복리후생비 등을 적용 산정하였다. </t>
    <phoneticPr fontId="17" type="noConversion"/>
  </si>
  <si>
    <t xml:space="preserve"> “백남준아트센터 기획전 방호인력 도급 용역”의 과업수행에 소요되는 부속재 및 소모품 발생시 (재)경기문화재단 백남준아트센터에서 공급하는 기준으로 본 보고서에서는 제외하였다.</t>
    <phoneticPr fontId="17" type="noConversion"/>
  </si>
  <si>
    <t>■ 과업명 : 백남준아트센터 기획전 방호인력 도급 용역</t>
    <phoneticPr fontId="17" type="noConversion"/>
  </si>
  <si>
    <t>■ 과업명:백남준아트센터 기획전 방호인력 도급 용역[1개월 미만(3월) 기준]</t>
    <phoneticPr fontId="17" type="noConversion"/>
  </si>
  <si>
    <t>■ 과업명:백남준아트센터 기획전 방호인력 도급 용역[1개월 기준]</t>
    <phoneticPr fontId="17" type="noConversion"/>
  </si>
  <si>
    <t>■ 과업명:백남준아트센터 기획전 방호인력 도급 용역[1개월 미만(8월) 기준]</t>
    <phoneticPr fontId="17" type="noConversion"/>
  </si>
  <si>
    <t xml:space="preserve"> “백남준아트센터 기획전 방호인력 도급 용역" 에 대한 원가조사는 지방자치단체 입찰 및 계약집행기준(행정안전부 예규 제271호, 2023. 12. 21.) 제2장 예정가격 작성요령에 의거 산출하였으며 그 기준은 다음과 같다.</t>
    <phoneticPr fontId="17" type="noConversion"/>
  </si>
  <si>
    <t xml:space="preserve"> “백남준아트센터 기획전 방호인력 도급 용역”에 필요한 소요인원과 근로형태별 근로시간은 과업지시서를 기준으로 산정하였으며, 기준단가는 (재)경기문화재단 백남준아트센터의 원가용역 과업지시서에 의거 2024년도 경기도 생활임금을 기준으로 산정하였다. 상여금은 월 12%, 제수당은 주휴수당, 연차수당 등으로 구분하여 산정하였으며, 퇴직급여충당금은 관련법령에 의거 적용 제외 하였다.</t>
    <phoneticPr fontId="17" type="noConversion"/>
  </si>
  <si>
    <t xml:space="preserve"> 일반관리비는 지방자치단체 입찰 및 계약집행기준(행정안전부 예규 제271호, 2023. 12. 21.) 제2장 예정가격 작성요령에 의거 "행사관리 및 그 밖의 사업지원 용역"의 일반관리비율 8.0%를 재료비, 노무비, 경비의 합계액에 승하여 계상하였다.</t>
    <phoneticPr fontId="17" type="noConversion"/>
  </si>
  <si>
    <t xml:space="preserve"> 이윤은 지방자치단체 입찰 및 계약집행기준(행정안전부 예규 제271호, 2023. 12. 21.) 제2장 예정가격 작성요령에 의거 이윤율 10.0%를 노무비, 경비, 일반관리비의 합계액에 승하여 계상하였다.</t>
    <phoneticPr fontId="17" type="noConversion"/>
  </si>
  <si>
    <t xml:space="preserve">  예정가격의 결정), 지방자치단체 입찰 및 계약집행기준(행정안전부 예규 제271호, 2023. 12. 21.) </t>
    <phoneticPr fontId="16" type="noConversion"/>
  </si>
  <si>
    <t xml:space="preserve"> 2) 조사기준일 : 2024년 02월</t>
    <phoneticPr fontId="16" type="noConversion"/>
  </si>
  <si>
    <t xml:space="preserve">  본 원가조사는 (재)경기문화재단 백남준아트센터에서 제시한“백남준아트센터 기획전 방호인력 도급 용역"에</t>
    <phoneticPr fontId="16" type="noConversion"/>
  </si>
  <si>
    <t xml:space="preserve">  2) 1개월 미만 근로기간의 산정방법의 변경</t>
    <phoneticPr fontId="16" type="noConversion"/>
  </si>
  <si>
    <t xml:space="preserve">  4) 기타 원가에 영향을 주는 제반여건의 변동</t>
    <phoneticPr fontId="16" type="noConversion"/>
  </si>
  <si>
    <t>방호인력 총괄 집계표</t>
    <phoneticPr fontId="17" type="noConversion"/>
  </si>
  <si>
    <t>적용금액
[금액÷21.75일]
×9일</t>
    <phoneticPr fontId="17" type="noConversion"/>
  </si>
  <si>
    <t>단위 : 원</t>
    <phoneticPr fontId="15" type="noConversion"/>
  </si>
  <si>
    <t>전년도 월금액</t>
    <phoneticPr fontId="17" type="noConversion"/>
  </si>
  <si>
    <t>상승율</t>
    <phoneticPr fontId="17" type="noConversion"/>
  </si>
  <si>
    <t>Ⅰ. 예정원가조사보고서</t>
    <phoneticPr fontId="17" type="noConversion"/>
  </si>
  <si>
    <t xml:space="preserve">  1) 본 과업의 과업지시서 및 협의사항</t>
    <phoneticPr fontId="16" type="noConversion"/>
  </si>
  <si>
    <t xml:space="preserve">  3) 조사일 이후의 관련법령 변경</t>
    <phoneticPr fontId="16" type="noConversion"/>
  </si>
  <si>
    <t>월요일/화요일 휴무 기준</t>
    <phoneticPr fontId="17" type="noConversion"/>
  </si>
  <si>
    <t>주) 방호원의 적용직종은 백남준아트센터의 과업지시서에 의거 2024년도 경기도 생활임금 반영</t>
    <phoneticPr fontId="7" type="noConversion"/>
  </si>
  <si>
    <t>월금액</t>
    <phoneticPr fontId="15" type="noConversion"/>
  </si>
  <si>
    <t>24년 
생활임금
(시급)</t>
    <phoneticPr fontId="17" type="noConversion"/>
  </si>
  <si>
    <t>1. 급여지급일은 월중 근로를 시작하더라도 매월 말일 기준   2. 휴일에 대한 발주처 기준 : 근로기준법 제55조의 휴일근로 발생시 특정한 근로일로 대체하여 휴무 시행, 동법 제57조의 보상휴가제(근로자의 날 근로시 1.5일 보상휴가 실시 포함) 실시, 휴일근로시 발주처에서 별도로 정산하는 기준으로 원가계산시 휴일수당 배제함</t>
    <phoneticPr fontId="17" type="noConversion"/>
  </si>
  <si>
    <t>주) 적용금액의 총금액 : 10원 이하 절사</t>
    <phoneticPr fontId="15" type="noConversion"/>
  </si>
  <si>
    <t>월요일/화요일 휴무일 기준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</si>
</sst>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0&quot;인&quot;"/>
    <numFmt numFmtId="178" formatCode="_ * #,##0.00_ ;_ * \-#,##0.00_ ;_ * &quot;-&quot;??_ ;_ @_ "/>
    <numFmt numFmtId="179" formatCode="_ * #,##0.0000000_ ;_ * \-#,##0.0000000_ ;_ * &quot;-&quot;_ ;_ @_ "/>
    <numFmt numFmtId="180" formatCode="_ * #,##0.00000000_ ;_ * \-#,##0.00000000_ ;_ * &quot;-&quot;_ ;_ @_ "/>
    <numFmt numFmtId="181" formatCode="##,###&quot;원/월&quot;"/>
    <numFmt numFmtId="182" formatCode="0_ "/>
    <numFmt numFmtId="183" formatCode="_-* #,##0.00_-;\-* #,##0.00_-;_-* &quot;-&quot;_-;_-@_-"/>
    <numFmt numFmtId="184" formatCode="0\ &quot;일&quot;"/>
    <numFmt numFmtId="185" formatCode="0\ &quot;hr&quot;"/>
    <numFmt numFmtId="186" formatCode="_-* #,##0.0_-;\-* #,##0.0_-;_-* &quot;-&quot;?_-;_-@_-"/>
    <numFmt numFmtId="187" formatCode="0.000_ "/>
    <numFmt numFmtId="188" formatCode="0.000000000"/>
    <numFmt numFmtId="189" formatCode="0.0"/>
    <numFmt numFmtId="190" formatCode="#,##0_ "/>
    <numFmt numFmtId="191" formatCode="0.000%"/>
    <numFmt numFmtId="192" formatCode="0.00000"/>
    <numFmt numFmtId="193" formatCode="0\ &quot;개월&quot;"/>
    <numFmt numFmtId="194" formatCode="_-* #,##0.0_-;\-* #,##0.0_-;_-* &quot;-&quot;_-;_-@_-"/>
    <numFmt numFmtId="195" formatCode="0\ &quot;개월미만&quot;"/>
    <numFmt numFmtId="196" formatCode="0.0000\ &quot;일&quot;"/>
    <numFmt numFmtId="197" formatCode="0.00000%"/>
    <numFmt numFmtId="198" formatCode="0.0000%"/>
    <numFmt numFmtId="199" formatCode="0.00\ &quot;일&quot;"/>
  </numFmts>
  <fonts count="5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8"/>
      <name val="바탕체"/>
      <family val="1"/>
      <charset val="129"/>
    </font>
    <font>
      <sz val="24"/>
      <name val="굴림체"/>
      <family val="3"/>
      <charset val="129"/>
    </font>
    <font>
      <sz val="10"/>
      <name val="굴림"/>
      <family val="3"/>
      <charset val="129"/>
    </font>
    <font>
      <sz val="12"/>
      <name val="굴림"/>
      <family val="3"/>
      <charset val="129"/>
    </font>
    <font>
      <sz val="8"/>
      <name val="굴림"/>
      <family val="3"/>
      <charset val="129"/>
    </font>
    <font>
      <sz val="8"/>
      <name val="돋움"/>
      <family val="3"/>
      <charset val="129"/>
    </font>
    <font>
      <sz val="14"/>
      <color indexed="9"/>
      <name val="굴림체"/>
      <family val="3"/>
      <charset val="129"/>
    </font>
    <font>
      <sz val="30"/>
      <name val="굴림체"/>
      <family val="3"/>
      <charset val="129"/>
    </font>
    <font>
      <sz val="100"/>
      <color theme="0"/>
      <name val="굴림체"/>
      <family val="3"/>
      <charset val="129"/>
    </font>
    <font>
      <sz val="20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23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sz val="24"/>
      <name val="굴림체"/>
      <family val="3"/>
      <charset val="129"/>
    </font>
    <font>
      <b/>
      <sz val="28"/>
      <name val="굴림체"/>
      <family val="3"/>
      <charset val="129"/>
    </font>
    <font>
      <b/>
      <sz val="13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12"/>
      <name val="굴림체"/>
      <family val="3"/>
      <charset val="129"/>
    </font>
    <font>
      <b/>
      <sz val="9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35"/>
      <name val="굴림체"/>
      <family val="3"/>
      <charset val="129"/>
    </font>
    <font>
      <b/>
      <sz val="27"/>
      <name val="굴림체"/>
      <family val="3"/>
      <charset val="129"/>
    </font>
    <font>
      <b/>
      <sz val="30"/>
      <name val="굴림체"/>
      <family val="3"/>
      <charset val="129"/>
    </font>
    <font>
      <b/>
      <sz val="20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9.5"/>
      <name val="굴림체"/>
      <family val="3"/>
      <charset val="129"/>
    </font>
    <font>
      <sz val="9.5"/>
      <name val="굴림체"/>
      <family val="3"/>
      <charset val="129"/>
    </font>
    <font>
      <sz val="8"/>
      <color rgb="FFFF0000"/>
      <name val="굴림체"/>
      <family val="3"/>
      <charset val="129"/>
    </font>
    <font>
      <b/>
      <sz val="8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1"/>
      <name val="돋움"/>
      <family val="3"/>
      <charset val="129"/>
    </font>
    <font>
      <sz val="75"/>
      <color theme="0"/>
      <name val="굴림체"/>
      <family val="3"/>
      <charset val="129"/>
    </font>
    <font>
      <sz val="70"/>
      <color theme="0"/>
      <name val="굴림체"/>
      <family val="3"/>
      <charset val="129"/>
    </font>
    <font>
      <sz val="11"/>
      <color rgb="FFFF0000"/>
      <name val="굴림체"/>
      <family val="3"/>
      <charset val="129"/>
    </font>
    <font>
      <sz val="9.5"/>
      <color rgb="FFFF0000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8">
    <xf numFmtId="0" fontId="0" fillId="0" borderId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9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7" fillId="0" borderId="0"/>
    <xf numFmtId="0" fontId="11" fillId="0" borderId="0"/>
    <xf numFmtId="0" fontId="7" fillId="0" borderId="0"/>
    <xf numFmtId="0" fontId="10" fillId="0" borderId="0"/>
    <xf numFmtId="41" fontId="6" fillId="0" borderId="0" applyFont="0" applyFill="0" applyBorder="0" applyAlignment="0" applyProtection="0">
      <alignment vertical="center"/>
    </xf>
    <xf numFmtId="0" fontId="11" fillId="0" borderId="0"/>
    <xf numFmtId="0" fontId="1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/>
    <xf numFmtId="0" fontId="11" fillId="0" borderId="0"/>
    <xf numFmtId="9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/>
    <xf numFmtId="0" fontId="11" fillId="0" borderId="0"/>
    <xf numFmtId="0" fontId="1" fillId="0" borderId="0">
      <alignment vertical="center"/>
    </xf>
  </cellStyleXfs>
  <cellXfs count="487">
    <xf numFmtId="0" fontId="0" fillId="0" borderId="0" xfId="0"/>
    <xf numFmtId="49" fontId="8" fillId="0" borderId="0" xfId="28" applyNumberFormat="1" applyFont="1" applyAlignment="1">
      <alignment horizontal="right" vertical="center"/>
    </xf>
    <xf numFmtId="0" fontId="8" fillId="0" borderId="0" xfId="29" applyFont="1">
      <alignment vertical="center"/>
    </xf>
    <xf numFmtId="49" fontId="8" fillId="5" borderId="0" xfId="28" applyNumberFormat="1" applyFont="1" applyFill="1" applyAlignment="1">
      <alignment horizontal="left" vertical="center"/>
    </xf>
    <xf numFmtId="49" fontId="8" fillId="5" borderId="0" xfId="28" applyNumberFormat="1" applyFont="1" applyFill="1" applyAlignment="1">
      <alignment horizontal="right" vertical="center"/>
    </xf>
    <xf numFmtId="49" fontId="8" fillId="0" borderId="30" xfId="28" applyNumberFormat="1" applyFont="1" applyBorder="1" applyAlignment="1">
      <alignment horizontal="right" vertical="center"/>
    </xf>
    <xf numFmtId="0" fontId="8" fillId="0" borderId="30" xfId="29" applyFont="1" applyBorder="1">
      <alignment vertical="center"/>
    </xf>
    <xf numFmtId="0" fontId="8" fillId="0" borderId="0" xfId="28" applyFont="1" applyAlignment="1">
      <alignment vertical="center"/>
    </xf>
    <xf numFmtId="0" fontId="21" fillId="0" borderId="0" xfId="29" quotePrefix="1" applyFont="1">
      <alignment vertical="center"/>
    </xf>
    <xf numFmtId="0" fontId="21" fillId="0" borderId="0" xfId="29" applyFont="1">
      <alignment vertical="center"/>
    </xf>
    <xf numFmtId="0" fontId="22" fillId="0" borderId="0" xfId="31" quotePrefix="1" applyFont="1" applyAlignment="1">
      <alignment horizontal="right" vertical="center"/>
    </xf>
    <xf numFmtId="41" fontId="22" fillId="5" borderId="0" xfId="30" applyFont="1" applyFill="1">
      <alignment vertical="center"/>
    </xf>
    <xf numFmtId="0" fontId="21" fillId="0" borderId="0" xfId="29" quotePrefix="1" applyFont="1" applyAlignment="1">
      <alignment horizontal="center" vertical="center"/>
    </xf>
    <xf numFmtId="0" fontId="8" fillId="0" borderId="0" xfId="31" quotePrefix="1" applyFont="1" applyAlignment="1">
      <alignment horizontal="right" vertical="center"/>
    </xf>
    <xf numFmtId="41" fontId="8" fillId="5" borderId="0" xfId="30" applyFont="1" applyFill="1">
      <alignment vertical="center"/>
    </xf>
    <xf numFmtId="0" fontId="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8" fillId="0" borderId="0" xfId="11" applyFont="1" applyAlignment="1">
      <alignment vertical="center"/>
    </xf>
    <xf numFmtId="176" fontId="8" fillId="0" borderId="0" xfId="8" applyFont="1" applyFill="1" applyAlignment="1">
      <alignment vertical="center"/>
    </xf>
    <xf numFmtId="0" fontId="25" fillId="0" borderId="0" xfId="11" applyFont="1" applyAlignment="1">
      <alignment horizontal="centerContinuous" vertical="center"/>
    </xf>
    <xf numFmtId="0" fontId="25" fillId="0" borderId="0" xfId="11" applyFont="1" applyAlignment="1">
      <alignment horizontal="left" vertical="center"/>
    </xf>
    <xf numFmtId="176" fontId="25" fillId="0" borderId="0" xfId="8" applyFont="1" applyFill="1" applyAlignment="1">
      <alignment vertical="center"/>
    </xf>
    <xf numFmtId="0" fontId="25" fillId="0" borderId="0" xfId="11" applyFont="1" applyAlignment="1">
      <alignment horizontal="right" vertical="center"/>
    </xf>
    <xf numFmtId="0" fontId="25" fillId="0" borderId="0" xfId="11" applyFont="1" applyAlignment="1">
      <alignment vertical="center"/>
    </xf>
    <xf numFmtId="176" fontId="25" fillId="2" borderId="1" xfId="8" applyFont="1" applyFill="1" applyBorder="1" applyAlignment="1">
      <alignment horizontal="center" vertical="center" wrapText="1"/>
    </xf>
    <xf numFmtId="176" fontId="25" fillId="2" borderId="1" xfId="8" applyFont="1" applyFill="1" applyBorder="1" applyAlignment="1">
      <alignment horizontal="center" vertical="center"/>
    </xf>
    <xf numFmtId="0" fontId="8" fillId="0" borderId="3" xfId="11" quotePrefix="1" applyFont="1" applyBorder="1" applyAlignment="1">
      <alignment horizontal="center" vertical="center"/>
    </xf>
    <xf numFmtId="0" fontId="8" fillId="0" borderId="23" xfId="11" applyFont="1" applyBorder="1" applyAlignment="1">
      <alignment horizontal="distributed" vertical="center"/>
    </xf>
    <xf numFmtId="176" fontId="8" fillId="0" borderId="23" xfId="8" applyFont="1" applyFill="1" applyBorder="1" applyAlignment="1">
      <alignment vertical="center"/>
    </xf>
    <xf numFmtId="0" fontId="8" fillId="0" borderId="23" xfId="11" applyFont="1" applyBorder="1" applyAlignment="1">
      <alignment vertical="center" shrinkToFit="1"/>
    </xf>
    <xf numFmtId="41" fontId="8" fillId="0" borderId="0" xfId="4" applyFont="1" applyFill="1" applyAlignment="1">
      <alignment vertical="center"/>
    </xf>
    <xf numFmtId="0" fontId="8" fillId="0" borderId="3" xfId="11" applyFont="1" applyBorder="1" applyAlignment="1">
      <alignment horizontal="center" vertical="center"/>
    </xf>
    <xf numFmtId="0" fontId="8" fillId="0" borderId="8" xfId="11" applyFont="1" applyBorder="1" applyAlignment="1">
      <alignment horizontal="distributed" vertical="center"/>
    </xf>
    <xf numFmtId="176" fontId="8" fillId="0" borderId="8" xfId="8" applyFont="1" applyFill="1" applyBorder="1" applyAlignment="1">
      <alignment vertical="center"/>
    </xf>
    <xf numFmtId="0" fontId="8" fillId="0" borderId="8" xfId="11" applyFont="1" applyBorder="1" applyAlignment="1">
      <alignment vertical="center" shrinkToFit="1"/>
    </xf>
    <xf numFmtId="0" fontId="8" fillId="0" borderId="9" xfId="11" applyFont="1" applyBorder="1" applyAlignment="1">
      <alignment horizontal="distributed" vertical="center"/>
    </xf>
    <xf numFmtId="176" fontId="8" fillId="0" borderId="9" xfId="8" applyFont="1" applyFill="1" applyBorder="1" applyAlignment="1">
      <alignment vertical="center"/>
    </xf>
    <xf numFmtId="0" fontId="8" fillId="0" borderId="9" xfId="11" applyFont="1" applyBorder="1" applyAlignment="1">
      <alignment vertical="center" shrinkToFit="1"/>
    </xf>
    <xf numFmtId="0" fontId="8" fillId="0" borderId="2" xfId="11" applyFont="1" applyBorder="1" applyAlignment="1">
      <alignment horizontal="center" vertical="center"/>
    </xf>
    <xf numFmtId="0" fontId="8" fillId="0" borderId="1" xfId="11" applyFont="1" applyBorder="1" applyAlignment="1">
      <alignment horizontal="distributed" vertical="center"/>
    </xf>
    <xf numFmtId="176" fontId="8" fillId="0" borderId="1" xfId="8" applyFont="1" applyFill="1" applyBorder="1" applyAlignment="1">
      <alignment vertical="center"/>
    </xf>
    <xf numFmtId="10" fontId="8" fillId="0" borderId="1" xfId="8" applyNumberFormat="1" applyFont="1" applyBorder="1" applyAlignment="1">
      <alignment horizontal="center" vertical="center"/>
    </xf>
    <xf numFmtId="0" fontId="8" fillId="0" borderId="4" xfId="11" applyFont="1" applyBorder="1" applyAlignment="1">
      <alignment vertical="center" shrinkToFit="1"/>
    </xf>
    <xf numFmtId="0" fontId="8" fillId="0" borderId="10" xfId="11" applyFont="1" applyBorder="1" applyAlignment="1">
      <alignment horizontal="distributed" vertical="center"/>
    </xf>
    <xf numFmtId="176" fontId="8" fillId="0" borderId="10" xfId="8" applyFont="1" applyFill="1" applyBorder="1" applyAlignment="1">
      <alignment vertical="center"/>
    </xf>
    <xf numFmtId="10" fontId="8" fillId="0" borderId="10" xfId="8" applyNumberFormat="1" applyFont="1" applyBorder="1" applyAlignment="1">
      <alignment vertical="center"/>
    </xf>
    <xf numFmtId="0" fontId="8" fillId="0" borderId="11" xfId="11" applyFont="1" applyBorder="1" applyAlignment="1">
      <alignment shrinkToFit="1"/>
    </xf>
    <xf numFmtId="10" fontId="8" fillId="0" borderId="8" xfId="8" applyNumberFormat="1" applyFont="1" applyBorder="1" applyAlignment="1">
      <alignment vertical="center"/>
    </xf>
    <xf numFmtId="0" fontId="8" fillId="0" borderId="21" xfId="11" applyFont="1" applyBorder="1" applyAlignment="1">
      <alignment horizontal="distributed" vertical="center"/>
    </xf>
    <xf numFmtId="0" fontId="8" fillId="0" borderId="19" xfId="11" applyFont="1" applyBorder="1" applyAlignment="1">
      <alignment vertical="center" shrinkToFit="1"/>
    </xf>
    <xf numFmtId="0" fontId="8" fillId="0" borderId="13" xfId="11" applyFont="1" applyBorder="1" applyAlignment="1">
      <alignment horizontal="distributed" vertical="center"/>
    </xf>
    <xf numFmtId="10" fontId="8" fillId="0" borderId="9" xfId="8" applyNumberFormat="1" applyFont="1" applyBorder="1" applyAlignment="1">
      <alignment vertical="center"/>
    </xf>
    <xf numFmtId="0" fontId="8" fillId="0" borderId="12" xfId="11" applyFont="1" applyBorder="1" applyAlignment="1">
      <alignment vertical="center" shrinkToFit="1"/>
    </xf>
    <xf numFmtId="176" fontId="8" fillId="0" borderId="0" xfId="11" applyNumberFormat="1" applyFont="1" applyAlignment="1">
      <alignment vertical="center"/>
    </xf>
    <xf numFmtId="0" fontId="8" fillId="0" borderId="5" xfId="11" quotePrefix="1" applyFont="1" applyBorder="1" applyAlignment="1">
      <alignment horizontal="center" vertical="center"/>
    </xf>
    <xf numFmtId="0" fontId="8" fillId="0" borderId="1" xfId="11" quotePrefix="1" applyFont="1" applyBorder="1" applyAlignment="1">
      <alignment vertical="center" shrinkToFit="1"/>
    </xf>
    <xf numFmtId="9" fontId="8" fillId="0" borderId="0" xfId="4" applyNumberFormat="1" applyFont="1" applyFill="1" applyAlignment="1">
      <alignment vertical="center"/>
    </xf>
    <xf numFmtId="0" fontId="8" fillId="0" borderId="1" xfId="11" quotePrefix="1" applyFont="1" applyBorder="1" applyAlignment="1">
      <alignment vertical="distributed" shrinkToFit="1"/>
    </xf>
    <xf numFmtId="0" fontId="8" fillId="0" borderId="1" xfId="11" applyFont="1" applyBorder="1" applyAlignment="1">
      <alignment vertical="center" shrinkToFit="1"/>
    </xf>
    <xf numFmtId="0" fontId="28" fillId="0" borderId="0" xfId="11" applyFont="1" applyAlignment="1">
      <alignment horizontal="centerContinuous" vertical="center"/>
    </xf>
    <xf numFmtId="176" fontId="28" fillId="0" borderId="0" xfId="8" applyFont="1" applyAlignment="1">
      <alignment horizontal="centerContinuous" vertical="center"/>
    </xf>
    <xf numFmtId="0" fontId="27" fillId="0" borderId="0" xfId="11" applyFont="1" applyAlignment="1">
      <alignment vertical="center"/>
    </xf>
    <xf numFmtId="176" fontId="8" fillId="0" borderId="0" xfId="8" applyFont="1" applyAlignment="1">
      <alignment vertical="center"/>
    </xf>
    <xf numFmtId="0" fontId="29" fillId="0" borderId="0" xfId="11" applyFont="1" applyAlignment="1">
      <alignment horizontal="left" vertical="center"/>
    </xf>
    <xf numFmtId="0" fontId="31" fillId="0" borderId="0" xfId="11" applyFont="1" applyAlignment="1">
      <alignment vertical="center"/>
    </xf>
    <xf numFmtId="176" fontId="8" fillId="0" borderId="1" xfId="8" applyFont="1" applyBorder="1" applyAlignment="1">
      <alignment vertical="center" shrinkToFit="1"/>
    </xf>
    <xf numFmtId="41" fontId="8" fillId="0" borderId="0" xfId="4" applyFont="1" applyAlignment="1">
      <alignment vertical="center"/>
    </xf>
    <xf numFmtId="0" fontId="8" fillId="0" borderId="1" xfId="13" applyFont="1" applyBorder="1" applyAlignment="1">
      <alignment horizontal="distributed" vertical="center"/>
    </xf>
    <xf numFmtId="176" fontId="8" fillId="0" borderId="26" xfId="8" applyFont="1" applyBorder="1" applyAlignment="1">
      <alignment vertical="center" shrinkToFit="1"/>
    </xf>
    <xf numFmtId="176" fontId="29" fillId="0" borderId="0" xfId="8" applyFont="1" applyAlignment="1">
      <alignment vertical="center"/>
    </xf>
    <xf numFmtId="0" fontId="8" fillId="0" borderId="0" xfId="12" applyFont="1" applyAlignment="1">
      <alignment vertical="center"/>
    </xf>
    <xf numFmtId="41" fontId="8" fillId="0" borderId="1" xfId="4" applyFont="1" applyBorder="1" applyAlignment="1">
      <alignment vertical="center"/>
    </xf>
    <xf numFmtId="41" fontId="8" fillId="0" borderId="26" xfId="4" applyFont="1" applyBorder="1" applyAlignment="1">
      <alignment vertical="center"/>
    </xf>
    <xf numFmtId="0" fontId="8" fillId="0" borderId="0" xfId="12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5" fillId="0" borderId="0" xfId="12" applyFont="1" applyAlignment="1">
      <alignment horizontal="right" vertical="center"/>
    </xf>
    <xf numFmtId="0" fontId="26" fillId="0" borderId="0" xfId="0" applyFont="1" applyAlignment="1">
      <alignment vertical="center"/>
    </xf>
    <xf numFmtId="0" fontId="33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187" fontId="8" fillId="0" borderId="1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88" fontId="8" fillId="0" borderId="0" xfId="0" applyNumberFormat="1" applyFont="1" applyAlignment="1">
      <alignment vertical="center"/>
    </xf>
    <xf numFmtId="177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2" borderId="5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distributed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182" fontId="8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41" fontId="8" fillId="0" borderId="1" xfId="0" applyNumberFormat="1" applyFont="1" applyBorder="1" applyAlignment="1">
      <alignment vertical="center" shrinkToFit="1"/>
    </xf>
    <xf numFmtId="0" fontId="8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 shrinkToFi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 shrinkToFit="1"/>
    </xf>
    <xf numFmtId="41" fontId="25" fillId="0" borderId="2" xfId="0" applyNumberFormat="1" applyFont="1" applyBorder="1" applyAlignment="1">
      <alignment vertical="center" shrinkToFit="1"/>
    </xf>
    <xf numFmtId="0" fontId="13" fillId="0" borderId="0" xfId="12" applyFont="1" applyAlignment="1">
      <alignment horizontal="center" vertical="center"/>
    </xf>
    <xf numFmtId="0" fontId="13" fillId="0" borderId="0" xfId="12" applyFont="1" applyAlignment="1">
      <alignment vertical="center"/>
    </xf>
    <xf numFmtId="41" fontId="25" fillId="2" borderId="1" xfId="4" applyFont="1" applyFill="1" applyBorder="1" applyAlignment="1">
      <alignment horizontal="center" vertical="center" wrapText="1"/>
    </xf>
    <xf numFmtId="0" fontId="25" fillId="2" borderId="1" xfId="12" applyFont="1" applyFill="1" applyBorder="1" applyAlignment="1">
      <alignment horizontal="center" vertical="center" wrapText="1"/>
    </xf>
    <xf numFmtId="0" fontId="25" fillId="2" borderId="1" xfId="12" applyFont="1" applyFill="1" applyBorder="1" applyAlignment="1">
      <alignment horizontal="center" vertical="center"/>
    </xf>
    <xf numFmtId="41" fontId="25" fillId="2" borderId="1" xfId="4" applyFont="1" applyFill="1" applyBorder="1" applyAlignment="1">
      <alignment horizontal="center" vertical="center"/>
    </xf>
    <xf numFmtId="0" fontId="8" fillId="0" borderId="1" xfId="12" applyFont="1" applyBorder="1" applyAlignment="1">
      <alignment horizontal="center" vertical="center" wrapText="1"/>
    </xf>
    <xf numFmtId="41" fontId="8" fillId="0" borderId="1" xfId="4" applyFont="1" applyFill="1" applyBorder="1" applyAlignment="1">
      <alignment horizontal="center" vertical="center"/>
    </xf>
    <xf numFmtId="0" fontId="8" fillId="0" borderId="1" xfId="12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26" xfId="12" applyFont="1" applyBorder="1" applyAlignment="1">
      <alignment horizontal="distributed" vertical="center"/>
    </xf>
    <xf numFmtId="41" fontId="8" fillId="0" borderId="26" xfId="4" applyFont="1" applyFill="1" applyBorder="1" applyAlignment="1">
      <alignment vertical="center"/>
    </xf>
    <xf numFmtId="0" fontId="8" fillId="0" borderId="26" xfId="12" applyFont="1" applyBorder="1" applyAlignment="1">
      <alignment horizontal="center" vertical="center"/>
    </xf>
    <xf numFmtId="41" fontId="8" fillId="0" borderId="26" xfId="4" applyFont="1" applyFill="1" applyBorder="1" applyAlignment="1">
      <alignment horizontal="center" vertical="center"/>
    </xf>
    <xf numFmtId="177" fontId="25" fillId="0" borderId="2" xfId="0" applyNumberFormat="1" applyFont="1" applyBorder="1" applyAlignment="1">
      <alignment horizontal="center" vertical="center"/>
    </xf>
    <xf numFmtId="41" fontId="25" fillId="0" borderId="2" xfId="4" applyFont="1" applyFill="1" applyBorder="1" applyAlignment="1">
      <alignment vertical="center"/>
    </xf>
    <xf numFmtId="0" fontId="25" fillId="0" borderId="0" xfId="12" applyFont="1" applyAlignment="1">
      <alignment horizontal="center" vertical="center"/>
    </xf>
    <xf numFmtId="0" fontId="25" fillId="0" borderId="0" xfId="12" applyFont="1" applyAlignment="1">
      <alignment vertical="center"/>
    </xf>
    <xf numFmtId="0" fontId="25" fillId="0" borderId="0" xfId="12" applyFont="1" applyAlignment="1">
      <alignment horizontal="left" vertical="center"/>
    </xf>
    <xf numFmtId="41" fontId="8" fillId="0" borderId="1" xfId="4" applyFont="1" applyFill="1" applyBorder="1" applyAlignment="1">
      <alignment vertical="center"/>
    </xf>
    <xf numFmtId="9" fontId="8" fillId="0" borderId="1" xfId="12" applyNumberFormat="1" applyFont="1" applyBorder="1" applyAlignment="1">
      <alignment horizontal="center" vertical="center"/>
    </xf>
    <xf numFmtId="41" fontId="8" fillId="0" borderId="1" xfId="12" applyNumberFormat="1" applyFont="1" applyBorder="1" applyAlignment="1">
      <alignment horizontal="center" vertical="center"/>
    </xf>
    <xf numFmtId="41" fontId="8" fillId="0" borderId="0" xfId="12" applyNumberFormat="1" applyFont="1" applyAlignment="1">
      <alignment vertical="center"/>
    </xf>
    <xf numFmtId="0" fontId="8" fillId="0" borderId="26" xfId="12" applyFont="1" applyBorder="1" applyAlignment="1">
      <alignment horizontal="left" vertical="center" indent="1"/>
    </xf>
    <xf numFmtId="9" fontId="8" fillId="0" borderId="26" xfId="12" applyNumberFormat="1" applyFont="1" applyBorder="1" applyAlignment="1">
      <alignment horizontal="center" vertical="center"/>
    </xf>
    <xf numFmtId="41" fontId="8" fillId="0" borderId="26" xfId="12" applyNumberFormat="1" applyFont="1" applyBorder="1" applyAlignment="1">
      <alignment horizontal="center" vertical="center"/>
    </xf>
    <xf numFmtId="41" fontId="25" fillId="0" borderId="4" xfId="12" applyNumberFormat="1" applyFont="1" applyBorder="1" applyAlignment="1">
      <alignment horizontal="center" vertical="center"/>
    </xf>
    <xf numFmtId="0" fontId="8" fillId="0" borderId="0" xfId="12" applyFont="1" applyAlignment="1">
      <alignment horizontal="left" vertical="center"/>
    </xf>
    <xf numFmtId="41" fontId="25" fillId="0" borderId="0" xfId="4" applyFont="1" applyFill="1" applyAlignment="1">
      <alignment vertical="center"/>
    </xf>
    <xf numFmtId="0" fontId="8" fillId="0" borderId="10" xfId="4" applyNumberFormat="1" applyFont="1" applyFill="1" applyBorder="1" applyAlignment="1">
      <alignment horizontal="distributed" vertical="center"/>
    </xf>
    <xf numFmtId="41" fontId="8" fillId="0" borderId="10" xfId="4" applyFont="1" applyFill="1" applyBorder="1" applyAlignment="1">
      <alignment horizontal="center" vertical="center"/>
    </xf>
    <xf numFmtId="185" fontId="8" fillId="0" borderId="10" xfId="12" applyNumberFormat="1" applyFont="1" applyBorder="1" applyAlignment="1">
      <alignment horizontal="center" vertical="center"/>
    </xf>
    <xf numFmtId="41" fontId="8" fillId="0" borderId="10" xfId="4" applyFont="1" applyFill="1" applyBorder="1" applyAlignment="1">
      <alignment vertical="center"/>
    </xf>
    <xf numFmtId="183" fontId="8" fillId="0" borderId="0" xfId="12" applyNumberFormat="1" applyFont="1" applyAlignment="1">
      <alignment vertical="center"/>
    </xf>
    <xf numFmtId="0" fontId="8" fillId="0" borderId="8" xfId="4" applyNumberFormat="1" applyFont="1" applyFill="1" applyBorder="1" applyAlignment="1">
      <alignment horizontal="distributed" vertical="center"/>
    </xf>
    <xf numFmtId="41" fontId="8" fillId="0" borderId="8" xfId="4" applyFont="1" applyFill="1" applyBorder="1" applyAlignment="1">
      <alignment horizontal="center" vertical="center"/>
    </xf>
    <xf numFmtId="185" fontId="8" fillId="0" borderId="8" xfId="12" applyNumberFormat="1" applyFont="1" applyBorder="1" applyAlignment="1">
      <alignment horizontal="center" vertical="center"/>
    </xf>
    <xf numFmtId="41" fontId="8" fillId="0" borderId="8" xfId="4" applyFont="1" applyFill="1" applyBorder="1" applyAlignment="1">
      <alignment vertical="center"/>
    </xf>
    <xf numFmtId="41" fontId="8" fillId="0" borderId="2" xfId="4" applyFont="1" applyFill="1" applyBorder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41" fontId="8" fillId="0" borderId="0" xfId="12" applyNumberFormat="1" applyFont="1" applyAlignment="1">
      <alignment horizontal="center" vertical="center"/>
    </xf>
    <xf numFmtId="41" fontId="8" fillId="0" borderId="1" xfId="12" applyNumberFormat="1" applyFont="1" applyBorder="1" applyAlignment="1">
      <alignment vertical="center" wrapText="1"/>
    </xf>
    <xf numFmtId="13" fontId="8" fillId="0" borderId="1" xfId="12" quotePrefix="1" applyNumberFormat="1" applyFont="1" applyBorder="1" applyAlignment="1">
      <alignment horizontal="center" vertical="center"/>
    </xf>
    <xf numFmtId="0" fontId="8" fillId="0" borderId="26" xfId="12" applyFont="1" applyBorder="1" applyAlignment="1">
      <alignment horizontal="left" vertical="center"/>
    </xf>
    <xf numFmtId="41" fontId="8" fillId="0" borderId="2" xfId="12" applyNumberFormat="1" applyFont="1" applyBorder="1" applyAlignment="1">
      <alignment horizontal="left" vertical="center"/>
    </xf>
    <xf numFmtId="41" fontId="8" fillId="0" borderId="0" xfId="4" applyFont="1" applyFill="1" applyAlignment="1">
      <alignment horizontal="center" vertical="center"/>
    </xf>
    <xf numFmtId="41" fontId="25" fillId="0" borderId="0" xfId="12" applyNumberFormat="1" applyFont="1" applyAlignment="1">
      <alignment vertical="center"/>
    </xf>
    <xf numFmtId="0" fontId="8" fillId="0" borderId="6" xfId="12" applyFont="1" applyBorder="1" applyAlignment="1">
      <alignment horizontal="center" vertical="center"/>
    </xf>
    <xf numFmtId="41" fontId="8" fillId="0" borderId="1" xfId="6" applyFont="1" applyBorder="1" applyAlignment="1">
      <alignment horizontal="center" vertical="center"/>
    </xf>
    <xf numFmtId="0" fontId="8" fillId="0" borderId="0" xfId="12" applyFont="1" applyAlignment="1">
      <alignment horizontal="left" vertical="distributed"/>
    </xf>
    <xf numFmtId="0" fontId="8" fillId="0" borderId="0" xfId="12" applyFont="1" applyAlignment="1">
      <alignment vertical="distributed" wrapText="1"/>
    </xf>
    <xf numFmtId="0" fontId="8" fillId="0" borderId="0" xfId="12" applyFont="1" applyAlignment="1">
      <alignment horizontal="left" vertical="center" wrapText="1"/>
    </xf>
    <xf numFmtId="41" fontId="8" fillId="0" borderId="6" xfId="4" applyFont="1" applyFill="1" applyBorder="1" applyAlignment="1">
      <alignment horizontal="center" vertical="center"/>
    </xf>
    <xf numFmtId="41" fontId="8" fillId="0" borderId="2" xfId="6" applyFont="1" applyFill="1" applyBorder="1" applyAlignment="1">
      <alignment horizontal="center" vertical="center"/>
    </xf>
    <xf numFmtId="181" fontId="8" fillId="0" borderId="0" xfId="6" applyNumberFormat="1" applyFont="1" applyFill="1" applyBorder="1" applyAlignment="1">
      <alignment horizontal="center" vertical="center"/>
    </xf>
    <xf numFmtId="41" fontId="8" fillId="0" borderId="0" xfId="6" applyFont="1" applyFill="1" applyBorder="1" applyAlignment="1">
      <alignment horizontal="center" vertical="center"/>
    </xf>
    <xf numFmtId="0" fontId="8" fillId="0" borderId="0" xfId="12" applyFont="1" applyAlignment="1">
      <alignment horizontal="center" vertical="center" wrapText="1"/>
    </xf>
    <xf numFmtId="0" fontId="27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31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1" fontId="8" fillId="0" borderId="0" xfId="0" applyNumberFormat="1" applyFont="1" applyAlignment="1">
      <alignment vertical="center"/>
    </xf>
    <xf numFmtId="0" fontId="35" fillId="0" borderId="0" xfId="10" applyFont="1" applyAlignment="1">
      <alignment vertical="center"/>
    </xf>
    <xf numFmtId="0" fontId="30" fillId="0" borderId="0" xfId="10" applyFont="1"/>
    <xf numFmtId="0" fontId="31" fillId="0" borderId="0" xfId="10" applyFont="1" applyAlignment="1">
      <alignment vertical="center"/>
    </xf>
    <xf numFmtId="0" fontId="25" fillId="0" borderId="0" xfId="10" applyFont="1" applyAlignment="1">
      <alignment vertical="center"/>
    </xf>
    <xf numFmtId="0" fontId="8" fillId="0" borderId="0" xfId="10" applyFont="1"/>
    <xf numFmtId="0" fontId="8" fillId="0" borderId="0" xfId="10" applyFont="1" applyAlignment="1">
      <alignment horizontal="center" vertical="center"/>
    </xf>
    <xf numFmtId="41" fontId="26" fillId="0" borderId="1" xfId="19" applyFont="1" applyBorder="1" applyAlignment="1">
      <alignment horizontal="right" vertical="center"/>
    </xf>
    <xf numFmtId="41" fontId="26" fillId="0" borderId="1" xfId="19" applyFont="1" applyBorder="1" applyAlignment="1">
      <alignment vertical="center"/>
    </xf>
    <xf numFmtId="41" fontId="36" fillId="0" borderId="0" xfId="19" applyFont="1" applyAlignment="1">
      <alignment vertical="center"/>
    </xf>
    <xf numFmtId="41" fontId="8" fillId="0" borderId="0" xfId="10" applyNumberFormat="1" applyFont="1" applyAlignment="1">
      <alignment vertical="center"/>
    </xf>
    <xf numFmtId="2" fontId="8" fillId="0" borderId="0" xfId="10" applyNumberFormat="1" applyFont="1" applyAlignment="1">
      <alignment vertical="center"/>
    </xf>
    <xf numFmtId="9" fontId="26" fillId="0" borderId="1" xfId="33" applyFont="1" applyBorder="1" applyAlignment="1">
      <alignment horizontal="center" vertical="center"/>
    </xf>
    <xf numFmtId="0" fontId="26" fillId="0" borderId="0" xfId="10" applyFont="1" applyAlignment="1">
      <alignment vertical="center"/>
    </xf>
    <xf numFmtId="0" fontId="36" fillId="0" borderId="0" xfId="10" applyFont="1" applyAlignment="1">
      <alignment vertical="center"/>
    </xf>
    <xf numFmtId="0" fontId="26" fillId="0" borderId="0" xfId="10" applyFont="1"/>
    <xf numFmtId="0" fontId="25" fillId="0" borderId="0" xfId="10" applyFont="1" applyAlignment="1">
      <alignment horizontal="right" vertical="center"/>
    </xf>
    <xf numFmtId="41" fontId="26" fillId="0" borderId="0" xfId="19" applyFont="1" applyAlignment="1">
      <alignment horizontal="center" vertical="center"/>
    </xf>
    <xf numFmtId="41" fontId="26" fillId="0" borderId="0" xfId="19" applyFont="1" applyAlignment="1">
      <alignment vertical="center"/>
    </xf>
    <xf numFmtId="0" fontId="26" fillId="0" borderId="0" xfId="10" applyFont="1" applyAlignment="1">
      <alignment horizontal="distributed" vertical="center"/>
    </xf>
    <xf numFmtId="9" fontId="26" fillId="0" borderId="0" xfId="33" applyFont="1" applyAlignment="1">
      <alignment horizontal="center" vertical="center"/>
    </xf>
    <xf numFmtId="41" fontId="36" fillId="0" borderId="0" xfId="10" applyNumberFormat="1" applyFont="1" applyAlignment="1">
      <alignment vertical="center"/>
    </xf>
    <xf numFmtId="0" fontId="36" fillId="0" borderId="0" xfId="10" applyFont="1"/>
    <xf numFmtId="41" fontId="8" fillId="0" borderId="1" xfId="0" applyNumberFormat="1" applyFont="1" applyBorder="1" applyAlignment="1">
      <alignment vertical="center"/>
    </xf>
    <xf numFmtId="0" fontId="8" fillId="0" borderId="20" xfId="0" applyFont="1" applyBorder="1" applyAlignment="1">
      <alignment horizontal="distributed" vertical="center"/>
    </xf>
    <xf numFmtId="41" fontId="8" fillId="0" borderId="20" xfId="0" applyNumberFormat="1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6" xfId="0" applyFont="1" applyBorder="1" applyAlignment="1">
      <alignment horizontal="distributed" vertical="center"/>
    </xf>
    <xf numFmtId="41" fontId="8" fillId="0" borderId="26" xfId="0" applyNumberFormat="1" applyFont="1" applyBorder="1" applyAlignment="1">
      <alignment vertical="center"/>
    </xf>
    <xf numFmtId="41" fontId="8" fillId="0" borderId="27" xfId="0" applyNumberFormat="1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31" fillId="0" borderId="0" xfId="12" applyFont="1" applyAlignment="1">
      <alignment horizontal="right" vertical="center"/>
    </xf>
    <xf numFmtId="0" fontId="37" fillId="0" borderId="0" xfId="0" applyFont="1" applyAlignment="1">
      <alignment horizontal="centerContinuous" vertical="center"/>
    </xf>
    <xf numFmtId="0" fontId="38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1" fontId="8" fillId="0" borderId="2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1" fontId="8" fillId="0" borderId="1" xfId="4" applyFont="1" applyFill="1" applyBorder="1" applyAlignment="1">
      <alignment horizontal="center" vertical="center" shrinkToFit="1"/>
    </xf>
    <xf numFmtId="41" fontId="8" fillId="0" borderId="26" xfId="4" applyFont="1" applyFill="1" applyBorder="1" applyAlignment="1">
      <alignment vertical="center" shrinkToFit="1"/>
    </xf>
    <xf numFmtId="0" fontId="8" fillId="0" borderId="26" xfId="12" applyFont="1" applyBorder="1" applyAlignment="1">
      <alignment horizontal="center" vertical="center" shrinkToFit="1"/>
    </xf>
    <xf numFmtId="0" fontId="8" fillId="0" borderId="28" xfId="12" applyFont="1" applyBorder="1" applyAlignment="1">
      <alignment horizontal="center" vertical="center" shrinkToFit="1"/>
    </xf>
    <xf numFmtId="41" fontId="8" fillId="0" borderId="29" xfId="4" applyFont="1" applyFill="1" applyBorder="1" applyAlignment="1">
      <alignment horizontal="center" vertical="center" shrinkToFit="1"/>
    </xf>
    <xf numFmtId="41" fontId="8" fillId="0" borderId="27" xfId="12" applyNumberFormat="1" applyFont="1" applyBorder="1" applyAlignment="1">
      <alignment horizontal="center" vertical="center" shrinkToFit="1"/>
    </xf>
    <xf numFmtId="0" fontId="31" fillId="0" borderId="0" xfId="12" applyFont="1" applyAlignment="1">
      <alignment horizontal="left" vertical="center"/>
    </xf>
    <xf numFmtId="41" fontId="31" fillId="0" borderId="0" xfId="4" applyFont="1" applyFill="1" applyAlignment="1">
      <alignment vertical="center"/>
    </xf>
    <xf numFmtId="0" fontId="31" fillId="0" borderId="0" xfId="12" applyFont="1" applyAlignment="1">
      <alignment horizontal="center" vertical="center"/>
    </xf>
    <xf numFmtId="0" fontId="31" fillId="0" borderId="0" xfId="12" applyFont="1" applyAlignment="1">
      <alignment vertical="center"/>
    </xf>
    <xf numFmtId="41" fontId="8" fillId="0" borderId="29" xfId="4" applyFont="1" applyFill="1" applyBorder="1" applyAlignment="1">
      <alignment horizontal="center" vertical="center"/>
    </xf>
    <xf numFmtId="41" fontId="8" fillId="0" borderId="27" xfId="12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177" fontId="8" fillId="0" borderId="26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26" fillId="0" borderId="1" xfId="32" applyFont="1" applyBorder="1" applyAlignment="1">
      <alignment horizontal="center" vertical="center" wrapText="1"/>
    </xf>
    <xf numFmtId="0" fontId="40" fillId="0" borderId="0" xfId="29" quotePrefix="1" applyFont="1" applyAlignment="1">
      <alignment horizontal="center" vertical="center"/>
    </xf>
    <xf numFmtId="0" fontId="25" fillId="0" borderId="0" xfId="10" applyFont="1"/>
    <xf numFmtId="0" fontId="27" fillId="0" borderId="0" xfId="35" applyFont="1" applyAlignment="1">
      <alignment horizontal="center" vertical="center"/>
    </xf>
    <xf numFmtId="0" fontId="8" fillId="0" borderId="0" xfId="35" applyFont="1" applyAlignment="1">
      <alignment vertical="center"/>
    </xf>
    <xf numFmtId="0" fontId="25" fillId="0" borderId="0" xfId="35" applyFont="1" applyAlignment="1">
      <alignment vertical="center"/>
    </xf>
    <xf numFmtId="0" fontId="30" fillId="0" borderId="0" xfId="36" applyFont="1" applyAlignment="1">
      <alignment horizontal="left" vertical="distributed" wrapText="1"/>
    </xf>
    <xf numFmtId="9" fontId="8" fillId="0" borderId="0" xfId="35" applyNumberFormat="1" applyFont="1" applyAlignment="1">
      <alignment vertical="center"/>
    </xf>
    <xf numFmtId="0" fontId="30" fillId="0" borderId="0" xfId="36" applyFont="1" applyAlignment="1">
      <alignment vertical="justify" wrapText="1"/>
    </xf>
    <xf numFmtId="190" fontId="8" fillId="0" borderId="0" xfId="37" applyNumberFormat="1" applyFont="1" applyAlignment="1">
      <alignment horizontal="center" vertical="center"/>
    </xf>
    <xf numFmtId="0" fontId="8" fillId="0" borderId="0" xfId="37" applyFont="1" applyAlignment="1">
      <alignment horizontal="center" vertical="center"/>
    </xf>
    <xf numFmtId="0" fontId="32" fillId="0" borderId="0" xfId="35" applyFont="1" applyAlignment="1">
      <alignment vertical="center"/>
    </xf>
    <xf numFmtId="0" fontId="23" fillId="0" borderId="0" xfId="35" applyFont="1" applyAlignment="1">
      <alignment vertical="center"/>
    </xf>
    <xf numFmtId="41" fontId="23" fillId="0" borderId="0" xfId="35" applyNumberFormat="1" applyFont="1" applyAlignment="1">
      <alignment vertical="center"/>
    </xf>
    <xf numFmtId="0" fontId="31" fillId="0" borderId="0" xfId="35" applyFont="1" applyAlignment="1">
      <alignment vertical="center"/>
    </xf>
    <xf numFmtId="0" fontId="30" fillId="0" borderId="0" xfId="36" applyFont="1" applyAlignment="1">
      <alignment horizontal="left" vertical="center" wrapText="1"/>
    </xf>
    <xf numFmtId="0" fontId="41" fillId="0" borderId="0" xfId="37" applyFont="1">
      <alignment vertical="center"/>
    </xf>
    <xf numFmtId="0" fontId="42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1" xfId="0" applyFont="1" applyBorder="1" applyAlignment="1">
      <alignment horizontal="center" vertical="center"/>
    </xf>
    <xf numFmtId="41" fontId="43" fillId="0" borderId="1" xfId="4" applyFont="1" applyBorder="1" applyAlignment="1">
      <alignment vertical="center"/>
    </xf>
    <xf numFmtId="183" fontId="43" fillId="4" borderId="0" xfId="0" applyNumberFormat="1" applyFont="1" applyFill="1" applyAlignment="1">
      <alignment vertical="center"/>
    </xf>
    <xf numFmtId="41" fontId="43" fillId="0" borderId="0" xfId="0" applyNumberFormat="1" applyFont="1" applyAlignment="1">
      <alignment vertical="center"/>
    </xf>
    <xf numFmtId="43" fontId="43" fillId="4" borderId="0" xfId="0" applyNumberFormat="1" applyFont="1" applyFill="1" applyAlignment="1">
      <alignment vertical="center"/>
    </xf>
    <xf numFmtId="186" fontId="43" fillId="0" borderId="0" xfId="0" applyNumberFormat="1" applyFont="1" applyAlignment="1">
      <alignment vertical="center"/>
    </xf>
    <xf numFmtId="0" fontId="8" fillId="0" borderId="0" xfId="10" applyFont="1" applyAlignment="1">
      <alignment vertical="center"/>
    </xf>
    <xf numFmtId="0" fontId="44" fillId="0" borderId="0" xfId="10" applyFont="1" applyAlignment="1">
      <alignment vertical="center"/>
    </xf>
    <xf numFmtId="0" fontId="26" fillId="0" borderId="1" xfId="0" applyFont="1" applyBorder="1" applyAlignment="1">
      <alignment horizontal="center" vertical="center" shrinkToFit="1"/>
    </xf>
    <xf numFmtId="41" fontId="8" fillId="0" borderId="0" xfId="12" applyNumberFormat="1" applyFont="1" applyAlignment="1">
      <alignment horizontal="left" vertical="center"/>
    </xf>
    <xf numFmtId="0" fontId="34" fillId="0" borderId="0" xfId="10" applyFont="1" applyAlignment="1">
      <alignment vertical="center"/>
    </xf>
    <xf numFmtId="0" fontId="34" fillId="0" borderId="0" xfId="10" applyFont="1"/>
    <xf numFmtId="0" fontId="34" fillId="0" borderId="22" xfId="0" applyFont="1" applyBorder="1" applyAlignment="1">
      <alignment vertical="center"/>
    </xf>
    <xf numFmtId="189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191" fontId="26" fillId="0" borderId="1" xfId="33" applyNumberFormat="1" applyFont="1" applyFill="1" applyBorder="1" applyAlignment="1">
      <alignment horizontal="center" vertical="center"/>
    </xf>
    <xf numFmtId="0" fontId="45" fillId="0" borderId="0" xfId="10" applyFont="1" applyAlignment="1">
      <alignment vertical="center"/>
    </xf>
    <xf numFmtId="41" fontId="34" fillId="0" borderId="1" xfId="4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41" fontId="46" fillId="0" borderId="1" xfId="0" applyNumberFormat="1" applyFont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41" fontId="25" fillId="0" borderId="1" xfId="0" applyNumberFormat="1" applyFont="1" applyBorder="1" applyAlignment="1">
      <alignment vertical="center" shrinkToFit="1"/>
    </xf>
    <xf numFmtId="41" fontId="26" fillId="0" borderId="0" xfId="19" applyFont="1" applyBorder="1" applyAlignment="1">
      <alignment vertical="center"/>
    </xf>
    <xf numFmtId="192" fontId="8" fillId="0" borderId="0" xfId="0" applyNumberFormat="1" applyFont="1" applyAlignment="1">
      <alignment horizontal="center" vertical="center"/>
    </xf>
    <xf numFmtId="0" fontId="8" fillId="4" borderId="0" xfId="12" applyFont="1" applyFill="1" applyAlignment="1">
      <alignment vertical="center"/>
    </xf>
    <xf numFmtId="0" fontId="8" fillId="4" borderId="6" xfId="12" applyFont="1" applyFill="1" applyBorder="1" applyAlignment="1">
      <alignment horizontal="center" vertical="center"/>
    </xf>
    <xf numFmtId="41" fontId="8" fillId="4" borderId="6" xfId="4" applyFont="1" applyFill="1" applyBorder="1" applyAlignment="1">
      <alignment horizontal="center" vertical="center"/>
    </xf>
    <xf numFmtId="41" fontId="8" fillId="4" borderId="2" xfId="6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191" fontId="8" fillId="0" borderId="1" xfId="12" applyNumberFormat="1" applyFont="1" applyBorder="1" applyAlignment="1">
      <alignment vertical="center"/>
    </xf>
    <xf numFmtId="0" fontId="44" fillId="0" borderId="1" xfId="10" applyFont="1" applyBorder="1" applyAlignment="1">
      <alignment horizontal="center" vertical="center"/>
    </xf>
    <xf numFmtId="0" fontId="36" fillId="0" borderId="1" xfId="10" applyFont="1" applyBorder="1" applyAlignment="1">
      <alignment horizontal="center" vertical="center" wrapText="1"/>
    </xf>
    <xf numFmtId="191" fontId="44" fillId="0" borderId="1" xfId="10" applyNumberFormat="1" applyFont="1" applyBorder="1" applyAlignment="1">
      <alignment vertical="center"/>
    </xf>
    <xf numFmtId="41" fontId="36" fillId="0" borderId="1" xfId="10" applyNumberFormat="1" applyFont="1" applyBorder="1" applyAlignment="1">
      <alignment vertical="center"/>
    </xf>
    <xf numFmtId="191" fontId="44" fillId="4" borderId="1" xfId="10" applyNumberFormat="1" applyFont="1" applyFill="1" applyBorder="1" applyAlignment="1">
      <alignment vertical="center"/>
    </xf>
    <xf numFmtId="41" fontId="36" fillId="4" borderId="1" xfId="10" applyNumberFormat="1" applyFont="1" applyFill="1" applyBorder="1" applyAlignment="1">
      <alignment vertical="center"/>
    </xf>
    <xf numFmtId="184" fontId="8" fillId="0" borderId="8" xfId="12" applyNumberFormat="1" applyFont="1" applyBorder="1" applyAlignment="1">
      <alignment horizontal="center" vertical="center"/>
    </xf>
    <xf numFmtId="10" fontId="8" fillId="0" borderId="1" xfId="12" applyNumberFormat="1" applyFont="1" applyBorder="1" applyAlignment="1">
      <alignment vertical="center"/>
    </xf>
    <xf numFmtId="2" fontId="26" fillId="0" borderId="0" xfId="0" applyNumberFormat="1" applyFont="1" applyAlignment="1">
      <alignment vertical="center"/>
    </xf>
    <xf numFmtId="10" fontId="8" fillId="0" borderId="0" xfId="12" applyNumberFormat="1" applyFont="1" applyAlignment="1">
      <alignment horizontal="center" vertical="center"/>
    </xf>
    <xf numFmtId="0" fontId="8" fillId="0" borderId="15" xfId="11" applyFont="1" applyBorder="1" applyAlignment="1">
      <alignment vertical="center"/>
    </xf>
    <xf numFmtId="41" fontId="8" fillId="0" borderId="0" xfId="4" applyFont="1" applyFill="1" applyBorder="1" applyAlignment="1">
      <alignment vertical="center"/>
    </xf>
    <xf numFmtId="176" fontId="8" fillId="0" borderId="15" xfId="11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10" fontId="8" fillId="0" borderId="20" xfId="12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7" fillId="0" borderId="0" xfId="12" applyFont="1" applyAlignment="1">
      <alignment horizontal="center" vertical="center"/>
    </xf>
    <xf numFmtId="0" fontId="25" fillId="2" borderId="2" xfId="12" applyFont="1" applyFill="1" applyBorder="1" applyAlignment="1">
      <alignment horizontal="center" vertical="center"/>
    </xf>
    <xf numFmtId="0" fontId="25" fillId="2" borderId="6" xfId="12" applyFont="1" applyFill="1" applyBorder="1" applyAlignment="1">
      <alignment horizontal="center" vertical="center"/>
    </xf>
    <xf numFmtId="41" fontId="25" fillId="2" borderId="5" xfId="4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93" fontId="8" fillId="0" borderId="1" xfId="0" applyNumberFormat="1" applyFont="1" applyBorder="1" applyAlignment="1">
      <alignment horizontal="center" vertical="center"/>
    </xf>
    <xf numFmtId="193" fontId="8" fillId="0" borderId="26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93" fontId="25" fillId="0" borderId="2" xfId="0" applyNumberFormat="1" applyFont="1" applyBorder="1" applyAlignment="1">
      <alignment horizontal="center" vertical="center"/>
    </xf>
    <xf numFmtId="41" fontId="25" fillId="0" borderId="2" xfId="4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47" fillId="0" borderId="0" xfId="0" applyFont="1"/>
    <xf numFmtId="0" fontId="8" fillId="0" borderId="32" xfId="4" applyNumberFormat="1" applyFont="1" applyFill="1" applyBorder="1" applyAlignment="1">
      <alignment horizontal="distributed" vertical="center"/>
    </xf>
    <xf numFmtId="41" fontId="8" fillId="0" borderId="32" xfId="4" applyFont="1" applyFill="1" applyBorder="1" applyAlignment="1">
      <alignment horizontal="center" vertical="center"/>
    </xf>
    <xf numFmtId="184" fontId="8" fillId="0" borderId="32" xfId="12" applyNumberFormat="1" applyFont="1" applyBorder="1" applyAlignment="1">
      <alignment horizontal="center" vertical="center"/>
    </xf>
    <xf numFmtId="41" fontId="8" fillId="0" borderId="32" xfId="4" applyFont="1" applyFill="1" applyBorder="1" applyAlignment="1">
      <alignment vertical="center"/>
    </xf>
    <xf numFmtId="0" fontId="27" fillId="0" borderId="0" xfId="11" applyFont="1" applyAlignment="1">
      <alignment horizontal="centerContinuous" vertical="center"/>
    </xf>
    <xf numFmtId="0" fontId="25" fillId="2" borderId="1" xfId="11" applyFont="1" applyFill="1" applyBorder="1" applyAlignment="1">
      <alignment horizontal="center" vertical="center"/>
    </xf>
    <xf numFmtId="0" fontId="25" fillId="2" borderId="1" xfId="11" applyFont="1" applyFill="1" applyBorder="1" applyAlignment="1">
      <alignment horizontal="center" vertical="center" wrapText="1"/>
    </xf>
    <xf numFmtId="176" fontId="25" fillId="0" borderId="2" xfId="8" applyFont="1" applyBorder="1" applyAlignment="1">
      <alignment vertical="center" shrinkToFit="1"/>
    </xf>
    <xf numFmtId="0" fontId="25" fillId="0" borderId="6" xfId="0" applyFont="1" applyBorder="1" applyAlignment="1">
      <alignment horizontal="distributed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25" fillId="0" borderId="27" xfId="4" applyNumberFormat="1" applyFont="1" applyFill="1" applyBorder="1" applyAlignment="1">
      <alignment vertical="center" wrapText="1"/>
    </xf>
    <xf numFmtId="0" fontId="25" fillId="0" borderId="27" xfId="4" applyNumberFormat="1" applyFont="1" applyFill="1" applyBorder="1" applyAlignment="1">
      <alignment horizontal="distributed" vertical="center"/>
    </xf>
    <xf numFmtId="41" fontId="25" fillId="0" borderId="27" xfId="4" applyFont="1" applyFill="1" applyBorder="1" applyAlignment="1">
      <alignment horizontal="center" vertical="center"/>
    </xf>
    <xf numFmtId="0" fontId="25" fillId="0" borderId="27" xfId="12" applyFont="1" applyBorder="1" applyAlignment="1">
      <alignment horizontal="center" vertical="center"/>
    </xf>
    <xf numFmtId="41" fontId="25" fillId="0" borderId="27" xfId="4" applyFont="1" applyFill="1" applyBorder="1" applyAlignment="1">
      <alignment vertical="center"/>
    </xf>
    <xf numFmtId="0" fontId="26" fillId="0" borderId="5" xfId="10" applyFont="1" applyBorder="1" applyAlignment="1">
      <alignment horizontal="center" vertical="center"/>
    </xf>
    <xf numFmtId="10" fontId="8" fillId="0" borderId="1" xfId="8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7" fillId="0" borderId="0" xfId="0" applyFont="1" applyAlignment="1">
      <alignment vertical="center"/>
    </xf>
    <xf numFmtId="41" fontId="0" fillId="0" borderId="0" xfId="4" applyFont="1" applyAlignment="1">
      <alignment vertical="center"/>
    </xf>
    <xf numFmtId="194" fontId="47" fillId="0" borderId="0" xfId="0" applyNumberFormat="1" applyFont="1" applyAlignment="1">
      <alignment vertical="center"/>
    </xf>
    <xf numFmtId="194" fontId="0" fillId="0" borderId="1" xfId="4" applyNumberFormat="1" applyFont="1" applyBorder="1" applyAlignment="1">
      <alignment vertical="center"/>
    </xf>
    <xf numFmtId="19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41" fontId="0" fillId="4" borderId="1" xfId="4" applyFont="1" applyFill="1" applyBorder="1" applyAlignment="1">
      <alignment horizontal="center" vertical="center"/>
    </xf>
    <xf numFmtId="0" fontId="8" fillId="0" borderId="0" xfId="11" applyFont="1" applyAlignment="1">
      <alignment horizontal="center" vertical="center"/>
    </xf>
    <xf numFmtId="41" fontId="26" fillId="0" borderId="1" xfId="19" applyFont="1" applyBorder="1" applyAlignment="1">
      <alignment horizontal="center" vertical="center"/>
    </xf>
    <xf numFmtId="0" fontId="33" fillId="3" borderId="5" xfId="10" applyFont="1" applyFill="1" applyBorder="1" applyAlignment="1">
      <alignment horizontal="center" vertical="center" wrapText="1"/>
    </xf>
    <xf numFmtId="0" fontId="33" fillId="3" borderId="1" xfId="10" applyFont="1" applyFill="1" applyBorder="1" applyAlignment="1">
      <alignment horizontal="center" vertical="center" wrapText="1"/>
    </xf>
    <xf numFmtId="41" fontId="8" fillId="0" borderId="20" xfId="4" applyFont="1" applyBorder="1" applyAlignment="1">
      <alignment vertical="center"/>
    </xf>
    <xf numFmtId="195" fontId="8" fillId="0" borderId="1" xfId="0" applyNumberFormat="1" applyFont="1" applyBorder="1" applyAlignment="1">
      <alignment horizontal="center" vertical="center"/>
    </xf>
    <xf numFmtId="176" fontId="33" fillId="2" borderId="1" xfId="8" applyFont="1" applyFill="1" applyBorder="1" applyAlignment="1">
      <alignment horizontal="center" vertical="center" wrapText="1"/>
    </xf>
    <xf numFmtId="41" fontId="0" fillId="0" borderId="0" xfId="4" applyFont="1"/>
    <xf numFmtId="41" fontId="0" fillId="0" borderId="0" xfId="0" applyNumberFormat="1"/>
    <xf numFmtId="196" fontId="8" fillId="0" borderId="1" xfId="8" applyNumberFormat="1" applyFont="1" applyFill="1" applyBorder="1" applyAlignment="1">
      <alignment vertical="center"/>
    </xf>
    <xf numFmtId="0" fontId="8" fillId="0" borderId="19" xfId="11" applyFont="1" applyBorder="1" applyAlignment="1">
      <alignment horizontal="distributed" vertical="center"/>
    </xf>
    <xf numFmtId="176" fontId="8" fillId="0" borderId="19" xfId="8" applyFont="1" applyFill="1" applyBorder="1" applyAlignment="1">
      <alignment vertical="center"/>
    </xf>
    <xf numFmtId="184" fontId="34" fillId="0" borderId="0" xfId="11" applyNumberFormat="1" applyFont="1" applyAlignment="1">
      <alignment vertical="center"/>
    </xf>
    <xf numFmtId="41" fontId="0" fillId="0" borderId="1" xfId="4" applyFont="1" applyBorder="1" applyAlignment="1">
      <alignment vertical="center"/>
    </xf>
    <xf numFmtId="191" fontId="8" fillId="0" borderId="20" xfId="12" applyNumberFormat="1" applyFont="1" applyBorder="1" applyAlignment="1">
      <alignment horizontal="center" vertical="center"/>
    </xf>
    <xf numFmtId="41" fontId="30" fillId="0" borderId="0" xfId="10" applyNumberFormat="1" applyFont="1"/>
    <xf numFmtId="0" fontId="8" fillId="0" borderId="0" xfId="12" quotePrefix="1" applyFont="1" applyAlignment="1">
      <alignment horizontal="left" vertical="center"/>
    </xf>
    <xf numFmtId="0" fontId="50" fillId="0" borderId="0" xfId="36" applyFont="1" applyAlignment="1">
      <alignment horizontal="left" vertical="center"/>
    </xf>
    <xf numFmtId="0" fontId="51" fillId="0" borderId="0" xfId="0" applyFont="1" applyAlignment="1">
      <alignment vertical="center"/>
    </xf>
    <xf numFmtId="41" fontId="43" fillId="0" borderId="1" xfId="4" applyFont="1" applyFill="1" applyBorder="1" applyAlignment="1">
      <alignment vertical="center"/>
    </xf>
    <xf numFmtId="197" fontId="8" fillId="0" borderId="0" xfId="12" applyNumberFormat="1" applyFont="1" applyAlignment="1">
      <alignment horizontal="center" vertical="center"/>
    </xf>
    <xf numFmtId="198" fontId="8" fillId="0" borderId="1" xfId="12" applyNumberFormat="1" applyFont="1" applyBorder="1" applyAlignment="1">
      <alignment vertical="center"/>
    </xf>
    <xf numFmtId="43" fontId="8" fillId="0" borderId="0" xfId="12" applyNumberFormat="1" applyFont="1" applyAlignment="1">
      <alignment vertical="center"/>
    </xf>
    <xf numFmtId="41" fontId="8" fillId="0" borderId="0" xfId="11" applyNumberFormat="1" applyFont="1" applyAlignment="1">
      <alignment vertical="center"/>
    </xf>
    <xf numFmtId="186" fontId="47" fillId="0" borderId="0" xfId="0" applyNumberFormat="1" applyFont="1" applyAlignment="1">
      <alignment vertical="center"/>
    </xf>
    <xf numFmtId="2" fontId="8" fillId="0" borderId="0" xfId="11" applyNumberFormat="1" applyFont="1" applyAlignment="1">
      <alignment vertical="center"/>
    </xf>
    <xf numFmtId="183" fontId="34" fillId="0" borderId="0" xfId="12" applyNumberFormat="1" applyFont="1" applyAlignment="1">
      <alignment vertical="center"/>
    </xf>
    <xf numFmtId="10" fontId="0" fillId="0" borderId="1" xfId="0" applyNumberFormat="1" applyBorder="1" applyAlignment="1">
      <alignment vertical="center"/>
    </xf>
    <xf numFmtId="0" fontId="34" fillId="0" borderId="0" xfId="11" applyFont="1" applyAlignment="1">
      <alignment vertical="center"/>
    </xf>
    <xf numFmtId="49" fontId="18" fillId="0" borderId="0" xfId="28" applyNumberFormat="1" applyFont="1" applyAlignment="1">
      <alignment horizontal="left" vertical="center" wrapText="1"/>
    </xf>
    <xf numFmtId="0" fontId="19" fillId="0" borderId="31" xfId="30" applyNumberFormat="1" applyFont="1" applyBorder="1" applyAlignment="1">
      <alignment vertical="center" shrinkToFit="1"/>
    </xf>
    <xf numFmtId="0" fontId="19" fillId="0" borderId="0" xfId="30" applyNumberFormat="1" applyFont="1" applyAlignment="1">
      <alignment vertical="center" shrinkToFit="1"/>
    </xf>
    <xf numFmtId="0" fontId="20" fillId="6" borderId="0" xfId="29" applyFont="1" applyFill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7" borderId="1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9" fillId="0" borderId="31" xfId="30" applyNumberFormat="1" applyFont="1" applyBorder="1" applyAlignment="1">
      <alignment vertical="center" shrinkToFit="1"/>
    </xf>
    <xf numFmtId="0" fontId="39" fillId="0" borderId="0" xfId="30" applyNumberFormat="1" applyFont="1" applyAlignment="1">
      <alignment vertical="center" shrinkToFit="1"/>
    </xf>
    <xf numFmtId="0" fontId="40" fillId="0" borderId="0" xfId="29" applyFont="1" applyAlignment="1">
      <alignment horizontal="left" vertical="center" wrapText="1"/>
    </xf>
    <xf numFmtId="0" fontId="0" fillId="8" borderId="1" xfId="0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8" fillId="6" borderId="0" xfId="29" applyFont="1" applyFill="1" applyAlignment="1">
      <alignment horizontal="right" vertical="center"/>
    </xf>
    <xf numFmtId="0" fontId="8" fillId="0" borderId="17" xfId="11" applyFont="1" applyBorder="1" applyAlignment="1">
      <alignment horizontal="distributed" vertical="center"/>
    </xf>
    <xf numFmtId="0" fontId="8" fillId="0" borderId="18" xfId="11" applyFont="1" applyBorder="1" applyAlignment="1">
      <alignment horizontal="distributed" vertical="center"/>
    </xf>
    <xf numFmtId="176" fontId="8" fillId="0" borderId="0" xfId="11" applyNumberFormat="1" applyFont="1" applyAlignment="1">
      <alignment horizontal="center" vertical="center"/>
    </xf>
    <xf numFmtId="0" fontId="27" fillId="0" borderId="0" xfId="11" applyFont="1" applyAlignment="1">
      <alignment horizontal="center" vertical="center"/>
    </xf>
    <xf numFmtId="0" fontId="25" fillId="2" borderId="5" xfId="11" applyFont="1" applyFill="1" applyBorder="1" applyAlignment="1">
      <alignment horizontal="center" vertical="center" wrapText="1"/>
    </xf>
    <xf numFmtId="0" fontId="25" fillId="2" borderId="17" xfId="11" applyFont="1" applyFill="1" applyBorder="1" applyAlignment="1">
      <alignment horizontal="center" vertical="center" wrapText="1"/>
    </xf>
    <xf numFmtId="0" fontId="25" fillId="2" borderId="18" xfId="11" applyFont="1" applyFill="1" applyBorder="1" applyAlignment="1">
      <alignment horizontal="center" vertical="center" wrapText="1"/>
    </xf>
    <xf numFmtId="0" fontId="8" fillId="0" borderId="3" xfId="11" applyFont="1" applyBorder="1" applyAlignment="1">
      <alignment horizontal="center" vertical="center" textRotation="255"/>
    </xf>
    <xf numFmtId="0" fontId="8" fillId="0" borderId="2" xfId="11" applyFont="1" applyBorder="1" applyAlignment="1">
      <alignment horizontal="center" vertical="center" textRotation="255"/>
    </xf>
    <xf numFmtId="199" fontId="8" fillId="0" borderId="20" xfId="8" applyNumberFormat="1" applyFont="1" applyFill="1" applyBorder="1" applyAlignment="1">
      <alignment horizontal="center" vertical="center"/>
    </xf>
    <xf numFmtId="199" fontId="8" fillId="0" borderId="3" xfId="8" applyNumberFormat="1" applyFont="1" applyFill="1" applyBorder="1" applyAlignment="1">
      <alignment horizontal="center" vertical="center"/>
    </xf>
    <xf numFmtId="0" fontId="25" fillId="0" borderId="6" xfId="11" applyFont="1" applyBorder="1" applyAlignment="1">
      <alignment horizontal="center" vertical="center"/>
    </xf>
    <xf numFmtId="0" fontId="25" fillId="0" borderId="4" xfId="11" applyFont="1" applyBorder="1" applyAlignment="1">
      <alignment horizontal="center" vertical="center"/>
    </xf>
    <xf numFmtId="0" fontId="25" fillId="2" borderId="1" xfId="11" applyFont="1" applyFill="1" applyBorder="1" applyAlignment="1">
      <alignment horizontal="center" vertical="center"/>
    </xf>
    <xf numFmtId="0" fontId="8" fillId="0" borderId="20" xfId="11" applyFont="1" applyBorder="1" applyAlignment="1">
      <alignment horizontal="center" vertical="center" textRotation="255"/>
    </xf>
    <xf numFmtId="0" fontId="8" fillId="0" borderId="5" xfId="11" applyFont="1" applyBorder="1" applyAlignment="1">
      <alignment horizontal="center" vertical="center"/>
    </xf>
    <xf numFmtId="0" fontId="8" fillId="0" borderId="18" xfId="11" applyFont="1" applyBorder="1" applyAlignment="1">
      <alignment horizontal="center" vertical="center"/>
    </xf>
    <xf numFmtId="0" fontId="8" fillId="0" borderId="20" xfId="11" applyFont="1" applyBorder="1" applyAlignment="1">
      <alignment horizontal="center" vertical="center" textRotation="255" wrapText="1"/>
    </xf>
    <xf numFmtId="0" fontId="8" fillId="0" borderId="3" xfId="11" applyFont="1" applyBorder="1" applyAlignment="1">
      <alignment horizontal="center" vertical="center" textRotation="255" wrapText="1"/>
    </xf>
    <xf numFmtId="0" fontId="8" fillId="0" borderId="2" xfId="11" applyFont="1" applyBorder="1" applyAlignment="1">
      <alignment horizontal="center" vertical="center" textRotation="255" wrapText="1"/>
    </xf>
    <xf numFmtId="0" fontId="8" fillId="0" borderId="24" xfId="11" applyFont="1" applyBorder="1" applyAlignment="1">
      <alignment horizontal="center" vertical="center"/>
    </xf>
    <xf numFmtId="0" fontId="8" fillId="0" borderId="25" xfId="11" applyFont="1" applyBorder="1" applyAlignment="1">
      <alignment horizontal="center" vertical="center"/>
    </xf>
    <xf numFmtId="0" fontId="23" fillId="0" borderId="0" xfId="29" applyFont="1" applyAlignment="1">
      <alignment horizontal="left" vertical="center" wrapText="1"/>
    </xf>
    <xf numFmtId="0" fontId="8" fillId="0" borderId="29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177" fontId="8" fillId="0" borderId="2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7" fillId="0" borderId="0" xfId="12" applyFont="1" applyAlignment="1">
      <alignment horizontal="center" vertical="center"/>
    </xf>
    <xf numFmtId="0" fontId="25" fillId="0" borderId="2" xfId="12" applyFont="1" applyBorder="1" applyAlignment="1">
      <alignment horizontal="center" vertical="center"/>
    </xf>
    <xf numFmtId="0" fontId="25" fillId="0" borderId="6" xfId="12" applyFont="1" applyBorder="1" applyAlignment="1">
      <alignment horizontal="center" vertical="center"/>
    </xf>
    <xf numFmtId="0" fontId="25" fillId="0" borderId="16" xfId="12" applyFont="1" applyBorder="1" applyAlignment="1">
      <alignment horizontal="center" vertical="center"/>
    </xf>
    <xf numFmtId="0" fontId="25" fillId="0" borderId="4" xfId="12" applyFont="1" applyBorder="1" applyAlignment="1">
      <alignment horizontal="center" vertical="center"/>
    </xf>
    <xf numFmtId="0" fontId="8" fillId="0" borderId="20" xfId="4" applyNumberFormat="1" applyFont="1" applyFill="1" applyBorder="1" applyAlignment="1">
      <alignment horizontal="center" vertical="center" wrapText="1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29" xfId="4" applyNumberFormat="1" applyFont="1" applyFill="1" applyBorder="1" applyAlignment="1">
      <alignment horizontal="center" vertical="center" wrapText="1"/>
    </xf>
    <xf numFmtId="0" fontId="25" fillId="2" borderId="20" xfId="12" applyFont="1" applyFill="1" applyBorder="1" applyAlignment="1">
      <alignment horizontal="center" vertical="center"/>
    </xf>
    <xf numFmtId="0" fontId="25" fillId="2" borderId="2" xfId="12" applyFont="1" applyFill="1" applyBorder="1" applyAlignment="1">
      <alignment horizontal="center" vertical="center"/>
    </xf>
    <xf numFmtId="0" fontId="25" fillId="2" borderId="5" xfId="12" applyFont="1" applyFill="1" applyBorder="1" applyAlignment="1">
      <alignment horizontal="center" vertical="center"/>
    </xf>
    <xf numFmtId="0" fontId="25" fillId="2" borderId="17" xfId="12" applyFont="1" applyFill="1" applyBorder="1" applyAlignment="1">
      <alignment horizontal="center" vertical="center"/>
    </xf>
    <xf numFmtId="0" fontId="25" fillId="2" borderId="18" xfId="12" applyFont="1" applyFill="1" applyBorder="1" applyAlignment="1">
      <alignment horizontal="center" vertical="center"/>
    </xf>
    <xf numFmtId="41" fontId="25" fillId="2" borderId="20" xfId="4" applyFont="1" applyFill="1" applyBorder="1" applyAlignment="1">
      <alignment horizontal="center" vertical="center"/>
    </xf>
    <xf numFmtId="41" fontId="25" fillId="2" borderId="2" xfId="4" applyFont="1" applyFill="1" applyBorder="1" applyAlignment="1">
      <alignment horizontal="center" vertical="center"/>
    </xf>
    <xf numFmtId="0" fontId="8" fillId="4" borderId="5" xfId="12" applyFont="1" applyFill="1" applyBorder="1" applyAlignment="1">
      <alignment horizontal="center" vertical="center" wrapText="1"/>
    </xf>
    <xf numFmtId="0" fontId="8" fillId="4" borderId="17" xfId="12" applyFont="1" applyFill="1" applyBorder="1" applyAlignment="1">
      <alignment horizontal="center" vertical="center" wrapText="1"/>
    </xf>
    <xf numFmtId="0" fontId="8" fillId="4" borderId="18" xfId="12" applyFont="1" applyFill="1" applyBorder="1" applyAlignment="1">
      <alignment horizontal="center" vertical="center" wrapText="1"/>
    </xf>
    <xf numFmtId="0" fontId="25" fillId="2" borderId="22" xfId="12" applyFont="1" applyFill="1" applyBorder="1" applyAlignment="1">
      <alignment horizontal="center" vertical="center"/>
    </xf>
    <xf numFmtId="0" fontId="25" fillId="2" borderId="14" xfId="12" applyFont="1" applyFill="1" applyBorder="1" applyAlignment="1">
      <alignment horizontal="center" vertical="center"/>
    </xf>
    <xf numFmtId="0" fontId="25" fillId="2" borderId="6" xfId="12" applyFont="1" applyFill="1" applyBorder="1" applyAlignment="1">
      <alignment horizontal="center" vertical="center"/>
    </xf>
    <xf numFmtId="0" fontId="25" fillId="2" borderId="4" xfId="12" applyFont="1" applyFill="1" applyBorder="1" applyAlignment="1">
      <alignment horizontal="center" vertical="center"/>
    </xf>
    <xf numFmtId="0" fontId="8" fillId="0" borderId="5" xfId="12" applyFont="1" applyBorder="1" applyAlignment="1">
      <alignment horizontal="center" vertical="center"/>
    </xf>
    <xf numFmtId="0" fontId="8" fillId="0" borderId="18" xfId="12" applyFont="1" applyBorder="1" applyAlignment="1">
      <alignment horizontal="center" vertical="center"/>
    </xf>
    <xf numFmtId="0" fontId="25" fillId="2" borderId="7" xfId="12" applyFont="1" applyFill="1" applyBorder="1" applyAlignment="1">
      <alignment horizontal="center" vertical="center"/>
    </xf>
    <xf numFmtId="0" fontId="25" fillId="2" borderId="16" xfId="12" applyFont="1" applyFill="1" applyBorder="1" applyAlignment="1">
      <alignment horizontal="center" vertical="center"/>
    </xf>
    <xf numFmtId="0" fontId="8" fillId="0" borderId="5" xfId="12" applyFont="1" applyBorder="1" applyAlignment="1">
      <alignment horizontal="center" vertical="center" wrapText="1"/>
    </xf>
    <xf numFmtId="0" fontId="8" fillId="0" borderId="17" xfId="12" applyFont="1" applyBorder="1" applyAlignment="1">
      <alignment horizontal="center" vertical="center" wrapText="1"/>
    </xf>
    <xf numFmtId="0" fontId="8" fillId="0" borderId="18" xfId="12" applyFont="1" applyBorder="1" applyAlignment="1">
      <alignment horizontal="center" vertical="center" wrapText="1"/>
    </xf>
    <xf numFmtId="0" fontId="8" fillId="0" borderId="1" xfId="0" applyFont="1" applyBorder="1" applyAlignment="1">
      <alignment horizontal="distributed" vertical="center" textRotation="255"/>
    </xf>
    <xf numFmtId="0" fontId="8" fillId="0" borderId="20" xfId="0" applyFont="1" applyBorder="1" applyAlignment="1">
      <alignment horizontal="distributed" vertical="center" textRotation="255"/>
    </xf>
    <xf numFmtId="0" fontId="8" fillId="0" borderId="26" xfId="0" applyFont="1" applyBorder="1" applyAlignment="1">
      <alignment horizontal="distributed" vertical="center" textRotation="255"/>
    </xf>
    <xf numFmtId="0" fontId="8" fillId="0" borderId="27" xfId="0" applyFont="1" applyBorder="1" applyAlignment="1">
      <alignment horizontal="center" vertical="center"/>
    </xf>
    <xf numFmtId="0" fontId="8" fillId="0" borderId="27" xfId="12" applyFont="1" applyBorder="1" applyAlignment="1">
      <alignment horizontal="center" vertical="center"/>
    </xf>
    <xf numFmtId="0" fontId="25" fillId="2" borderId="20" xfId="12" applyFont="1" applyFill="1" applyBorder="1" applyAlignment="1">
      <alignment horizontal="center" vertical="center" wrapText="1"/>
    </xf>
    <xf numFmtId="41" fontId="25" fillId="2" borderId="5" xfId="4" applyFont="1" applyFill="1" applyBorder="1" applyAlignment="1">
      <alignment horizontal="center" vertical="center"/>
    </xf>
    <xf numFmtId="41" fontId="25" fillId="2" borderId="17" xfId="4" applyFont="1" applyFill="1" applyBorder="1" applyAlignment="1">
      <alignment horizontal="center" vertical="center"/>
    </xf>
    <xf numFmtId="41" fontId="25" fillId="2" borderId="18" xfId="4" applyFont="1" applyFill="1" applyBorder="1" applyAlignment="1">
      <alignment horizontal="center" vertical="center"/>
    </xf>
    <xf numFmtId="0" fontId="49" fillId="6" borderId="0" xfId="29" applyFont="1" applyFill="1" applyAlignment="1">
      <alignment horizontal="right" vertical="center"/>
    </xf>
    <xf numFmtId="0" fontId="26" fillId="0" borderId="20" xfId="10" applyFont="1" applyBorder="1" applyAlignment="1">
      <alignment horizontal="center" vertical="center"/>
    </xf>
    <xf numFmtId="0" fontId="26" fillId="0" borderId="2" xfId="10" applyFont="1" applyBorder="1" applyAlignment="1">
      <alignment horizontal="center" vertical="center"/>
    </xf>
    <xf numFmtId="41" fontId="26" fillId="0" borderId="5" xfId="19" applyFont="1" applyBorder="1" applyAlignment="1">
      <alignment horizontal="center" vertical="center"/>
    </xf>
    <xf numFmtId="41" fontId="26" fillId="0" borderId="18" xfId="19" applyFont="1" applyBorder="1" applyAlignment="1">
      <alignment horizontal="center" vertical="center"/>
    </xf>
    <xf numFmtId="41" fontId="26" fillId="0" borderId="1" xfId="19" applyFont="1" applyBorder="1" applyAlignment="1">
      <alignment horizontal="center" vertical="center"/>
    </xf>
    <xf numFmtId="0" fontId="26" fillId="0" borderId="22" xfId="10" applyFont="1" applyBorder="1" applyAlignment="1">
      <alignment horizontal="center" vertical="center"/>
    </xf>
    <xf numFmtId="0" fontId="26" fillId="0" borderId="14" xfId="10" applyFont="1" applyBorder="1" applyAlignment="1">
      <alignment horizontal="center" vertical="center"/>
    </xf>
    <xf numFmtId="0" fontId="26" fillId="0" borderId="6" xfId="10" applyFont="1" applyBorder="1" applyAlignment="1">
      <alignment horizontal="center" vertical="center"/>
    </xf>
    <xf numFmtId="0" fontId="26" fillId="0" borderId="4" xfId="10" applyFont="1" applyBorder="1" applyAlignment="1">
      <alignment horizontal="center" vertical="center"/>
    </xf>
    <xf numFmtId="0" fontId="33" fillId="3" borderId="20" xfId="10" applyFont="1" applyFill="1" applyBorder="1" applyAlignment="1">
      <alignment horizontal="center" vertical="center" wrapText="1"/>
    </xf>
    <xf numFmtId="0" fontId="33" fillId="3" borderId="2" xfId="10" applyFont="1" applyFill="1" applyBorder="1" applyAlignment="1">
      <alignment horizontal="center" vertical="center" wrapText="1"/>
    </xf>
    <xf numFmtId="0" fontId="33" fillId="3" borderId="0" xfId="10" applyFont="1" applyFill="1" applyAlignment="1">
      <alignment horizontal="center" vertical="center" wrapText="1"/>
    </xf>
    <xf numFmtId="0" fontId="33" fillId="3" borderId="1" xfId="10" applyFont="1" applyFill="1" applyBorder="1" applyAlignment="1">
      <alignment horizontal="center" vertical="center"/>
    </xf>
    <xf numFmtId="0" fontId="33" fillId="3" borderId="5" xfId="10" applyFont="1" applyFill="1" applyBorder="1" applyAlignment="1">
      <alignment horizontal="center" vertical="center" wrapText="1"/>
    </xf>
    <xf numFmtId="0" fontId="33" fillId="3" borderId="18" xfId="10" applyFont="1" applyFill="1" applyBorder="1" applyAlignment="1">
      <alignment horizontal="center" vertical="center" wrapText="1"/>
    </xf>
    <xf numFmtId="0" fontId="33" fillId="3" borderId="1" xfId="10" applyFont="1" applyFill="1" applyBorder="1" applyAlignment="1">
      <alignment horizontal="center" vertical="center" wrapText="1"/>
    </xf>
    <xf numFmtId="0" fontId="27" fillId="0" borderId="0" xfId="10" applyFont="1" applyAlignment="1">
      <alignment horizontal="center" vertical="center"/>
    </xf>
    <xf numFmtId="0" fontId="33" fillId="3" borderId="22" xfId="10" applyFont="1" applyFill="1" applyBorder="1" applyAlignment="1">
      <alignment horizontal="center" vertical="center" wrapText="1"/>
    </xf>
    <xf numFmtId="0" fontId="33" fillId="3" borderId="7" xfId="10" applyFont="1" applyFill="1" applyBorder="1" applyAlignment="1">
      <alignment horizontal="center" vertical="center" wrapText="1"/>
    </xf>
    <xf numFmtId="0" fontId="33" fillId="3" borderId="14" xfId="10" applyFont="1" applyFill="1" applyBorder="1" applyAlignment="1">
      <alignment horizontal="center" vertical="center" wrapText="1"/>
    </xf>
    <xf numFmtId="176" fontId="25" fillId="0" borderId="8" xfId="8" applyFont="1" applyFill="1" applyBorder="1" applyAlignment="1">
      <alignment vertical="center"/>
    </xf>
  </cellXfs>
  <cellStyles count="38">
    <cellStyle name="Currency [0]_laroux" xfId="1"/>
    <cellStyle name="Currency_laroux" xfId="2"/>
    <cellStyle name="Normal_Certs Q2" xfId="3"/>
    <cellStyle name="백분율 2" xfId="22"/>
    <cellStyle name="백분율 8" xfId="33"/>
    <cellStyle name="쉼표 [0]" xfId="4" builtinId="6"/>
    <cellStyle name="쉼표 [0] 2" xfId="5"/>
    <cellStyle name="쉼표 [0] 2 2" xfId="19"/>
    <cellStyle name="쉼표 [0] 2 3" xfId="23"/>
    <cellStyle name="쉼표 [0] 2 4" xfId="25"/>
    <cellStyle name="쉼표 [0] 2 5" xfId="30"/>
    <cellStyle name="쉼표 [0] 3" xfId="16"/>
    <cellStyle name="쉼표 [0] 4" xfId="14"/>
    <cellStyle name="쉼표 [0] 4 2" xfId="20"/>
    <cellStyle name="쉼표 [0] 4 3" xfId="26"/>
    <cellStyle name="쉼표 [0] 5" xfId="17"/>
    <cellStyle name="쉼표 [0] 5 2" xfId="21"/>
    <cellStyle name="쉼표 [0] 5 3" xfId="27"/>
    <cellStyle name="쉼표 [0] 6" xfId="18"/>
    <cellStyle name="쉼표 [0] 7" xfId="24"/>
    <cellStyle name="쉼표 [0] 8" xfId="34"/>
    <cellStyle name="쉼표 [0]_2006서울세관(060125)" xfId="6"/>
    <cellStyle name="콤마 [0]_고속-4" xfId="7"/>
    <cellStyle name="콤마 [0]_법무연수원" xfId="8"/>
    <cellStyle name="콤마_고속-4" xfId="9"/>
    <cellStyle name="표준" xfId="0" builtinId="0"/>
    <cellStyle name="표준 2" xfId="10"/>
    <cellStyle name="표준 2 2" xfId="15"/>
    <cellStyle name="표준 3" xfId="29"/>
    <cellStyle name="표준 4" xfId="37"/>
    <cellStyle name="표준_★간지 (2004)" xfId="31"/>
    <cellStyle name="표준_1.태백산맥(전시시설)" xfId="28"/>
    <cellStyle name="표준_경기태권도건립" xfId="35"/>
    <cellStyle name="표준_대전청사시설" xfId="32"/>
    <cellStyle name="표준_법무연수원" xfId="11"/>
    <cellStyle name="표준_위생" xfId="12"/>
    <cellStyle name="표준_인천해사" xfId="36"/>
    <cellStyle name="표준_일반관리비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2.xml"/><Relationship Id="rId89" Type="http://schemas.openxmlformats.org/officeDocument/2006/relationships/externalLink" Target="externalLinks/externalLink7.xml"/><Relationship Id="rId112" Type="http://schemas.openxmlformats.org/officeDocument/2006/relationships/externalLink" Target="externalLinks/externalLink30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25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.xml"/><Relationship Id="rId95" Type="http://schemas.openxmlformats.org/officeDocument/2006/relationships/externalLink" Target="externalLinks/externalLink13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1.xml"/><Relationship Id="rId108" Type="http://schemas.openxmlformats.org/officeDocument/2006/relationships/externalLink" Target="externalLinks/externalLink26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externalLink" Target="externalLinks/externalLink9.xml"/><Relationship Id="rId96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24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4.xml"/><Relationship Id="rId94" Type="http://schemas.openxmlformats.org/officeDocument/2006/relationships/externalLink" Target="externalLinks/externalLink12.xml"/><Relationship Id="rId99" Type="http://schemas.openxmlformats.org/officeDocument/2006/relationships/externalLink" Target="externalLinks/externalLink17.xml"/><Relationship Id="rId10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27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5.xml"/><Relationship Id="rId104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5.xml"/><Relationship Id="rId110" Type="http://schemas.openxmlformats.org/officeDocument/2006/relationships/externalLink" Target="externalLinks/externalLink28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18.xml"/><Relationship Id="rId105" Type="http://schemas.openxmlformats.org/officeDocument/2006/relationships/externalLink" Target="externalLinks/externalLink2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1.xml"/><Relationship Id="rId98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1.xml"/><Relationship Id="rId88" Type="http://schemas.openxmlformats.org/officeDocument/2006/relationships/externalLink" Target="externalLinks/externalLink6.xml"/><Relationship Id="rId111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78442</xdr:colOff>
      <xdr:row>0</xdr:row>
      <xdr:rowOff>504264</xdr:rowOff>
    </xdr:from>
    <xdr:to>
      <xdr:col>21</xdr:col>
      <xdr:colOff>108137</xdr:colOff>
      <xdr:row>9</xdr:row>
      <xdr:rowOff>324969</xdr:rowOff>
    </xdr:to>
    <xdr:pic>
      <xdr:nvPicPr>
        <xdr:cNvPr id="2" name="그림 1" descr="캡처.JP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1971" y="504264"/>
          <a:ext cx="11706225" cy="3272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100853</xdr:colOff>
      <xdr:row>0</xdr:row>
      <xdr:rowOff>302560</xdr:rowOff>
    </xdr:from>
    <xdr:to>
      <xdr:col>22</xdr:col>
      <xdr:colOff>190500</xdr:colOff>
      <xdr:row>13</xdr:row>
      <xdr:rowOff>67235</xdr:rowOff>
    </xdr:to>
    <xdr:pic>
      <xdr:nvPicPr>
        <xdr:cNvPr id="2" name="그림 1" descr="국민연금 질의응답.JPG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02706" y="302560"/>
          <a:ext cx="11149853" cy="47400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857;&#48177;&#44284;&#51109;\EDATA\SINGLE\OFFICE40\temp\&#50689;&#51333;&#46020;IBC&#49892;&#54665;&#44208;&#5111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021&#49436;&#52488;&#46041;&#51452;&#49345;&#48373;&#54633;\&#46020;&#44553;&#51228;&#52636;3(5.2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45432;&#53944;&#48513;\2007&#45380;\&#52572;&#54805;&#44508;2007\&#50896;&#44032;&#44228;&#49328;\&#50857;&#50669;&#50896;&#44032;\&#49884;&#49828;&#53596;&#44396;&#52629;\0413-&#54617;&#44368;&#50504;&#51204;&#44277;&#51228;&#54924;\&#45208;&#45588;&#44592;&#49696;-&#44060;&#48156;&#50896;&#44032;_04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1089;&#50629;&#49892;\&#44036;&#54032;&#47448;\&#44592;&#53440;\&#51089;&#50629;&#54028;&#51068;\&#51648;&#51656;&#54364;&#48376;&#44288;&#51204;&#49884;&#47932;\&#50577;&#49885;\&#51068;&#5094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51312;&#46020;&#44228;&#49328;&#4943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&#50896;&#44032;&#44228;&#49328;\4\2002&#50900;&#46300;&#52981;\KK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50896;&#44032;&#48512;%20&#54861;&#49457;&#51068;\My%20Documents\2005&#50857;&#50669;\&#44277;&#49324;&#50896;&#44032;\PSSC&#54633;&#49457;&#44144;&#45908;(2005012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9457;&#51068;&#52980;\&#50896;&#44032;&#44277;&#50976;\&#51060;&#50980;&#49437;\&#54620;&#49888;&#48169;\&#49892;&#54665;\&#48169;&#48176;&#53944;&#47532;&#54540;&#51116;&#44148;&#52629;\&#49892;&#54665;&#45236;&#50669;&#49436;\&#48169;&#48176;&#46041;&#53944;&#47532;&#54400;-(&#44032;&#49892;&#54665;)&#44049;&#51648;&#48143;&#48372;&#44256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My%20Documents\&#51312;&#49324;&#51088;&#47308;\WINDOWS\EXCEL\KI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%20&#51088;&#47308;\02.%20&#50896;&#44032;&#44228;&#49328;\12.%20&#54620;&#44397;&#50616;&#47200;&#51652;&#55141;&#51116;&#45800;-2016&#45380;%20NIE%20&#50728;&#46972;&#51064;%20&#44368;&#49324;&#50672;&#49688;%20&#44284;&#51221;%20&#44060;&#48156;%20&#48143;%20&#50868;&#50689;\&#51089;&#49457;&#51088;&#47308;\2016&#45380;%20NIE%20&#50728;&#46972;&#51064;%20&#44368;&#49324;&#50672;&#49688;%20&#44284;&#51221;%20&#44060;&#48156;%20&#48143;%20&#50868;&#50689;_&#49688;&#51221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&#44204;&#51201;\G\Good%20Morning%20&#51613;&#44428;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2&#45380;\My%20Documents\K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&#50672;&#46041;&#51228;Ds\&#48512;&#44257;&#52264;&#47049;\&#51648;&#49688;&#51312;&#51221;\KK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4;&#51221;\C\WINDOWS\&#48148;&#53461;%20&#54868;&#47732;\&#49345;&#47924;&#45784;\2002\&#45824;&#54620;&#44032;&#44396;&#44277;&#50629;(&#44053;&#45817;&#51032;&#51088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02\cad00-e\HEXCEL\XLS\XL_DATA\&#44204;&#51201;\&#50629;&#52404;\HIT\&#50500;&#49328;&#44277;&#51109;\&#50500;&#49328;&#51032;&#5120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&#50896;&#44032;&#44228;&#49328;\4\2002&#50900;&#46300;&#52981;\KKK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896;&#44032;&#44277;&#50976;\01_&#44060;&#51064;&#48324;,%20&#54016;&#48324;%20&#50629;&#47924;&#47928;&#49436;\07_&#52264;&#44428;&#50868;\&#44397;&#44400;&#48373;&#51648;&#45800;-&#52896;&#54532;&#47532;&#48376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&#50672;&#46041;&#51228;Ds\&#48512;&#44257;&#52264;&#47049;\&#51648;&#49688;&#51312;&#51221;\&#54217;&#534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48337;&#49440;\&#44288;&#47532;&#49892;\hb\&#49340;&#49328;1&#51648;&#44396;(&#49892;&#49884;)\&#51452;&#44277;&#49688;&#47049;\&#51068;&#50948;&#45824;&#44032;98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PJW\FORM\APT\SUM-PL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w\local\office-file\97file\&#53664;&#51648;&#51665;&#44592;&#474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9457;&#51068;&#52980;\&#50896;&#44032;&#44277;&#50976;\C\JUNG\&#45824;&#54217;\&#51222;&#5164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SJ\&#47932;&#44032;&#50672;&#46041;&#51228;\&#47932;&#44032;&#51312;&#51221;&#50984;\WINDOWS\EXCEL\K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인수인계"/>
      <sheetName val="추가항목"/>
      <sheetName val="목차"/>
      <sheetName val="추가목표"/>
      <sheetName val="갑지"/>
      <sheetName val="요약"/>
      <sheetName val="대비"/>
      <sheetName val="분석"/>
      <sheetName val="금융"/>
      <sheetName val="기준"/>
      <sheetName val="공정"/>
      <sheetName val="정직"/>
      <sheetName val="임직"/>
      <sheetName val="단가"/>
      <sheetName val="보험안전"/>
      <sheetName val="안전반영"/>
      <sheetName val="제목"/>
      <sheetName val="공사수행방안"/>
      <sheetName val="교통대책내역"/>
      <sheetName val="공사개요"/>
      <sheetName val="실행철강하도"/>
      <sheetName val="중(1공구)"/>
      <sheetName val="중(2공구)"/>
      <sheetName val="실행(1공구)"/>
      <sheetName val="무늬목판넬단가분석 (2)"/>
      <sheetName val="도급액분석"/>
      <sheetName val="내역"/>
      <sheetName val="건축집계"/>
      <sheetName val="금액내역서"/>
      <sheetName val="#REF"/>
      <sheetName val="1공구(을)"/>
      <sheetName val="Sheet2"/>
      <sheetName val="타일"/>
      <sheetName val="소비자가"/>
      <sheetName val="영종도IBC실행결재"/>
      <sheetName val="하도급정산품의서"/>
      <sheetName val="집계표"/>
      <sheetName val="건축"/>
      <sheetName val="단가조사"/>
      <sheetName val="금호"/>
      <sheetName val="집계"/>
      <sheetName val="0226"/>
      <sheetName val="01"/>
      <sheetName val="유림골조"/>
      <sheetName val="공통부대비"/>
      <sheetName val="SUMMARY"/>
      <sheetName val="인사자료총집계"/>
      <sheetName val=" 견적서"/>
      <sheetName val="총괄"/>
      <sheetName val="선급금지급청구서"/>
      <sheetName val="목표세부명세"/>
      <sheetName val="공문"/>
      <sheetName val="입찰안"/>
      <sheetName val="구산초등학교"/>
      <sheetName val="220 (2)"/>
      <sheetName val="평3"/>
      <sheetName val="일위대가"/>
      <sheetName val="연령현황"/>
      <sheetName val="을-ATYPE"/>
      <sheetName val="내역서변경성원"/>
      <sheetName val="연습"/>
      <sheetName val="데이타"/>
      <sheetName val="식재인부"/>
      <sheetName val="연돌일위집계"/>
      <sheetName val="Breakdown"/>
      <sheetName val="UnitRate"/>
      <sheetName val="남양주부대"/>
      <sheetName val="6PILE  (돌출)"/>
      <sheetName val="전기 내역서(1차)"/>
      <sheetName val="SG"/>
      <sheetName val="Sheet1"/>
      <sheetName val="DATA2000"/>
      <sheetName val="설산1.나"/>
      <sheetName val="본사S"/>
      <sheetName val="전기"/>
      <sheetName val="ELECTRIC"/>
      <sheetName val="SCHEDULE"/>
      <sheetName val="CTEMCOST"/>
      <sheetName val="총물량"/>
      <sheetName val="금융비용"/>
      <sheetName val="무늬목판넬단가분석_(2)"/>
      <sheetName val="_견적서"/>
      <sheetName val="220_(2)"/>
      <sheetName val="6PILE__(돌출)"/>
      <sheetName val="전기_내역서(1차)"/>
      <sheetName val="설산1_나"/>
      <sheetName val="0.0ControlSheet"/>
      <sheetName val="부하계산서"/>
      <sheetName val="현장지지물물량"/>
      <sheetName val="정부노임단가"/>
      <sheetName val="물량표"/>
      <sheetName val="일위대가목차"/>
      <sheetName val="동해title"/>
      <sheetName val="총괄표"/>
      <sheetName val="교수설계"/>
      <sheetName val="단위세대물량"/>
      <sheetName val="갑지1"/>
      <sheetName val="Total"/>
      <sheetName val="품셈TABLE"/>
      <sheetName val="COVER"/>
      <sheetName val="토목내역서"/>
      <sheetName val="건축내역서"/>
      <sheetName val="기계내역서"/>
      <sheetName val="전기내역서"/>
      <sheetName val="통신내역서"/>
      <sheetName val="소방내역서"/>
      <sheetName val="수량산출"/>
      <sheetName val="A-4"/>
      <sheetName val="공종별집계표 0단계"/>
      <sheetName val="공사비증감"/>
      <sheetName val="시중노임단가"/>
      <sheetName val="평가데이터"/>
      <sheetName val="정산합의서"/>
      <sheetName val="Project Brief"/>
      <sheetName val="1-1"/>
      <sheetName val="간접"/>
      <sheetName val="간접비"/>
      <sheetName val="원가계산서(남측)"/>
      <sheetName val="가로등"/>
      <sheetName val="공사내역"/>
      <sheetName val="내역서"/>
      <sheetName val="설계내역서"/>
      <sheetName val="N賃率-職"/>
      <sheetName val="실행"/>
      <sheetName val="PAINT"/>
      <sheetName val="DATA"/>
      <sheetName val="개산공사비"/>
      <sheetName val="노임이"/>
      <sheetName val="6호기"/>
      <sheetName val="선홈통"/>
      <sheetName val="공통비(전체)"/>
      <sheetName val="토목공사"/>
      <sheetName val="새공통(96임금인상기준)"/>
      <sheetName val="비교1"/>
      <sheetName val="유림총괄"/>
      <sheetName val="단가표"/>
      <sheetName val="1ST"/>
      <sheetName val="1공구Ȩ_x0000_ꠀ"/>
      <sheetName val="의뢰서"/>
      <sheetName val="프랜트면허"/>
      <sheetName val="무늬목판넬단가분석_(2)1"/>
      <sheetName val="LIST"/>
      <sheetName val="표"/>
      <sheetName val="참조_세부공종코드"/>
      <sheetName val="아파트 "/>
      <sheetName val="Option"/>
      <sheetName val="1공구Ȩ"/>
      <sheetName val="경량공사물량산출서_05.10.xlsx"/>
      <sheetName val="TRE TABLE"/>
      <sheetName val="3.공통공사대비"/>
      <sheetName val="연수동"/>
      <sheetName val="차액보증"/>
      <sheetName val="갑지(추정)"/>
      <sheetName val="실행내역"/>
      <sheetName val="1.취수장"/>
      <sheetName val="시험연구비상각"/>
      <sheetName val="견적대비표"/>
      <sheetName val="1공구Ȩ_x005f_x0000_ꠀ"/>
      <sheetName val="1공구Ȩ_x005f_x005f_x005f_x0000_ꠀ"/>
      <sheetName val="Sheet4"/>
      <sheetName val="이음정착"/>
      <sheetName val="석공사"/>
      <sheetName val="조명시설"/>
      <sheetName val="공현기준"/>
      <sheetName val="내역표지"/>
      <sheetName val="부속동"/>
      <sheetName val="1공구Ȩ_x005f_x005f_x005f_x005f_x005f_x005f_x005f_x0000_ꠀ"/>
      <sheetName val="소요자재"/>
      <sheetName val="200"/>
      <sheetName val="득점현황"/>
      <sheetName val="일위대가 (호표)"/>
      <sheetName val="와동25-3(변경)"/>
      <sheetName val="조직도"/>
      <sheetName val="인원"/>
      <sheetName val="부서코드표"/>
      <sheetName val="무늬목판넬단가분석_(2)2"/>
      <sheetName val="_견적서1"/>
      <sheetName val="220_(2)1"/>
      <sheetName val="6PILE__(돌출)1"/>
      <sheetName val="전기_내역서(1차)1"/>
      <sheetName val="설산1_나1"/>
      <sheetName val="0_0ControlSheet"/>
      <sheetName val="공종별집계표_0단계"/>
      <sheetName val="Project_Brief"/>
      <sheetName val="아파트_"/>
      <sheetName val="경량공사물량산출서_05_10_xlsx"/>
      <sheetName val="TRE_TABLE"/>
      <sheetName val="3_공통공사대비"/>
      <sheetName val="1_취수장"/>
      <sheetName val="_x0002__x0000__x0000__x0000_x"/>
      <sheetName val="_x0000__x0000__x0000__x0001__x0000__x0000__x0008_ÁD¾Ç_x0000_¬_x0008__x0000__x0001_XÕÄ³ ®_x0015_È°ÀÔX"/>
      <sheetName val=""/>
      <sheetName val="_x0002_"/>
      <sheetName val="정렬"/>
      <sheetName val="갑지(인테리어수량산출서)"/>
      <sheetName val="자재단가"/>
      <sheetName val="입찰내역 발주처 양식"/>
      <sheetName val="_x0002__x0000__x0000__x0000_x‚"/>
      <sheetName val="_x0000__x0000__x0000__x0001__x0000__x0000__x0008_ŒÁD¾Ç_x0000_¬_x0008__x0000__x0001_XÕÄ³ ®_x0015_È°ÀˆÔX"/>
      <sheetName val="Sheet186"/>
      <sheetName val="1공구Ȩ_x005f_x005f_x005f_x005f_x005f_x005f_x005f_x005f_x0"/>
      <sheetName val="공통가설"/>
      <sheetName val="Details"/>
      <sheetName val="TOWER 12TON"/>
      <sheetName val="TOWER 10TON"/>
      <sheetName val="JIB CRANE,HO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CONDITION"/>
      <sheetName val="내부마감"/>
      <sheetName val="갑지"/>
      <sheetName val="갑지 (2)"/>
      <sheetName val="도급변경내용)"/>
      <sheetName val="갑지수정"/>
      <sheetName val="총괄산출표"/>
      <sheetName val="공통가설"/>
      <sheetName val="토공"/>
      <sheetName val="토공(을)"/>
      <sheetName val="건축집계표"/>
      <sheetName val="부대시설"/>
      <sheetName val="2골조 "/>
      <sheetName val="마감내역"/>
      <sheetName val="설비집계표"/>
      <sheetName val="설비내역서"/>
      <sheetName val="전기집계표"/>
      <sheetName val="전기내역서"/>
      <sheetName val="조경"/>
      <sheetName val="표지 (2)"/>
      <sheetName val="지질"/>
      <sheetName val="수량"/>
      <sheetName val="골조물량"/>
      <sheetName val="마감산출"/>
      <sheetName val="PILE (300×200)"/>
      <sheetName val="PILE (300×300)"/>
      <sheetName val="PILE (300×150)"/>
      <sheetName val="Sheet2"/>
      <sheetName val="을지"/>
      <sheetName val="Sheet3"/>
      <sheetName val="#REF"/>
      <sheetName val="부대tu"/>
      <sheetName val="을"/>
      <sheetName val="APT"/>
      <sheetName val="터파기및재료"/>
      <sheetName val="BSD (2)"/>
      <sheetName val="갑지1"/>
      <sheetName val="GAEYO"/>
      <sheetName val="실행"/>
      <sheetName val="TEST1"/>
      <sheetName val="내역"/>
      <sheetName val="금융"/>
      <sheetName val="갑지(추정)"/>
      <sheetName val="건축집계"/>
      <sheetName val="구조물"/>
      <sheetName val="내역서"/>
      <sheetName val="도급제출3(5.20)"/>
      <sheetName val="실행간접비용"/>
      <sheetName val="Work-Condition"/>
      <sheetName val="Sheet5"/>
      <sheetName val="기본일위"/>
      <sheetName val="일위목록"/>
      <sheetName val="구조물공"/>
      <sheetName val="부대공"/>
      <sheetName val="배수공"/>
      <sheetName val="포장공"/>
      <sheetName val="연결임시"/>
      <sheetName val="데이타"/>
      <sheetName val="잡비"/>
      <sheetName val="계수시트"/>
      <sheetName val="실행대비"/>
      <sheetName val="Sheet4"/>
      <sheetName val="일위대가표"/>
      <sheetName val="6호기"/>
      <sheetName val="금액내역서"/>
      <sheetName val="해평견적"/>
      <sheetName val="토사(PE)"/>
      <sheetName val="정공공사"/>
      <sheetName val="기계경비(시간당)"/>
      <sheetName val="램머"/>
      <sheetName val="자재단가비교표"/>
      <sheetName val="해외(원화)"/>
      <sheetName val="연돌일위집계"/>
      <sheetName val="직재"/>
      <sheetName val="설명서 "/>
      <sheetName val="토목"/>
      <sheetName val="설계명세서"/>
      <sheetName val="교육종류"/>
      <sheetName val="내역서-수정본"/>
      <sheetName val="Y-WORK"/>
      <sheetName val="조달청적격심사"/>
      <sheetName val="전기공사"/>
      <sheetName val="견적대비표"/>
      <sheetName val="유림골조"/>
      <sheetName val="1.우편집중내역서"/>
      <sheetName val="식재인부"/>
      <sheetName val="CTEMCOST"/>
      <sheetName val="FURNITURE-01"/>
      <sheetName val="G.R300경비"/>
      <sheetName val="일반부표"/>
      <sheetName val="교통대책내역"/>
      <sheetName val="코드표"/>
      <sheetName val="1호구조물"/>
      <sheetName val="약품설비"/>
      <sheetName val="45,46"/>
      <sheetName val="2.토목공사"/>
      <sheetName val="CON'C"/>
      <sheetName val="설계내역서"/>
      <sheetName val="일위대가"/>
      <sheetName val="01"/>
      <sheetName val="산출3-동력"/>
      <sheetName val="산출4-전등"/>
      <sheetName val="입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접인건"/>
      <sheetName val="기초인건비"/>
      <sheetName val="보정"/>
      <sheetName val="보정계수산출"/>
      <sheetName val="집계FP"/>
      <sheetName val="기능점수(data)"/>
      <sheetName val="기능점수(Transaction)"/>
      <sheetName val="VAF"/>
      <sheetName val="Data"/>
      <sheetName val="Transaction"/>
      <sheetName val="소프트표다"/>
      <sheetName val="품질"/>
      <sheetName val="danga"/>
      <sheetName val="ilch"/>
      <sheetName val="엔지니어링"/>
      <sheetName val="단가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수량산출"/>
      <sheetName val="일위"/>
      <sheetName val="조정금액결과표 (차수별)"/>
      <sheetName val="직노"/>
      <sheetName val="유기공정"/>
      <sheetName val="경"/>
      <sheetName val="연부97-1"/>
      <sheetName val="과천MAIN"/>
      <sheetName val="#REF"/>
      <sheetName val="설계조건"/>
      <sheetName val="DATA"/>
      <sheetName val="설비"/>
      <sheetName val="PL"/>
      <sheetName val="Upgrades pricing"/>
      <sheetName val="소상 &quot;1&quot;"/>
      <sheetName val="화재 탐지 설비"/>
      <sheetName val="J直材4"/>
      <sheetName val="내역서적용수량 (지방도893)"/>
      <sheetName val="Project Brief"/>
      <sheetName val="조건표"/>
      <sheetName val="gyun"/>
      <sheetName val="노임"/>
      <sheetName val="__MAIN"/>
      <sheetName val="MOTOR"/>
      <sheetName val="동원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터널조도"/>
      <sheetName val="내역"/>
      <sheetName val="설계조건"/>
      <sheetName val="비용"/>
      <sheetName val="조도계산서"/>
      <sheetName val="INPUT"/>
      <sheetName val="전기"/>
      <sheetName val="포장복구집계"/>
      <sheetName val="기별(종합)"/>
      <sheetName val="정부노임단가"/>
      <sheetName val="공사비예산서(토목분)"/>
      <sheetName val="COPING"/>
      <sheetName val="공통가설"/>
      <sheetName val="과천MAIN"/>
      <sheetName val="ITEM"/>
      <sheetName val="전선"/>
      <sheetName val="Macro(전선)"/>
      <sheetName val="손익분석"/>
      <sheetName val="SLAB&quot;1&quot;"/>
      <sheetName val="송라터널총괄"/>
      <sheetName val="견적"/>
      <sheetName val="표지"/>
      <sheetName val="내역서"/>
      <sheetName val="성남여성복지내역"/>
      <sheetName val="단가비교표"/>
      <sheetName val="공량산출서"/>
      <sheetName val="실행철강하도"/>
      <sheetName val="INPUT(덕도방향-시점)"/>
      <sheetName val="조건표"/>
      <sheetName val="TEST1"/>
      <sheetName val="MOTOR"/>
      <sheetName val="11.우각부 보강"/>
      <sheetName val="9GNG운반"/>
      <sheetName val="동원(3)"/>
      <sheetName val="예정(3)"/>
      <sheetName val="현장관리비"/>
      <sheetName val="11.1 단면hwp"/>
      <sheetName val="교량전기"/>
      <sheetName val="DATE"/>
      <sheetName val="당초수량"/>
      <sheetName val="직공비"/>
      <sheetName val="11.자재단가"/>
      <sheetName val="예산서"/>
      <sheetName val="3.일반설비"/>
      <sheetName val="#REF"/>
      <sheetName val="CODE"/>
      <sheetName val="입출재고현황 (2)"/>
      <sheetName val="3련 BOX"/>
      <sheetName val="Sheet1"/>
      <sheetName val="Sheet1 (2)"/>
      <sheetName val="단면 (2)"/>
      <sheetName val="간선계산"/>
      <sheetName val="북방3터널"/>
      <sheetName val="CABLE SIZE-3"/>
      <sheetName val="말뚝물량"/>
      <sheetName val="guard(mac)"/>
      <sheetName val="설계변경원가계산총괄표"/>
      <sheetName val="1-1"/>
      <sheetName val="01"/>
      <sheetName val="sum1 (2)"/>
      <sheetName val="3CHBDC"/>
      <sheetName val="BID"/>
      <sheetName val="단가"/>
      <sheetName val="산출근거"/>
      <sheetName val="식생블럭단위수량"/>
      <sheetName val="Sheet5"/>
      <sheetName val="노임"/>
      <sheetName val="전단면보수"/>
      <sheetName val="반단면보수"/>
      <sheetName val="콘크리트패칭"/>
      <sheetName val="아스.노면팻칭"/>
      <sheetName val="아스.노면절삭"/>
      <sheetName val="입찰안"/>
      <sheetName val="케이블및전선관규격표"/>
      <sheetName val="안정검토"/>
      <sheetName val="단면설계"/>
      <sheetName val="교각1"/>
      <sheetName val="ABUT수량-A1"/>
      <sheetName val="사용성검토"/>
      <sheetName val="설 계"/>
      <sheetName val=" 견적서"/>
      <sheetName val="2000년1차"/>
      <sheetName val="일위대가(계측기설치)"/>
      <sheetName val="PART_DISCOUNT"/>
      <sheetName val="부표총괄"/>
      <sheetName val="품셈1-17"/>
      <sheetName val="노임단가"/>
      <sheetName val="작성기준"/>
      <sheetName val="전차선로 물량표"/>
      <sheetName val="Sheet3"/>
      <sheetName val="기계내역"/>
      <sheetName val="CIVIL"/>
      <sheetName val="재료집계"/>
      <sheetName val="FORM-0"/>
      <sheetName val="적용률"/>
      <sheetName val="JUCK"/>
      <sheetName val="단면치수"/>
      <sheetName val="방송일위대가"/>
      <sheetName val="원가입력"/>
      <sheetName val="자판실행"/>
      <sheetName val="SILICATE"/>
      <sheetName val="KMT물량"/>
      <sheetName val="목록"/>
      <sheetName val="일위"/>
      <sheetName val="001"/>
      <sheetName val="PARAMETER"/>
      <sheetName val="LEGEND"/>
      <sheetName val="대로근거"/>
      <sheetName val="중로근거"/>
      <sheetName val="CTDG"/>
      <sheetName val="THVT"/>
      <sheetName val="단면가정"/>
      <sheetName val="갑지1"/>
      <sheetName val="GAEYO"/>
      <sheetName val="Sat tron"/>
      <sheetName val="CAT_5"/>
      <sheetName val="역T형"/>
      <sheetName val="일위대가시트"/>
      <sheetName val="단가표"/>
      <sheetName val="TB-내역서"/>
      <sheetName val="기둥(하중)"/>
      <sheetName val="기본DATA"/>
      <sheetName val="순공사비산출내역"/>
      <sheetName val="일위대가표1"/>
      <sheetName val="단가산출서 "/>
      <sheetName val="제품"/>
      <sheetName val="부하계산서"/>
      <sheetName val="단가 및 재료비"/>
      <sheetName val="중기사용료산출근거"/>
      <sheetName val="단가대비"/>
      <sheetName val="원가계산서"/>
      <sheetName val="원가"/>
      <sheetName val="단가산출"/>
      <sheetName val="Macro(차단기)"/>
      <sheetName val="工완성공사율"/>
      <sheetName val="BASIC (2)"/>
      <sheetName val="General Data"/>
      <sheetName val="점수계산1-2"/>
      <sheetName val="단가조사서"/>
      <sheetName val="건축내역"/>
      <sheetName val="(포장)BOQ-실적공사"/>
      <sheetName val="1.설계조건"/>
      <sheetName val="입력DATA"/>
      <sheetName val="일반전기"/>
      <sheetName val="眞비상(진주)"/>
      <sheetName val="수원역(전체분)설계서"/>
      <sheetName val="교각계산"/>
      <sheetName val="집수정"/>
      <sheetName val="날개벽(시점좌측)"/>
      <sheetName val="개요"/>
      <sheetName val="일위대가(목록)"/>
      <sheetName val="재료비"/>
      <sheetName val="차도조도계산"/>
      <sheetName val="사급자재"/>
      <sheetName val="플랜트 설치"/>
      <sheetName val="가시설흙막이"/>
      <sheetName val="중기일위대가"/>
      <sheetName val="물가자료"/>
      <sheetName val="표지 (2)"/>
      <sheetName val="설비"/>
      <sheetName val="동관마찰손실표"/>
      <sheetName val="토목내역서"/>
      <sheetName val="공정코드"/>
      <sheetName val="EACT10"/>
      <sheetName val="설계"/>
      <sheetName val="MCC제원"/>
      <sheetName val="70%"/>
      <sheetName val="공사개요"/>
      <sheetName val="양산물금"/>
      <sheetName val="내촌육교방음벽수량집계표"/>
      <sheetName val="1월"/>
      <sheetName val="대전노은1차_조적_집계표"/>
      <sheetName val="Total"/>
      <sheetName val="백암비스타내역"/>
      <sheetName val="MAT"/>
      <sheetName val="삼성전기"/>
      <sheetName val="PS-2A구조물방수"/>
      <sheetName val="제수"/>
      <sheetName val="공기"/>
      <sheetName val="bearing"/>
      <sheetName val="증감대비"/>
      <sheetName val="gvl"/>
      <sheetName val="옹벽기초자료"/>
      <sheetName val="현황산출서"/>
      <sheetName val="가점"/>
      <sheetName val="index"/>
      <sheetName val="etc"/>
      <sheetName val="시추주상도"/>
      <sheetName val="실행비교"/>
      <sheetName val="일반공사"/>
      <sheetName val="1"/>
      <sheetName val="MAIN"/>
      <sheetName val="LABTOTAL"/>
      <sheetName val="Manual Valve List"/>
      <sheetName val="간접비내역-1"/>
      <sheetName val="BQ(실행)"/>
      <sheetName val="조명시설"/>
      <sheetName val="COST"/>
      <sheetName val="수안보-MBR1"/>
      <sheetName val="인건비"/>
      <sheetName val="DAN"/>
      <sheetName val="일위대가"/>
      <sheetName val="홈통받이수량"/>
      <sheetName val="현황CODE"/>
      <sheetName val="손익현황"/>
      <sheetName val="주방환기"/>
      <sheetName val="자재단가비교표"/>
      <sheetName val="인건-측정"/>
      <sheetName val="Dae_Jiju"/>
      <sheetName val="Sikje_ingun"/>
      <sheetName val="TREE_D"/>
      <sheetName val="내역표지"/>
      <sheetName val="I一般比"/>
      <sheetName val="선로정수계산"/>
      <sheetName val="__MAIN"/>
      <sheetName val="하중계산"/>
      <sheetName val="수량산출"/>
      <sheetName val="일위대가목차"/>
      <sheetName val="WORK"/>
      <sheetName val="부속동"/>
      <sheetName val="NOMUBI"/>
      <sheetName val="sw1"/>
      <sheetName val="배수공"/>
      <sheetName val="일위대가목록"/>
      <sheetName val="일위대가집계표"/>
      <sheetName val="품셈기준"/>
      <sheetName val="노무비"/>
      <sheetName val="Data&amp;Result"/>
      <sheetName val="조도계산서 (도서)"/>
      <sheetName val="철거산출근거"/>
      <sheetName val="견적대비"/>
      <sheetName val="실행자재"/>
      <sheetName val="남양시작동자105노65기1.3화1.2"/>
      <sheetName val="관람석제출"/>
      <sheetName val="봉양~조차장간고하개명(신설)"/>
      <sheetName val="유기공정"/>
      <sheetName val="산5-7"/>
      <sheetName val="인건비 "/>
      <sheetName val="체감식(합정로)_"/>
      <sheetName val="체감식__(원본)"/>
      <sheetName val="진입로_(원본)"/>
      <sheetName val="11_우각부_보강"/>
      <sheetName val="ACDIM6D"/>
      <sheetName val="진주방향"/>
      <sheetName val="건축집계"/>
      <sheetName val="원가계산(총괄)"/>
      <sheetName val="단위수량"/>
      <sheetName val="현황"/>
      <sheetName val="4)유동표"/>
      <sheetName val="투찰"/>
      <sheetName val="OD5000"/>
      <sheetName val="광로3 - 48m"/>
      <sheetName val="노무비 근거"/>
      <sheetName val="LIST"/>
      <sheetName val="연부97-1"/>
      <sheetName val="말뚝설계"/>
      <sheetName val="부하(성남)"/>
      <sheetName val="FOOTING단면력"/>
      <sheetName val="간접비"/>
      <sheetName val="품목"/>
      <sheetName val="소상 &quot;1&quot;"/>
      <sheetName val="5.모델링"/>
      <sheetName val="우각부보강"/>
      <sheetName val="견적990322"/>
      <sheetName val="일위(철거)"/>
      <sheetName val="Cost bd-&quot;A&quot;"/>
      <sheetName val="산1"/>
      <sheetName val="ilch"/>
      <sheetName val="매원개착터널총괄"/>
      <sheetName val="목차"/>
      <sheetName val="기둥(원형)"/>
      <sheetName val="FB25JN"/>
      <sheetName val="내  역  서"/>
      <sheetName val="맨홀수량집계"/>
      <sheetName val="3BL공동구 수량"/>
      <sheetName val="단위중량"/>
      <sheetName val="명세서"/>
      <sheetName val="현장관리비집계표"/>
      <sheetName val="기둥"/>
      <sheetName val="저판(버림100)"/>
      <sheetName val="토공"/>
      <sheetName val="시멘트"/>
      <sheetName val="기본"/>
      <sheetName val="가공비"/>
      <sheetName val="배수장공사비"/>
      <sheetName val="품목납기"/>
      <sheetName val="원형1호맨홀토공수량"/>
      <sheetName val="관기성공.내"/>
      <sheetName val="횡배수관토공수량"/>
      <sheetName val="하중"/>
      <sheetName val="회로내역(승인)"/>
      <sheetName val="우석문틀"/>
      <sheetName val="산업"/>
      <sheetName val="조경일람"/>
      <sheetName val="통합"/>
      <sheetName val="취수탑"/>
      <sheetName val="청산공사"/>
      <sheetName val="copy"/>
      <sheetName val="서식"/>
      <sheetName val="단가조서"/>
      <sheetName val="자압"/>
      <sheetName val="1.취수장"/>
      <sheetName val="기본 상수"/>
      <sheetName val="집행(2-1)"/>
      <sheetName val="4 &amp; 10-inch, CO2 Combo &amp; Sweep"/>
      <sheetName val="신내택지내역서"/>
      <sheetName val="CATCH BASIN"/>
      <sheetName val="신규(07년01월)"/>
      <sheetName val="A-4"/>
      <sheetName val="열린교실"/>
      <sheetName val="BSD (2)"/>
      <sheetName val="Y-WORK"/>
      <sheetName val="금액"/>
      <sheetName val="POOM_MOTO"/>
      <sheetName val="POOM_MOTO2"/>
      <sheetName val="Sheet7"/>
      <sheetName val="타공종이기"/>
      <sheetName val="실행내역서 "/>
      <sheetName val="L_RPTB02_01"/>
      <sheetName val="경비"/>
      <sheetName val="DANGA"/>
      <sheetName val="공사비 내역"/>
      <sheetName val="포장직선구간"/>
      <sheetName val="98수문일위"/>
      <sheetName val="예가표"/>
      <sheetName val="결재판"/>
      <sheetName val="표준건축비"/>
      <sheetName val="CLAUSE"/>
      <sheetName val="계산근거"/>
      <sheetName val="금액내역서"/>
      <sheetName val="공사비집계"/>
      <sheetName val="수습"/>
      <sheetName val="1공구 건정토건 토공"/>
      <sheetName val="내역총괄"/>
      <sheetName val="내역총괄2"/>
      <sheetName val="내역총괄3"/>
      <sheetName val="Option"/>
      <sheetName val="IMPEADENCE MAP 취수장"/>
      <sheetName val="기초공"/>
      <sheetName val="출근부"/>
      <sheetName val="대전월평내역"/>
      <sheetName val="보할공정"/>
      <sheetName val="C1ㅇ"/>
      <sheetName val="기준"/>
      <sheetName val="데이타"/>
      <sheetName val="Summary Sheets"/>
      <sheetName val="내역(을)"/>
      <sheetName val="Sheet4"/>
      <sheetName val="품셈TABLE"/>
      <sheetName val="도급예산내역서총괄표"/>
      <sheetName val="PW3"/>
      <sheetName val="PW4"/>
      <sheetName val="SC1"/>
      <sheetName val="PE"/>
      <sheetName val="PM"/>
      <sheetName val="TR"/>
      <sheetName val="RE9604"/>
      <sheetName val="CPM챠트"/>
      <sheetName val="민감도분석"/>
      <sheetName val="ROI"/>
      <sheetName val="토목"/>
      <sheetName val="세부추진"/>
      <sheetName val="상용보강"/>
      <sheetName val="표면정지 집계"/>
      <sheetName val="PET MAT집계"/>
      <sheetName val="견적조건"/>
      <sheetName val="LP-S"/>
      <sheetName val="별표 "/>
      <sheetName val="LS re sales"/>
      <sheetName val="PIPE"/>
      <sheetName val="FLANGE"/>
      <sheetName val="VALVE"/>
      <sheetName val="MixBed"/>
      <sheetName val="CondPol"/>
      <sheetName val="Menu"/>
      <sheetName val="AILC004"/>
      <sheetName val="각종양식"/>
      <sheetName val="견적기준"/>
      <sheetName val="일대목차"/>
      <sheetName val="UNIT"/>
      <sheetName val="현장관리비 산출내역"/>
      <sheetName val="SPEC"/>
      <sheetName val="주형"/>
      <sheetName val="기초단가"/>
      <sheetName val="단중표"/>
      <sheetName val="당초"/>
      <sheetName val="깨기"/>
      <sheetName val="11_1_단면hwp"/>
      <sheetName val="아스_노면팻칭"/>
      <sheetName val="아스_노면절삭"/>
      <sheetName val="CABLE_SIZE-3"/>
      <sheetName val="체감식(합정로)_1"/>
      <sheetName val="체감식__(원본)1"/>
      <sheetName val="진입로_(원본)1"/>
      <sheetName val="11_우각부_보강1"/>
      <sheetName val="11_1_단면hwp1"/>
      <sheetName val="아스_노면팻칭1"/>
      <sheetName val="아스_노면절삭1"/>
      <sheetName val="CABLE_SIZE-31"/>
      <sheetName val="추원 상가(1)"/>
      <sheetName val="L형 옹벽"/>
      <sheetName val="간지"/>
      <sheetName val="장문교(대전)"/>
      <sheetName val="CALCULATION"/>
      <sheetName val="부재리스트"/>
      <sheetName val="c_balju"/>
      <sheetName val="COA-17"/>
      <sheetName val="C-18"/>
      <sheetName val="콤보박스와 리스트박스의 연결"/>
      <sheetName val="지급자재"/>
      <sheetName val="6.1.3단가산출서(노임단가)_신호무선전송"/>
      <sheetName val="견적시담(송포2공구)"/>
      <sheetName val="6PILE  (돌출)"/>
      <sheetName val="견적서"/>
      <sheetName val="일위대가표"/>
      <sheetName val="PBS"/>
      <sheetName val="허용전류-IEC"/>
      <sheetName val="PROCESS"/>
      <sheetName val="PROJECT BRIEF(EX.NEW)"/>
      <sheetName val="estm_mech"/>
      <sheetName val="소비자가"/>
      <sheetName val="SG"/>
      <sheetName val="2.가정단면"/>
      <sheetName val="자료입력"/>
      <sheetName val="기계경비(시간당)"/>
      <sheetName val="램머"/>
      <sheetName val="구의33고"/>
      <sheetName val="154TW"/>
      <sheetName val="1SPAN"/>
      <sheetName val="_15_0"/>
      <sheetName val="Assump"/>
      <sheetName val="AS복구"/>
      <sheetName val="중기터파기"/>
      <sheetName val="변수값"/>
      <sheetName val="중기상차"/>
      <sheetName val="교통처리우회도로"/>
      <sheetName val="갑지"/>
      <sheetName val="산근"/>
      <sheetName val="기준자료"/>
      <sheetName val="TB_내역서"/>
      <sheetName val="견적업체"/>
      <sheetName val="바.한일양산"/>
      <sheetName val="일위(PN)"/>
      <sheetName val="카렌스센터계량기설치공사"/>
      <sheetName val="정공공사"/>
      <sheetName val="2.대외공문"/>
      <sheetName val="대공종"/>
      <sheetName val="계정"/>
      <sheetName val="남양시작동010313100%"/>
      <sheetName val="조명율"/>
      <sheetName val="조건"/>
      <sheetName val="총괄표"/>
      <sheetName val="항목등록"/>
      <sheetName val="협조전"/>
      <sheetName val="부대대비"/>
      <sheetName val="TEL"/>
      <sheetName val="냉연집계"/>
      <sheetName val="98지급계획"/>
      <sheetName val="내역(정지)"/>
      <sheetName val="남양구조시험동"/>
      <sheetName val="요율"/>
      <sheetName val="공문"/>
      <sheetName val="재료"/>
      <sheetName val="품셈(기초)"/>
      <sheetName val="수량3"/>
      <sheetName val="COVER"/>
      <sheetName val="매입부가세율(동림)"/>
      <sheetName val="Pier 3"/>
      <sheetName val="도급예산내역서봉투"/>
      <sheetName val="공사원가계산서"/>
      <sheetName val="설계산출기초"/>
      <sheetName val="을부담운반비"/>
      <sheetName val="운반비산출"/>
      <sheetName val="설계산출표지"/>
      <sheetName val="factor"/>
      <sheetName val="6월실적"/>
      <sheetName val="배수공 주요자재 집계표"/>
      <sheetName val="뚝토공"/>
      <sheetName val="COPING-1"/>
      <sheetName val="역T형교대-2수량"/>
      <sheetName val="물량산출 (전력간선,전열)"/>
      <sheetName val="물량산출 (전등)"/>
      <sheetName val="정산입력"/>
      <sheetName val="종합기별"/>
      <sheetName val="노무비명세서"/>
      <sheetName val="소요자재명세서"/>
      <sheetName val="참고"/>
      <sheetName val="토공A"/>
      <sheetName val="배수장공사비명세서"/>
      <sheetName val="SIHEUNG"/>
      <sheetName val="Tables"/>
      <sheetName val="LOPCALC"/>
      <sheetName val="CF"/>
      <sheetName val="분전함신설"/>
      <sheetName val="접지1종"/>
      <sheetName val="갑지(추정)"/>
      <sheetName val="무담보1"/>
      <sheetName val="직노"/>
      <sheetName val="사다리"/>
      <sheetName val="YANG"/>
      <sheetName val="工관리비율"/>
      <sheetName val="입력1"/>
      <sheetName val="CONCRETE"/>
      <sheetName val="No-&gt;Code"/>
      <sheetName val="MATRLDATA"/>
      <sheetName val="Breakdown"/>
      <sheetName val="UnitRate"/>
      <sheetName val="투찰(하수)"/>
      <sheetName val="집계표"/>
      <sheetName val="수입"/>
      <sheetName val="원가총괄"/>
      <sheetName val="국공유지및사유지"/>
      <sheetName val="현대물량"/>
      <sheetName val="1차증가원가계산"/>
      <sheetName val="산출내역서집계표"/>
      <sheetName val="가설건물"/>
      <sheetName val="TYPE-A"/>
      <sheetName val="-15.0"/>
      <sheetName val="unit 4"/>
      <sheetName val="Eq. Mobilization"/>
      <sheetName val="2.4.1 여수토수량산출"/>
      <sheetName val="장비"/>
      <sheetName val="Hours.CodeST"/>
      <sheetName val="부대공Ⅱ"/>
      <sheetName val="프랜트면허"/>
      <sheetName val="경비_원본"/>
      <sheetName val="건축"/>
      <sheetName val="단가및재료비"/>
      <sheetName val="예산M11A"/>
      <sheetName val="부안일위"/>
      <sheetName val="환율적용표"/>
      <sheetName val="약품공급2"/>
      <sheetName val="부대내역"/>
      <sheetName val="단면_(2)"/>
      <sheetName val="입출재고현황_(2)"/>
      <sheetName val="Sheet1_(2)"/>
      <sheetName val="3련_BOX"/>
      <sheetName val="11_자재단가"/>
      <sheetName val="3_일반설비"/>
      <sheetName val="단가산출서_"/>
      <sheetName val="전차선로_물량표"/>
      <sheetName val="설_계"/>
      <sheetName val="Inputs"/>
      <sheetName val="Cost Inputs"/>
      <sheetName val="케이블"/>
      <sheetName val="내역변"/>
      <sheetName val="전계가"/>
      <sheetName val="와동25-3(변경)"/>
      <sheetName val="매입세율"/>
      <sheetName val="부재치수입력"/>
      <sheetName val="계화배수"/>
      <sheetName val="전장품(관리용)"/>
      <sheetName val="Imp-Data"/>
      <sheetName val="96정변2"/>
      <sheetName val="CABLE"/>
      <sheetName val="사통"/>
      <sheetName val="KHRCPB_99"/>
      <sheetName val="Supplier Code"/>
      <sheetName val="DESIGN"/>
      <sheetName val="참조"/>
      <sheetName val="Front"/>
      <sheetName val="ITEMLIST990101"/>
      <sheetName val="MFAB"/>
      <sheetName val="MFRT"/>
      <sheetName val="MPKG"/>
      <sheetName val="MPRD"/>
      <sheetName val="표지판단위"/>
      <sheetName val="2.단면가정"/>
      <sheetName val="L-type"/>
      <sheetName val="실행내역"/>
      <sheetName val="장비부하"/>
      <sheetName val="CABLE (2)"/>
      <sheetName val="Assumption"/>
      <sheetName val="지중자재단가"/>
      <sheetName val="MANUFACTORY"/>
      <sheetName val="변경총괄지(1)"/>
      <sheetName val="COPING설계"/>
      <sheetName val="도장수량(하1)"/>
      <sheetName val="명파하수처리장소방"/>
      <sheetName val="명파하수처리장접지"/>
      <sheetName val="명파하수처리장통신"/>
      <sheetName val="운영및유지보수"/>
      <sheetName val="품산출서"/>
      <sheetName val="특별교실"/>
      <sheetName val="현금"/>
      <sheetName val="설계명세서"/>
      <sheetName val="기초자료입력"/>
      <sheetName val="토공산출(주차장)"/>
      <sheetName val="화산경계"/>
      <sheetName val="VXXXXX"/>
      <sheetName val="6.콘덴서"/>
      <sheetName val="배선DATA"/>
      <sheetName val="전기공사 산출집계"/>
      <sheetName val="전기공사 산출"/>
      <sheetName val="물가대비표"/>
      <sheetName val="00000000"/>
      <sheetName val="10000000"/>
      <sheetName val="기준액"/>
      <sheetName val="tggwan(mac)"/>
      <sheetName val="본관토공 및 포장공 산출조서"/>
      <sheetName val="산출근거1"/>
      <sheetName val="ⴭⴭⴭⴭⴭ"/>
      <sheetName val="교통대책내역"/>
      <sheetName val="piping"/>
      <sheetName val="9-1차이내역"/>
      <sheetName val="을"/>
      <sheetName val="일위대가 "/>
      <sheetName val="단가산출서"/>
      <sheetName val="Macro1"/>
      <sheetName val="변품8-37"/>
      <sheetName val="EQUIP-H"/>
      <sheetName val="물가시세"/>
      <sheetName val="5.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#REF"/>
      <sheetName val="공조기휀"/>
      <sheetName val="J直材4"/>
      <sheetName val="백암비스타내역"/>
      <sheetName val="Sheet3"/>
      <sheetName val="일위"/>
      <sheetName val="화재 탐지 설비"/>
      <sheetName val="노임"/>
      <sheetName val="총괄집계표"/>
      <sheetName val="집계"/>
      <sheetName val="OPT7"/>
      <sheetName val="GI-LIST"/>
      <sheetName val="기기리스트"/>
      <sheetName val="CT "/>
      <sheetName val="I一般比"/>
      <sheetName val="일위대가"/>
      <sheetName val="원가계산"/>
      <sheetName val="수정내역"/>
      <sheetName val="일위대가표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기본일위"/>
      <sheetName val="현장"/>
      <sheetName val="건축내역"/>
      <sheetName val="예산M11A"/>
      <sheetName val="101동"/>
      <sheetName val="2000년1차"/>
      <sheetName val="2000전체분"/>
      <sheetName val="재료"/>
      <sheetName val="단가조사"/>
      <sheetName val="내역"/>
      <sheetName val="식재인부"/>
      <sheetName val="기본단가표"/>
      <sheetName val="N賃率-職"/>
      <sheetName val="영창26"/>
      <sheetName val="설계서"/>
      <sheetName val="단가산출"/>
      <sheetName val="MAIN_TABLE"/>
      <sheetName val="설직재-1"/>
      <sheetName val="교통대책내역"/>
      <sheetName val="KKK"/>
      <sheetName val="출자한도"/>
      <sheetName val="기초자료"/>
      <sheetName val="3BL공동구 수량"/>
      <sheetName val="공사비총괄표"/>
      <sheetName val="경산"/>
      <sheetName val="일대-1"/>
      <sheetName val="공사개요(서광주)"/>
      <sheetName val="산근"/>
      <sheetName val="본공사"/>
      <sheetName val="골재산출"/>
      <sheetName val="요율"/>
      <sheetName val="대공종"/>
      <sheetName val="적용토목"/>
      <sheetName val="갑지"/>
      <sheetName val="기초내역서"/>
      <sheetName val="수량산출"/>
      <sheetName val="대가목록표"/>
      <sheetName val="실행"/>
      <sheetName val="갑지(추정)"/>
      <sheetName val="AIR SHOWER(3인용)"/>
      <sheetName val="Customer Databas"/>
      <sheetName val="물가자료"/>
      <sheetName val="철탑공사"/>
      <sheetName val="스포회원매출"/>
      <sheetName val="교각별철근수량집계표"/>
      <sheetName val="금액내역서"/>
      <sheetName val="산출근거"/>
      <sheetName val="차수공개요"/>
      <sheetName val="CTEMCOST"/>
      <sheetName val="조명율표"/>
      <sheetName val="총괄표"/>
      <sheetName val="산출내역서"/>
      <sheetName val="자료"/>
      <sheetName val="5공철탑검토표"/>
      <sheetName val="4공철탑검토"/>
      <sheetName val="지질조사"/>
      <sheetName val="코드표"/>
      <sheetName val="재료비노무비"/>
      <sheetName val="당초"/>
      <sheetName val="NYS"/>
      <sheetName val="단중표"/>
      <sheetName val="예산"/>
      <sheetName val="본체"/>
      <sheetName val="asd"/>
      <sheetName val="6PILE  (돌출)"/>
      <sheetName val="지하"/>
      <sheetName val="도급기성"/>
      <sheetName val="설비단가표"/>
      <sheetName val="위생설비"/>
      <sheetName val="데이타"/>
      <sheetName val="DATA"/>
      <sheetName val="토공(우물통,기타) "/>
      <sheetName val="교수설계"/>
      <sheetName val="식재수량표"/>
      <sheetName val="총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LF자재단가"/>
      <sheetName val="자재단가"/>
      <sheetName val="Sheet5"/>
      <sheetName val="일위대가목차"/>
      <sheetName val="오수공수량집계표"/>
      <sheetName val="Sheet6"/>
      <sheetName val="연부97-1"/>
      <sheetName val="조건표"/>
      <sheetName val="자갈,시멘트,모래산출"/>
      <sheetName val="LEGEND"/>
      <sheetName val="원가 (2)"/>
      <sheetName val="48전력선로일위"/>
      <sheetName val="단가표"/>
      <sheetName val="식생블럭단위수량"/>
      <sheetName val="공사직종별노임"/>
      <sheetName val="시설물기초"/>
      <sheetName val=" 냉각수펌프"/>
      <sheetName val="AHU집계"/>
      <sheetName val="1.설계조건"/>
      <sheetName val=" HIT-&gt;HMC 견적(3900)"/>
      <sheetName val="과천MAIN"/>
      <sheetName val="유림골조"/>
      <sheetName val="유기공정"/>
      <sheetName val="DATA-UPS"/>
      <sheetName val="20관리비율"/>
      <sheetName val="현금흐름표"/>
      <sheetName val="Factor"/>
      <sheetName val="토적표"/>
      <sheetName val="날개벽수량표"/>
      <sheetName val="제직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기"/>
      <sheetName val="품목간"/>
      <sheetName val="대목"/>
      <sheetName val="대"/>
      <sheetName val="간지"/>
      <sheetName val="자료1"/>
      <sheetName val="재집"/>
      <sheetName val="직재"/>
      <sheetName val="간재"/>
      <sheetName val="노집"/>
      <sheetName val="노산"/>
      <sheetName val="노임"/>
      <sheetName val="간노"/>
      <sheetName val="경집"/>
      <sheetName val="경배"/>
      <sheetName val="경조"/>
      <sheetName val="자료2"/>
      <sheetName val="단가"/>
      <sheetName val="단"/>
      <sheetName val="참간"/>
      <sheetName val="1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실행내역서"/>
      <sheetName val="가실행공종합(20020809)"/>
      <sheetName val="보고서"/>
      <sheetName val="사업성분석(최종)"/>
      <sheetName val="실행갑지"/>
      <sheetName val="설계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연부97-1"/>
      <sheetName val="갑지1"/>
      <sheetName val="관급_File"/>
      <sheetName val="암거"/>
      <sheetName val="DATE"/>
      <sheetName val="토사(PE)"/>
      <sheetName val="K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내용"/>
      <sheetName val="간지"/>
      <sheetName val="원가"/>
      <sheetName val="인간"/>
      <sheetName val="인집"/>
      <sheetName val="인산"/>
      <sheetName val="공산"/>
      <sheetName val="노임"/>
      <sheetName val="노단"/>
      <sheetName val="제간"/>
      <sheetName val="제경"/>
      <sheetName val="기간"/>
      <sheetName val="기술"/>
      <sheetName val="참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C5" t="str">
            <v>특급기술자</v>
          </cell>
          <cell r="D5">
            <v>373593</v>
          </cell>
          <cell r="E5">
            <v>21</v>
          </cell>
          <cell r="F5">
            <v>7845453</v>
          </cell>
        </row>
        <row r="6">
          <cell r="C6" t="str">
            <v>중급기술자</v>
          </cell>
          <cell r="D6">
            <v>221375</v>
          </cell>
          <cell r="E6">
            <v>21</v>
          </cell>
          <cell r="F6">
            <v>4648875</v>
          </cell>
        </row>
        <row r="7">
          <cell r="C7" t="str">
            <v>초급기능사</v>
          </cell>
          <cell r="D7">
            <v>118732</v>
          </cell>
          <cell r="E7">
            <v>21</v>
          </cell>
          <cell r="F7">
            <v>2493372</v>
          </cell>
        </row>
      </sheetData>
      <sheetData sheetId="11">
        <row r="5">
          <cell r="B5" t="str">
            <v>기술사</v>
          </cell>
          <cell r="C5">
            <v>0</v>
          </cell>
          <cell r="D5">
            <v>0</v>
          </cell>
          <cell r="E5">
            <v>369995</v>
          </cell>
          <cell r="F5">
            <v>408995</v>
          </cell>
          <cell r="G5">
            <v>411642</v>
          </cell>
        </row>
        <row r="6">
          <cell r="B6" t="str">
            <v>특급기술자</v>
          </cell>
          <cell r="C6">
            <v>0</v>
          </cell>
          <cell r="D6">
            <v>0</v>
          </cell>
          <cell r="E6">
            <v>340973</v>
          </cell>
          <cell r="F6">
            <v>376262</v>
          </cell>
          <cell r="G6">
            <v>373593</v>
          </cell>
        </row>
        <row r="7">
          <cell r="B7" t="str">
            <v>고급기술자</v>
          </cell>
          <cell r="C7">
            <v>0</v>
          </cell>
          <cell r="D7">
            <v>0</v>
          </cell>
          <cell r="E7">
            <v>251772</v>
          </cell>
          <cell r="F7">
            <v>272075</v>
          </cell>
          <cell r="G7">
            <v>276160</v>
          </cell>
        </row>
        <row r="8">
          <cell r="B8" t="str">
            <v>중급기술자</v>
          </cell>
          <cell r="C8">
            <v>0</v>
          </cell>
          <cell r="D8">
            <v>0</v>
          </cell>
          <cell r="E8">
            <v>208943</v>
          </cell>
          <cell r="F8">
            <v>221371</v>
          </cell>
          <cell r="G8">
            <v>221375</v>
          </cell>
        </row>
        <row r="9">
          <cell r="B9" t="str">
            <v>초급기술자</v>
          </cell>
          <cell r="C9">
            <v>0</v>
          </cell>
          <cell r="D9">
            <v>0</v>
          </cell>
          <cell r="E9">
            <v>162862</v>
          </cell>
          <cell r="F9">
            <v>189174</v>
          </cell>
          <cell r="G9">
            <v>190787</v>
          </cell>
        </row>
        <row r="10">
          <cell r="B10" t="str">
            <v>고급기능사</v>
          </cell>
          <cell r="C10">
            <v>0</v>
          </cell>
          <cell r="D10">
            <v>0</v>
          </cell>
          <cell r="E10">
            <v>138613</v>
          </cell>
          <cell r="F10">
            <v>172384</v>
          </cell>
          <cell r="G10">
            <v>177337</v>
          </cell>
        </row>
        <row r="11">
          <cell r="B11" t="str">
            <v>중급기능사</v>
          </cell>
          <cell r="C11">
            <v>0</v>
          </cell>
          <cell r="D11">
            <v>0</v>
          </cell>
          <cell r="E11">
            <v>107288</v>
          </cell>
          <cell r="F11">
            <v>140531</v>
          </cell>
          <cell r="G11">
            <v>141168</v>
          </cell>
        </row>
        <row r="12">
          <cell r="B12" t="str">
            <v>초급기능사</v>
          </cell>
          <cell r="C12">
            <v>0</v>
          </cell>
          <cell r="D12">
            <v>0</v>
          </cell>
          <cell r="E12">
            <v>93127</v>
          </cell>
          <cell r="F12">
            <v>116756</v>
          </cell>
          <cell r="G12">
            <v>118732</v>
          </cell>
        </row>
        <row r="13">
          <cell r="B13" t="str">
            <v>자료입력원</v>
          </cell>
          <cell r="C13">
            <v>0</v>
          </cell>
          <cell r="D13">
            <v>0</v>
          </cell>
          <cell r="E13">
            <v>76887</v>
          </cell>
          <cell r="F13">
            <v>111487</v>
          </cell>
          <cell r="G13">
            <v>112570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가설대가"/>
      <sheetName val="토공대가"/>
      <sheetName val="구조대가"/>
      <sheetName val="포설대가1"/>
      <sheetName val="부대대가"/>
      <sheetName val="제직재"/>
      <sheetName val="실행내역"/>
      <sheetName val="직노"/>
      <sheetName val="6PILE  (돌출)"/>
      <sheetName val="J直材4"/>
      <sheetName val="일위대가목록"/>
      <sheetName val="일위대가"/>
      <sheetName val="C-직노1"/>
      <sheetName val="D-경비1"/>
      <sheetName val="일위대가 집계표"/>
      <sheetName val="N賃率_職"/>
      <sheetName val="건축내역"/>
      <sheetName val="70%"/>
      <sheetName val="ilch"/>
      <sheetName val="대,유,램"/>
      <sheetName val="중기사용료"/>
      <sheetName val="설계내역서"/>
      <sheetName val="전선 및 전선관"/>
      <sheetName val="국별인원"/>
      <sheetName val="인건비(VOICE)"/>
      <sheetName val="용산1(해보)"/>
      <sheetName val="단가산출목록표"/>
      <sheetName val="1차 내역서"/>
      <sheetName val="명세서"/>
      <sheetName val="2공구산출내역"/>
      <sheetName val="I一般比"/>
      <sheetName val="터파기및재료"/>
      <sheetName val="Sheet1"/>
      <sheetName val="1안"/>
      <sheetName val="정산"/>
      <sheetName val="일위대가(4층원격)"/>
      <sheetName val="쌍송교"/>
      <sheetName val="표지1"/>
      <sheetName val="별첨-기계경비 산출목록"/>
      <sheetName val="입찰안"/>
      <sheetName val="동원인원"/>
      <sheetName val="패널"/>
      <sheetName val="기자재비"/>
      <sheetName val="내역서"/>
      <sheetName val="내역서2안"/>
      <sheetName val="일위목록"/>
      <sheetName val="물량산출(지점)"/>
      <sheetName val="내역서1999.8최종"/>
      <sheetName val="수지예산"/>
      <sheetName val="자료"/>
      <sheetName val="추가대화"/>
      <sheetName val="10.공통-노임단가"/>
      <sheetName val="1000 DB구축 부표"/>
      <sheetName val="DATE"/>
      <sheetName val="시설물기초"/>
      <sheetName val="제-노임"/>
      <sheetName val="설직재-1"/>
      <sheetName val="대목"/>
      <sheetName val="대가"/>
      <sheetName val="노임단가표"/>
      <sheetName val="자재단가표"/>
      <sheetName val="일위대가표(유단가)"/>
      <sheetName val="위치조서"/>
      <sheetName val="수량산출"/>
      <sheetName val="제경집계"/>
      <sheetName val="단가산출"/>
      <sheetName val="산출목록표"/>
      <sheetName val="20관리비율"/>
      <sheetName val="참조자료"/>
      <sheetName val="조명시설"/>
      <sheetName val="#REF"/>
      <sheetName val="AV시스템"/>
      <sheetName val="CAUDIT"/>
      <sheetName val="중기사용료산출근거"/>
      <sheetName val="단가 및 재료비"/>
      <sheetName val="단가산출목록"/>
      <sheetName val="실적공사비단가"/>
      <sheetName val="노임"/>
      <sheetName val="Sheet3"/>
      <sheetName val="DATA"/>
      <sheetName val="데이타"/>
      <sheetName val="옥외 전력간선공사"/>
      <sheetName val="전기외주내역"/>
      <sheetName val="CT "/>
      <sheetName val="SAMPLE"/>
      <sheetName val="원가_(2)"/>
      <sheetName val="6PILE__(돌출)"/>
      <sheetName val="일위대가_집계표"/>
      <sheetName val="전선_및_전선관"/>
      <sheetName val="1000_DB구축_부표"/>
      <sheetName val="설계명세서"/>
      <sheetName val="유림골조"/>
      <sheetName val="건물"/>
      <sheetName val="원가계산서"/>
      <sheetName val="갑지"/>
      <sheetName val="집계표"/>
      <sheetName val="GISDB_단가산출목록"/>
      <sheetName val="GISDB_단가산출표"/>
      <sheetName val="가로등내역서"/>
      <sheetName val="기본일위"/>
      <sheetName val="견적서"/>
      <sheetName val="인건비"/>
      <sheetName val="단가조사"/>
      <sheetName val="단가 "/>
      <sheetName val="일위대가 (PM)"/>
      <sheetName val="시설장비부하계산서"/>
      <sheetName val="9509"/>
      <sheetName val="공정량산출내역서 "/>
      <sheetName val="5흙막이"/>
      <sheetName val="노임이"/>
      <sheetName val="공종단가"/>
      <sheetName val="8.PILE  (돌출)"/>
      <sheetName val="재료"/>
      <sheetName val="설치자재"/>
      <sheetName val="일용노임단가2001상"/>
      <sheetName val="단"/>
      <sheetName val="을"/>
      <sheetName val="골조시행"/>
      <sheetName val="노임단가"/>
      <sheetName val="일위대가표(교체)"/>
      <sheetName val="2000시행총괄"/>
      <sheetName val="산출"/>
      <sheetName val="자재단가"/>
      <sheetName val="증감대비"/>
      <sheetName val="구리토평1전기"/>
      <sheetName val="대"/>
      <sheetName val="식재일위대가"/>
      <sheetName val="금액내역서"/>
      <sheetName val="전기"/>
      <sheetName val="CATV"/>
      <sheetName val="2-1. 경관조명 내역총괄표"/>
      <sheetName val="INPUT"/>
      <sheetName val="날개벽"/>
      <sheetName val="WORK"/>
      <sheetName val="도로정위치부표"/>
      <sheetName val="도로조사부표"/>
      <sheetName val="ABUT수량-A1"/>
      <sheetName val="동원(3)"/>
      <sheetName val="노무비단가"/>
      <sheetName val="내역1"/>
      <sheetName val="화해(함평)"/>
      <sheetName val="화해(장성)"/>
      <sheetName val="시설물일위"/>
      <sheetName val="수량산출1"/>
      <sheetName val="Baby일위대가"/>
      <sheetName val="불법주정차"/>
      <sheetName val="Sheet4"/>
      <sheetName val="단가기준"/>
      <sheetName val="현장경비"/>
      <sheetName val="프랜트면허"/>
      <sheetName val="기계경비(시간당)"/>
      <sheetName val="램머"/>
      <sheetName val="일위대가(출입)"/>
      <sheetName val="내역"/>
      <sheetName val="전국현황"/>
      <sheetName val="일위(PN)"/>
      <sheetName val="경율산정.XLS"/>
      <sheetName val="3련 BOX"/>
      <sheetName val="이토변실(A3-LINE)"/>
      <sheetName val="Sheet13"/>
      <sheetName val="Sheet14"/>
      <sheetName val="공문"/>
      <sheetName val="노무비"/>
      <sheetName val="96작생능"/>
      <sheetName val="환율"/>
      <sheetName val="기준FACTOR"/>
      <sheetName val="9811"/>
      <sheetName val="단가산출서"/>
      <sheetName val="공사비"/>
      <sheetName val="예정공정표 (2)"/>
      <sheetName val="2분기평가"/>
      <sheetName val="도급FORM"/>
      <sheetName val="덤프"/>
      <sheetName val="석재다짐"/>
      <sheetName val="소운반"/>
      <sheetName val="아스콘"/>
      <sheetName val="장비"/>
      <sheetName val="ELECTRIC"/>
      <sheetName val="횡 연장"/>
      <sheetName val="암거단위"/>
      <sheetName val="일위대가(가설)"/>
      <sheetName val="현장관리비"/>
      <sheetName val="단가조사서"/>
      <sheetName val="소방"/>
      <sheetName val="정부노임단가"/>
      <sheetName val="차액보증"/>
      <sheetName val="전력"/>
      <sheetName val="특수선일위대가"/>
      <sheetName val="Customer Databas"/>
      <sheetName val="전체"/>
      <sheetName val="갑지(추정)"/>
      <sheetName val="2.냉난방설비공사"/>
      <sheetName val="7.자동제어공사"/>
      <sheetName val="동수"/>
      <sheetName val="TOTAL"/>
      <sheetName val="식재인부"/>
      <sheetName val="실행철강하도"/>
      <sheetName val="급수 (LPM)"/>
      <sheetName val="CTEMCOST"/>
      <sheetName val="PANEL가격"/>
      <sheetName val="전차선로 물량표"/>
      <sheetName val="한강운반비"/>
      <sheetName val="자재"/>
      <sheetName val="파일의이용"/>
      <sheetName val="일위"/>
      <sheetName val="물량"/>
      <sheetName val="적현로"/>
      <sheetName val="기본사항"/>
      <sheetName val="Sheet5"/>
      <sheetName val="기본입력"/>
      <sheetName val="OPGW기별"/>
      <sheetName val="단가표"/>
      <sheetName val="건축일위"/>
      <sheetName val="그라우팅일위"/>
      <sheetName val="wall"/>
      <sheetName val="AL공사(원)"/>
      <sheetName val="6호기"/>
      <sheetName val="10월"/>
      <sheetName val="대비"/>
      <sheetName val="기초목"/>
      <sheetName val="2.대외공문"/>
      <sheetName val="일위대가(건축)"/>
      <sheetName val="단중표"/>
      <sheetName val="기본설계기준"/>
      <sheetName val="품셈총괄표"/>
      <sheetName val="2-3.공사비내역서"/>
      <sheetName val="4-2. 기계경비산출"/>
      <sheetName val="7.노무비 근거"/>
      <sheetName val="3-2.일위대가"/>
      <sheetName val="COST"/>
      <sheetName val="Mc1"/>
      <sheetName val="인원계획-미화"/>
      <sheetName val="익산"/>
      <sheetName val="DWG-CAB-I"/>
      <sheetName val="2000년1차"/>
      <sheetName val="시중노임(공사)"/>
      <sheetName val="설비(제출)"/>
      <sheetName val="공사비예산서_토목분_"/>
      <sheetName val="토목주소"/>
      <sheetName val="TRE TABLE"/>
      <sheetName val="생산량"/>
      <sheetName val="판매가격(정리)"/>
      <sheetName val="주문"/>
      <sheetName val="실행내역서"/>
      <sheetName val="대내"/>
      <sheetName val="도급예산내역서총괄표"/>
      <sheetName val="설계산출기초"/>
      <sheetName val="COVER"/>
      <sheetName val="기초자료입력"/>
      <sheetName val="6. 직접경비"/>
      <sheetName val="설계서"/>
      <sheetName val="깨기"/>
      <sheetName val="부하계산서"/>
      <sheetName val="BEND LOSS"/>
      <sheetName val="설계서식"/>
      <sheetName val="수량산출2"/>
      <sheetName val="단가대비"/>
      <sheetName val="일위_파일"/>
      <sheetName val="공사내역"/>
      <sheetName val="일용직내역"/>
      <sheetName val="길어깨(현황)"/>
      <sheetName val="출력은 금물"/>
      <sheetName val="시장성초안camera"/>
      <sheetName val="총 원가계산"/>
      <sheetName val="공사개요"/>
      <sheetName val="내역5"/>
      <sheetName val="대가단최종"/>
      <sheetName val="전기일위목록"/>
      <sheetName val="동력기별"/>
      <sheetName val="BOX전기내역"/>
      <sheetName val="물량표"/>
      <sheetName val="EXPENSE"/>
      <sheetName val="총체보활공정표"/>
      <sheetName val="A1"/>
      <sheetName val="회사정보"/>
      <sheetName val="데리네이타현황"/>
      <sheetName val="산출기초"/>
      <sheetName val="예산내역"/>
      <sheetName val="총괄수지표"/>
      <sheetName val="설계내역2"/>
      <sheetName val="내역전기"/>
      <sheetName val="단가산출서_토목"/>
      <sheetName val="중기목록표"/>
      <sheetName val="중기일위대가"/>
      <sheetName val="기성2"/>
      <sheetName val=" 갑  지 "/>
      <sheetName val="돈암사업"/>
      <sheetName val="수목표준대가"/>
      <sheetName val="표지"/>
      <sheetName val="설비원가"/>
      <sheetName val="원가_(2)1"/>
      <sheetName val="일위대가_집계표1"/>
      <sheetName val="6PILE__(돌출)1"/>
      <sheetName val="전선_및_전선관1"/>
      <sheetName val="1차_내역서"/>
      <sheetName val="별첨-기계경비_산출목록"/>
      <sheetName val="내역서1999_8최종"/>
      <sheetName val="10_공통-노임단가"/>
      <sheetName val="1000_DB구축_부표1"/>
      <sheetName val="단가_및_재료비"/>
      <sheetName val="옥외_전력간선공사"/>
      <sheetName val="CT_"/>
      <sheetName val="단위단가"/>
      <sheetName val="BS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95"/>
      <sheetName val="간노비"/>
      <sheetName val="간노비95"/>
      <sheetName val="철거산출근거"/>
      <sheetName val="Y-WORK"/>
      <sheetName val="물량내역"/>
      <sheetName val="도근좌표"/>
      <sheetName val="단가(1)"/>
      <sheetName val="요율"/>
      <sheetName val="물가대비표"/>
      <sheetName val="ITEM"/>
      <sheetName val="7.수지"/>
      <sheetName val="납부서"/>
      <sheetName val="산근"/>
      <sheetName val="노임변동률"/>
      <sheetName val="기계경비총괄표"/>
      <sheetName val="일위대가_현장"/>
      <sheetName val="HW"/>
      <sheetName val="범용도입(1차)"/>
      <sheetName val="SW"/>
      <sheetName val="적용기준표(98년상반기)"/>
      <sheetName val="노임단가(전기·통신)"/>
      <sheetName val="설계"/>
      <sheetName val="cp-e1"/>
      <sheetName val="공예율"/>
      <sheetName val="기준표"/>
      <sheetName val="현황"/>
      <sheetName val="프린터현황"/>
      <sheetName val="품셈적용 자료"/>
      <sheetName val="#3E1_GCR"/>
      <sheetName val="설계예산서"/>
      <sheetName val="시중노임"/>
      <sheetName val="횡배수관"/>
      <sheetName val="부분별수량산출(조합기초)"/>
      <sheetName val="※참고자료※"/>
      <sheetName val="내역서적용수량"/>
      <sheetName val="배수공 시멘트 및 골재량 산출"/>
      <sheetName val="가시설"/>
      <sheetName val="맨홀수량산출(1.0×1.0×1.0)"/>
      <sheetName val="적격점수&lt;300억미만&gt;"/>
      <sheetName val="예가표"/>
      <sheetName val="D-3109"/>
      <sheetName val="포장절단"/>
      <sheetName val="단가및재료비"/>
      <sheetName val="여과지동"/>
      <sheetName val="기초자료"/>
      <sheetName val="기초일위"/>
      <sheetName val="시설일위"/>
      <sheetName val="조명일위"/>
      <sheetName val="관급"/>
      <sheetName val="공정량산출내역서_"/>
      <sheetName val="단가_"/>
      <sheetName val="일위대가_(PM)"/>
      <sheetName val="예정공정표_(2)"/>
      <sheetName val="8_PILE__(돌출)"/>
      <sheetName val="물량master"/>
      <sheetName val="S&amp;R"/>
      <sheetName val="data spec"/>
      <sheetName val="하수급견적대비"/>
      <sheetName val="직종별노임단가표"/>
      <sheetName val="제2호단위수량"/>
      <sheetName val="식재가격"/>
      <sheetName val="식재총괄"/>
      <sheetName val="코드표"/>
      <sheetName val="AC포장수량"/>
      <sheetName val="설계내역"/>
      <sheetName val="원가계산서(공사)"/>
      <sheetName val="실행내역 "/>
      <sheetName val="회관내역"/>
      <sheetName val="회관내역 (2)"/>
      <sheetName val="공동내역"/>
      <sheetName val="공동내역 (2)"/>
      <sheetName val="쉼터내역"/>
      <sheetName val="쉼터내역 (2)"/>
      <sheetName val="공량산출서"/>
      <sheetName val="배관내역"/>
      <sheetName val="가도공"/>
      <sheetName val="산출내역서"/>
      <sheetName val="시설물"/>
      <sheetName val="유지관리"/>
      <sheetName val="산출내역서 (2)"/>
      <sheetName val="변경내역"/>
      <sheetName val="5-1.설계명세서"/>
      <sheetName val="공사계획서"/>
      <sheetName val="정산내역서"/>
      <sheetName val="Sheet2"/>
      <sheetName val="원가계산서 "/>
      <sheetName val="3.하중계산"/>
      <sheetName val="자재표"/>
      <sheetName val="A"/>
      <sheetName val="전기변내역"/>
      <sheetName val="6공구(당초)"/>
      <sheetName val="내역서(시설)"/>
      <sheetName val="5사남"/>
      <sheetName val="당사"/>
      <sheetName val="건축집계"/>
      <sheetName val="갑지1"/>
      <sheetName val="연부97-1"/>
      <sheetName val="금융비용"/>
      <sheetName val="경비2내역"/>
      <sheetName val="EQT-ESTN"/>
      <sheetName val="3집"/>
      <sheetName val="품셈총괄"/>
      <sheetName val="기본DATA Sheet"/>
      <sheetName val="수량총괄"/>
      <sheetName val="환경기계공정표 (3)"/>
      <sheetName val="DATA 입력란"/>
      <sheetName val="1. 설계조건 2.단면가정 3. 하중계산"/>
      <sheetName val="sw1"/>
      <sheetName val="자재단가비교표"/>
      <sheetName val="일위목차"/>
      <sheetName val="SORCE1"/>
      <sheetName val="3"/>
      <sheetName val="관급총괄"/>
      <sheetName val="품셈표"/>
      <sheetName val="도로단위당"/>
      <sheetName val="XL4Poppy"/>
      <sheetName val="관급자재대"/>
      <sheetName val="실행"/>
      <sheetName val="물가자료"/>
      <sheetName val="건축원가"/>
      <sheetName val="기초단가"/>
      <sheetName val="공통가설"/>
      <sheetName val="전기BOX내역서"/>
      <sheetName val="000000"/>
      <sheetName val="문학간접"/>
      <sheetName val="값"/>
      <sheetName val="비탈면보호공수량산출"/>
      <sheetName val=" 견적서"/>
      <sheetName val="실행갑지"/>
      <sheetName val="단위중량"/>
      <sheetName val="단위수량"/>
      <sheetName val="b_balju_cho"/>
      <sheetName val="금액"/>
      <sheetName val="판매시설"/>
      <sheetName val="3지구단위"/>
      <sheetName val="단가산출2"/>
      <sheetName val="단가산출1"/>
      <sheetName val="98지급계획"/>
      <sheetName val="대가목록"/>
      <sheetName val="산출집계표"/>
      <sheetName val="원재료출고수량"/>
      <sheetName val="b_balju-단가단가단가"/>
      <sheetName val="을지"/>
      <sheetName val="1"/>
      <sheetName val="투찰추정"/>
      <sheetName val="표  지"/>
      <sheetName val="식음료"/>
      <sheetName val="설계예시"/>
      <sheetName val="부대공"/>
      <sheetName val="토공"/>
      <sheetName val="포장공"/>
      <sheetName val="3.건축(현장안)"/>
      <sheetName val="총투입계"/>
      <sheetName val="Macro1"/>
      <sheetName val="설계조건"/>
      <sheetName val="단가조정표"/>
      <sheetName val="anaysis_sheet"/>
      <sheetName val="친환경주택"/>
      <sheetName val="1000_ɄB구축_부표"/>
      <sheetName val="B"/>
      <sheetName val="bm"/>
      <sheetName val="설계표지"/>
      <sheetName val="대운산출"/>
      <sheetName val="웅진교-S2"/>
      <sheetName val="단관데이터"/>
      <sheetName val="이형관데이터"/>
      <sheetName val="가격조사서"/>
      <sheetName val="Customer_Databas"/>
      <sheetName val="2_냉난방설비공사"/>
      <sheetName val="7_자동제어공사"/>
      <sheetName val="횡_연장"/>
      <sheetName val="급수_(LPM)"/>
      <sheetName val="2-1__경관조명_내역총괄표"/>
      <sheetName val="경율산정_XLS"/>
      <sheetName val="3련_BOX"/>
      <sheetName val="2_대외공문"/>
      <sheetName val="TRE_TABLE"/>
      <sheetName val="총_원가계산"/>
      <sheetName val="도급양식"/>
      <sheetName val="단위량"/>
      <sheetName val="재료집계표2"/>
      <sheetName val="토적집계표"/>
      <sheetName val="현장조사"/>
      <sheetName val="공사예산하조서(O.K)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5">
          <cell r="I5">
            <v>1</v>
          </cell>
        </row>
      </sheetData>
      <sheetData sheetId="17">
        <row r="5">
          <cell r="I5">
            <v>1</v>
          </cell>
        </row>
      </sheetData>
      <sheetData sheetId="18">
        <row r="5">
          <cell r="I5">
            <v>1</v>
          </cell>
        </row>
      </sheetData>
      <sheetData sheetId="19">
        <row r="5">
          <cell r="I5">
            <v>1</v>
          </cell>
        </row>
      </sheetData>
      <sheetData sheetId="20">
        <row r="5">
          <cell r="I5">
            <v>1</v>
          </cell>
        </row>
      </sheetData>
      <sheetData sheetId="21">
        <row r="5">
          <cell r="I5">
            <v>1</v>
          </cell>
        </row>
      </sheetData>
      <sheetData sheetId="22">
        <row r="5">
          <cell r="I5">
            <v>1</v>
          </cell>
        </row>
      </sheetData>
      <sheetData sheetId="23">
        <row r="5">
          <cell r="I5">
            <v>1</v>
          </cell>
        </row>
      </sheetData>
      <sheetData sheetId="24">
        <row r="5">
          <cell r="I5">
            <v>1</v>
          </cell>
        </row>
      </sheetData>
      <sheetData sheetId="25">
        <row r="5">
          <cell r="I5">
            <v>1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26"/>
      <sheetName val="0412"/>
      <sheetName val="0416"/>
      <sheetName val="0421"/>
      <sheetName val="0422"/>
      <sheetName val="0422 (2)"/>
      <sheetName val="Sign"/>
      <sheetName val="0531(투자지원실)"/>
      <sheetName val="금융"/>
      <sheetName val="01"/>
      <sheetName val="갑지"/>
      <sheetName val="Good Morning 증권-01"/>
      <sheetName val="금융비용"/>
      <sheetName val="실행내역"/>
      <sheetName val="유림콘도"/>
      <sheetName val="유림골조"/>
      <sheetName val="#REF"/>
      <sheetName val="Sheet4"/>
      <sheetName val="입찰내역 발주처 양식"/>
      <sheetName val="예가표"/>
      <sheetName val="0422_(2)"/>
      <sheetName val="Good_Morning_증권-01"/>
      <sheetName val="B"/>
      <sheetName val="Sheet1"/>
      <sheetName val="부하(성남)"/>
      <sheetName val="목표세부명세"/>
      <sheetName val="일반부표"/>
      <sheetName val="소비자가"/>
      <sheetName val="내역서"/>
      <sheetName val="EQT-ESTN"/>
      <sheetName val="차액보증"/>
      <sheetName val="입찰안"/>
      <sheetName val="갑지(추정)"/>
      <sheetName val="0422_(2)1"/>
      <sheetName val="Good_Morning_증권-011"/>
      <sheetName val="입찰내역_발주처_양식"/>
      <sheetName val="개요"/>
      <sheetName val="공사개요"/>
      <sheetName val="합천내역"/>
      <sheetName val="Option"/>
      <sheetName val="공통비(전체)"/>
      <sheetName val="토목공사"/>
      <sheetName val="새공통(96임금인상기준)"/>
      <sheetName val="비교1"/>
      <sheetName val="유림총괄"/>
      <sheetName val="단가표"/>
      <sheetName val="집계표"/>
      <sheetName val="Sheet2"/>
      <sheetName val="0422_(2)2"/>
      <sheetName val="Good_Morning_증권-012"/>
      <sheetName val="입찰내역_발주처_양식1"/>
      <sheetName val="내역"/>
      <sheetName val="기별(종합)"/>
      <sheetName val="Cover"/>
      <sheetName val="연결임시"/>
      <sheetName val="SUMMARY"/>
      <sheetName val="예정(3)"/>
      <sheetName val="동원(3)"/>
      <sheetName val="토목"/>
      <sheetName val="전선 및 전선관"/>
      <sheetName val="품셈"/>
      <sheetName val="간접경상비"/>
      <sheetName val="품셈TABLE"/>
      <sheetName val="토목주소"/>
      <sheetName val="프랜트면허"/>
      <sheetName val="N賃率-職"/>
      <sheetName val="덕전리"/>
      <sheetName val="물량산출서"/>
      <sheetName val="견적대비표"/>
      <sheetName val="1062-X방향 "/>
      <sheetName val="입찰보고"/>
      <sheetName val="견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직재"/>
      <sheetName val="6PILE  (돌출)"/>
      <sheetName val="일위대가목록"/>
      <sheetName val="한강운반비"/>
      <sheetName val="1차 내역서"/>
      <sheetName val="공통(20-91)"/>
      <sheetName val="사당"/>
      <sheetName val="원가 (2)"/>
      <sheetName val="물가"/>
      <sheetName val="일위대가(4층원격)"/>
      <sheetName val="을"/>
      <sheetName val="백암비스타내역"/>
      <sheetName val="#REF"/>
      <sheetName val="차액보증"/>
      <sheetName val="부대공"/>
      <sheetName val="포장공"/>
      <sheetName val="토공"/>
      <sheetName val="입찰안"/>
      <sheetName val="철거산출근거"/>
      <sheetName val="견적서"/>
      <sheetName val="J直材4"/>
      <sheetName val="기초내역서"/>
      <sheetName val="수량산출"/>
      <sheetName val="대가목록표"/>
      <sheetName val="98지급계획"/>
      <sheetName val="현장"/>
      <sheetName val="2공구산출내역"/>
      <sheetName val="내역서2안"/>
      <sheetName val="품셈TABLE"/>
      <sheetName val="토목공사일반"/>
      <sheetName val="추가대화"/>
      <sheetName val="설계서(표지)"/>
      <sheetName val="원가계산서"/>
      <sheetName val="계양가시설"/>
      <sheetName val="JUCK"/>
      <sheetName val="단가조사"/>
      <sheetName val="노무"/>
      <sheetName val="공사개요"/>
      <sheetName val="KIM"/>
      <sheetName val="금액내역서"/>
      <sheetName val="소방사항"/>
      <sheetName val="공통가설"/>
      <sheetName val="교통대책내역"/>
      <sheetName val="내역서(설비+소방)"/>
      <sheetName val="실행내역"/>
      <sheetName val="DATE"/>
      <sheetName val="산출근거"/>
      <sheetName val="BID"/>
      <sheetName val="평가데이터"/>
      <sheetName val="골조시행"/>
      <sheetName val="첨부1"/>
      <sheetName val="인건-측정"/>
      <sheetName val="부재리스트"/>
      <sheetName val="중기조종사 단위단가"/>
      <sheetName val="설계내역서"/>
      <sheetName val="요율"/>
      <sheetName val="2000.11월설계내역"/>
      <sheetName val="현장경비"/>
      <sheetName val="감가상각"/>
      <sheetName val="Sheet4"/>
      <sheetName val="공사현황"/>
      <sheetName val="자  재"/>
      <sheetName val="건축외주"/>
      <sheetName val="데이타"/>
      <sheetName val="설계명세서"/>
      <sheetName val="자료입력"/>
      <sheetName val="자재단가리스트"/>
      <sheetName val="패널"/>
      <sheetName val="아파트 내역"/>
      <sheetName val="N賃率-職"/>
      <sheetName val="도급FORM"/>
      <sheetName val="초기화면"/>
      <sheetName val="관급자재"/>
      <sheetName val="내역서적용수량"/>
      <sheetName val="청천내"/>
      <sheetName val="파일의이용"/>
      <sheetName val="TANK견적대지"/>
      <sheetName val="대상공사(조달청)"/>
      <sheetName val="자료(통합)"/>
      <sheetName val="전체"/>
      <sheetName val="별표"/>
      <sheetName val="일위"/>
      <sheetName val="내역서총집계표"/>
      <sheetName val="CT "/>
      <sheetName val="공사예산하조서(O.K)"/>
      <sheetName val="노무비"/>
      <sheetName val="기계경비(시간당)"/>
      <sheetName val="램머"/>
      <sheetName val="설계명세서 (장비)"/>
      <sheetName val="기본일위"/>
      <sheetName val="건축원가"/>
      <sheetName val="인테리어내역"/>
      <sheetName val="2공구하도급내역서"/>
      <sheetName val="NEGO"/>
      <sheetName val="BCK3672"/>
      <sheetName val="갑지(추정)"/>
      <sheetName val="토목"/>
      <sheetName val="시설장비부하계산서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2006년일위대가"/>
      <sheetName val="토사(PE)"/>
      <sheetName val="Total"/>
      <sheetName val="ELECTRIC"/>
      <sheetName val="실행"/>
      <sheetName val="104동"/>
      <sheetName val="20관리비율"/>
      <sheetName val="사급자재(1단계)"/>
      <sheetName val="단가기준"/>
      <sheetName val="저"/>
      <sheetName val="간접"/>
      <sheetName val="LP-S"/>
      <sheetName val="날개벽"/>
      <sheetName val="직접수량"/>
      <sheetName val="원가계산서 "/>
      <sheetName val="단가 (2)"/>
      <sheetName val="구천"/>
      <sheetName val="연결관암거"/>
      <sheetName val="계수시트"/>
      <sheetName val="주소"/>
      <sheetName val="변수값"/>
      <sheetName val="중기상차"/>
      <sheetName val="AS복구"/>
      <sheetName val="중기터파기"/>
      <sheetName val="제품별단가"/>
      <sheetName val="제품별절단길이-0628"/>
      <sheetName val="16-1"/>
      <sheetName val="전체도급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6호기"/>
      <sheetName val="총괄내역서"/>
      <sheetName val="일위대가표"/>
      <sheetName val="도급견적가"/>
      <sheetName val="pier(각형)"/>
      <sheetName val="총괄표"/>
      <sheetName val="자판실행"/>
      <sheetName val="평내중"/>
      <sheetName val="총괄내역"/>
      <sheetName val="설계명세서(a"/>
      <sheetName val="실행철강하도"/>
      <sheetName val="말뚝물량"/>
      <sheetName val="COST"/>
      <sheetName val="단가 "/>
      <sheetName val="수목표준대가"/>
      <sheetName val="수목데이타 "/>
      <sheetName val="급수 (LPM)"/>
      <sheetName val="국별인원"/>
      <sheetName val="현금"/>
      <sheetName val="CP-E2 (품셈표)"/>
      <sheetName val="A-4"/>
      <sheetName val="공통가설공사"/>
      <sheetName val="MIJIBI"/>
      <sheetName val="일위목록-기"/>
      <sheetName val="갑지"/>
      <sheetName val="개요"/>
      <sheetName val="프랜트면허"/>
      <sheetName val="재공품기초자료"/>
      <sheetName val="제직재"/>
      <sheetName val="구조대가"/>
      <sheetName val="포설대가1"/>
      <sheetName val="부대대가"/>
      <sheetName val="중강당 내역"/>
      <sheetName val="공통비(전체)"/>
      <sheetName val="공사내역"/>
      <sheetName val="일용직내역"/>
      <sheetName val="합천내역"/>
      <sheetName val="전차선로 물량표"/>
      <sheetName val="내역서1999.8최종"/>
      <sheetName val="재료비"/>
      <sheetName val="원가_(2)"/>
      <sheetName val="1차_내역서"/>
      <sheetName val="6PILE__(돌출)"/>
      <sheetName val="2003 일위대가"/>
      <sheetName val="工관리비율"/>
      <sheetName val="A LINE"/>
      <sheetName val="준검 내역서"/>
      <sheetName val="건축공사 분괴표원본데이터(공통+건축)"/>
      <sheetName val="전기혼잡제경비(45)"/>
      <sheetName val="정부노임단가"/>
      <sheetName val="입력"/>
      <sheetName val="연습"/>
      <sheetName val="동원인원"/>
      <sheetName val="99노임기준"/>
      <sheetName val="공통(Ȳ_x0000__xd800_䧶_x0000__x0000_"/>
      <sheetName val="FB25JN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연부97-1"/>
      <sheetName val="갑지1"/>
      <sheetName val="기존단가 (2)"/>
      <sheetName val="전력"/>
      <sheetName val="Sheet5"/>
      <sheetName val="수목데이타"/>
      <sheetName val="전선 및 전선관"/>
      <sheetName val="6.일위목록"/>
      <sheetName val="시설물기초"/>
      <sheetName val="부대내역"/>
      <sheetName val="자재표"/>
      <sheetName val="공구"/>
      <sheetName val="노임이"/>
      <sheetName val="단"/>
      <sheetName val="유림골조"/>
      <sheetName val="비교1"/>
      <sheetName val="TRU"/>
      <sheetName val="유기공정"/>
      <sheetName val="토적표"/>
      <sheetName val="원가계산"/>
      <sheetName val="원가계산 (2)"/>
      <sheetName val="내   역"/>
      <sheetName val="PAC"/>
      <sheetName val="기본자료"/>
      <sheetName val="DATA"/>
      <sheetName val="납부서"/>
      <sheetName val="예산명세서"/>
      <sheetName val="외주비"/>
      <sheetName val="소각장스케줄"/>
      <sheetName val="구리토평1전기"/>
      <sheetName val="덕전리"/>
      <sheetName val="fursys"/>
      <sheetName val="SW개발대상목록(기능점수)"/>
      <sheetName val="지하"/>
      <sheetName val="1000 DB구축 부표"/>
      <sheetName val="설계서"/>
      <sheetName val="증감대비"/>
      <sheetName val="1차설계변경내역"/>
      <sheetName val="단가및재료비"/>
      <sheetName val="단중표"/>
      <sheetName val="Tool"/>
      <sheetName val="신규DEP"/>
      <sheetName val="가로등내역서"/>
      <sheetName val="전기변내역"/>
      <sheetName val="공통(Ȳ"/>
      <sheetName val="인사자료총집계"/>
      <sheetName val="주식"/>
      <sheetName val="공사기본내용입력"/>
      <sheetName val="실행내역서"/>
      <sheetName val="토공사(흙막이)"/>
      <sheetName val="제-노임"/>
      <sheetName val="70%"/>
      <sheetName val="기초자료입력"/>
      <sheetName val="중기조종사_단위단가"/>
      <sheetName val="아파트_내역"/>
      <sheetName val="경영"/>
      <sheetName val="98년"/>
      <sheetName val="실적"/>
      <sheetName val="명세서"/>
      <sheetName val="직접경비"/>
      <sheetName val="직접인건비"/>
      <sheetName val="1안"/>
      <sheetName val="외삼초"/>
      <sheetName val="서울대규장각(가시설흙막이)"/>
      <sheetName val="CODE(2)"/>
      <sheetName val="기초입력 DATA"/>
      <sheetName val="증감내역서"/>
      <sheetName val="이름정의"/>
      <sheetName val="부하계산서"/>
      <sheetName val="관접합및부설"/>
      <sheetName val="전기"/>
      <sheetName val="스텐문틀설치"/>
      <sheetName val="샌딩 에폭시 도장"/>
      <sheetName val="FOB발"/>
      <sheetName val="터파기및재료"/>
      <sheetName val="물가자료"/>
      <sheetName val="현장관리비"/>
      <sheetName val="부대공Ⅱ"/>
      <sheetName val="시화점실행"/>
      <sheetName val="세금자료"/>
      <sheetName val="60명당사(총괄)"/>
      <sheetName val="손익분석"/>
      <sheetName val="일위(설)"/>
      <sheetName val="목록"/>
      <sheetName val="소비자가"/>
      <sheetName val="중기사용료산출근거"/>
      <sheetName val="단가산출2"/>
      <sheetName val="단가 및 재료비"/>
      <sheetName val="출자한도"/>
      <sheetName val="Sheet1 (2)"/>
      <sheetName val="식재인부"/>
      <sheetName val="5사남"/>
      <sheetName val="일위_파일"/>
      <sheetName val="RE9604"/>
      <sheetName val="현장관리"/>
      <sheetName val="대비2"/>
      <sheetName val="기초단가"/>
      <sheetName val="식재일위대가"/>
      <sheetName val="기초일위대가"/>
      <sheetName val="단가대비표"/>
      <sheetName val="소방"/>
      <sheetName val="원가+내역"/>
      <sheetName val="INPUT"/>
      <sheetName val="2)관접합"/>
      <sheetName val="03전반노무비"/>
      <sheetName val="건축내역"/>
      <sheetName val="SUMMARY"/>
      <sheetName val="PAINT"/>
      <sheetName val="분양가"/>
      <sheetName val="2.대외공문"/>
      <sheetName val="TEL"/>
      <sheetName val="부대대비"/>
      <sheetName val="냉연집계"/>
      <sheetName val="10월"/>
      <sheetName val="업체별기성내역"/>
      <sheetName val="단가산출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약품공급2"/>
      <sheetName val="운반비"/>
      <sheetName val="설계예산서"/>
      <sheetName val="자재대"/>
      <sheetName val="구간별현황"/>
      <sheetName val="기성청구서"/>
      <sheetName val="001"/>
      <sheetName val="견적내역"/>
      <sheetName val="ABUT수량-A1"/>
      <sheetName val="AIR SHOWER(3인용)"/>
      <sheetName val="명세"/>
      <sheetName val="외주"/>
      <sheetName val="Y-WORK"/>
      <sheetName val="호표"/>
      <sheetName val="도로정위치부표"/>
      <sheetName val="도로조사부표"/>
      <sheetName val="대표자"/>
      <sheetName val="1456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공수"/>
      <sheetName val="산근"/>
      <sheetName val="PSCbeam설계"/>
      <sheetName val="일위대가표(유단가)"/>
      <sheetName val="업무"/>
      <sheetName val="감리원배치기준"/>
      <sheetName val="책임감리공제요율"/>
      <sheetName val="등급별 배치기준"/>
      <sheetName val="건축설계 대가요율"/>
      <sheetName val="경율산정"/>
      <sheetName val="99총공사내역서"/>
      <sheetName val="코드표"/>
      <sheetName val="한일양산"/>
      <sheetName val="정산서 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1-최종안"/>
      <sheetName val="사업분석-분양가결정"/>
      <sheetName val="산식3"/>
      <sheetName val="단가산출서 (2)"/>
      <sheetName val="심사물량"/>
      <sheetName val="setup"/>
      <sheetName val="시멘트"/>
      <sheetName val="우수받이"/>
      <sheetName val="부안일위"/>
      <sheetName val="값"/>
      <sheetName val="노무비단가"/>
      <sheetName val="총차분(토목)"/>
      <sheetName val="간접비계산"/>
      <sheetName val="입력데이타"/>
      <sheetName val="대가단최종"/>
      <sheetName val="산출내역서"/>
      <sheetName val="단가산출목록표"/>
      <sheetName val="토목공사"/>
      <sheetName val="지질조사분석"/>
      <sheetName val="참조"/>
      <sheetName val="공사명입력"/>
      <sheetName val="근로자자료입력"/>
      <sheetName val="참고자료"/>
      <sheetName val="DATA1"/>
      <sheetName val="실행대비"/>
      <sheetName val="1"/>
      <sheetName val="2"/>
      <sheetName val="3"/>
      <sheetName val="4"/>
      <sheetName val="5"/>
      <sheetName val="6"/>
      <sheetName val="설계내역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CT_1"/>
      <sheetName val="공사예산하조서(O_K)1"/>
      <sheetName val="설계명세서_(장비)1"/>
      <sheetName val="_HIT-&gt;HMC_견적(3900)1"/>
      <sheetName val="2F_회의실견적(5_14_일대)1"/>
      <sheetName val="원가계산서_1"/>
      <sheetName val="단가_1"/>
      <sheetName val="수목데이타_1"/>
      <sheetName val="1_설계기준1"/>
      <sheetName val="급수_(LPM)1"/>
      <sheetName val="중강당_내역"/>
      <sheetName val="CP-E2_(품셈표)"/>
      <sheetName val="2003_일위대가"/>
      <sheetName val="A_LINE"/>
      <sheetName val="준검_내역서"/>
      <sheetName val="전차선로_물량표"/>
      <sheetName val="내역서1999_8최종"/>
      <sheetName val="공통(Ȳ䧶"/>
      <sheetName val="건축공사_분괴표원본데이터(공통+건축)"/>
      <sheetName val="기존단가_(2)"/>
      <sheetName val="전선_및_전선관"/>
      <sheetName val="6_일위목록"/>
      <sheetName val="원가계산_(2)"/>
      <sheetName val="내___역"/>
      <sheetName val="1000_DB구축_부표"/>
      <sheetName val="가격"/>
      <sheetName val="1.1서버도입"/>
      <sheetName val="대치판정"/>
      <sheetName val="유지관리비등"/>
      <sheetName val="Sens&amp;Anal"/>
      <sheetName val="IS&lt;양식27&gt;"/>
      <sheetName val="총투자비산정"/>
      <sheetName val="2003상반기노임기준"/>
      <sheetName val="공사비"/>
      <sheetName val="98NS-N"/>
      <sheetName val="분전함신설"/>
      <sheetName val="접지1종"/>
      <sheetName val="공비대비"/>
      <sheetName val="본체"/>
      <sheetName val="일반공사"/>
      <sheetName val="3.공통공사대비"/>
      <sheetName val="입찰"/>
      <sheetName val="현경"/>
      <sheetName val="설계변경총괄표(계산식)"/>
      <sheetName val="대비표(토공1안)"/>
      <sheetName val="Sheet6"/>
      <sheetName val="설계"/>
      <sheetName val="시중노임단가"/>
      <sheetName val="총물량"/>
      <sheetName val="용수간선"/>
      <sheetName val="표지"/>
      <sheetName val="설명서 "/>
      <sheetName val="해평견적"/>
      <sheetName val="견적"/>
      <sheetName val="도봉2지구"/>
      <sheetName val="조건표"/>
      <sheetName val="Base"/>
      <sheetName val="wall"/>
      <sheetName val="데리네이타현황"/>
      <sheetName val="빙축열"/>
      <sheetName val="열린교실"/>
      <sheetName val="집수정단위수량 "/>
      <sheetName val="b_balju"/>
      <sheetName val="공량산출서"/>
      <sheetName val="기본사항"/>
      <sheetName val="특수선일위대가"/>
      <sheetName val="JUCKEYK"/>
      <sheetName val="1TYPE"/>
      <sheetName val="200"/>
      <sheetName val="BOX전기내역"/>
      <sheetName val="공통(Ȳ?_xd800_䧶??"/>
      <sheetName val="6-1. 관개량조서"/>
      <sheetName val="산출내역서집계표"/>
      <sheetName val="자재단가"/>
      <sheetName val="실행보고서갑지"/>
      <sheetName val="data table"/>
      <sheetName val="수금예정"/>
      <sheetName val="database"/>
      <sheetName val="A 견적"/>
      <sheetName val="Baby일위대가"/>
      <sheetName val="현장경상비"/>
      <sheetName val="단청공사"/>
      <sheetName val="2000년1차"/>
      <sheetName val="1회 기성내역서"/>
      <sheetName val="범례표"/>
      <sheetName val="물가대비표"/>
      <sheetName val="용역비내역-진짜"/>
      <sheetName val="기본단가표"/>
      <sheetName val="변수"/>
      <sheetName val="조경"/>
      <sheetName val="Mc1"/>
      <sheetName val="기본자료입력"/>
      <sheetName val="1차증가원가계산"/>
      <sheetName val="실행견적"/>
      <sheetName val="L_RPTB02_01"/>
      <sheetName val="품셈"/>
      <sheetName val="수공기"/>
      <sheetName val="경율산정.XLS"/>
      <sheetName val="운동장 (2)"/>
      <sheetName val="산출내역(K2)"/>
      <sheetName val="토목검측서"/>
      <sheetName val="배관BM(일반)"/>
      <sheetName val="APT"/>
      <sheetName val="회계코드"/>
      <sheetName val="총무부"/>
      <sheetName val="정산"/>
      <sheetName val="청구분"/>
      <sheetName val="경리부"/>
      <sheetName val="백룡교차로"/>
      <sheetName val="산정교차로"/>
      <sheetName val="신영교차로"/>
      <sheetName val="인건비"/>
      <sheetName val="투입비"/>
      <sheetName val="퍼스트"/>
      <sheetName val="자재일람"/>
      <sheetName val="단가일람"/>
      <sheetName val="3BL공동구 수량"/>
      <sheetName val="견적대비"/>
      <sheetName val="덤프트럭계수"/>
      <sheetName val="음성방향"/>
      <sheetName val="유림콘도"/>
      <sheetName val="시설일위"/>
      <sheetName val="기초일위"/>
      <sheetName val="조명일위"/>
      <sheetName val="교각계산"/>
      <sheetName val="유수전환공사"/>
      <sheetName val="모체"/>
      <sheetName val="을지"/>
      <sheetName val="자동차폐수처리장"/>
      <sheetName val="시중노임(공사)"/>
      <sheetName val="설계명세서(종합)"/>
      <sheetName val="소요자재"/>
      <sheetName val="노무산출서"/>
      <sheetName val="공사내역서"/>
      <sheetName val="기초해지2"/>
      <sheetName val="공통(Ȳ?�䧶??"/>
      <sheetName val="BOX전기_x0010__x0000_"/>
      <sheetName val="5-2.수량산출(A4)"/>
      <sheetName val="6-1.노임단가"/>
      <sheetName val="6-1.단가비교표"/>
      <sheetName val="중기집계"/>
      <sheetName val="단위중량"/>
      <sheetName val="원가서"/>
      <sheetName val="PI"/>
      <sheetName val="공통(Ȳ_x005f_x0000__x005f_xd800_䧶_x005f_x0000__x000"/>
      <sheetName val="전기일위대가"/>
      <sheetName val="단가(자재)"/>
      <sheetName val="단가(노임)"/>
      <sheetName val="기초목록"/>
      <sheetName val="관급자재대"/>
      <sheetName val="간지"/>
      <sheetName val="Macro1"/>
      <sheetName val="용수량(생활용수)"/>
      <sheetName val="노임단가 (2)"/>
      <sheetName val="기초목"/>
      <sheetName val="예산총괄"/>
      <sheetName val="시트"/>
      <sheetName val="Customer Databas"/>
      <sheetName val="구분"/>
      <sheetName val="연구동"/>
      <sheetName val="참고"/>
      <sheetName val="단가조사(기계)"/>
      <sheetName val="돈암사업"/>
      <sheetName val="A갑지"/>
      <sheetName val="ABUT수량-A_x0000_"/>
      <sheetName val="전등설비"/>
      <sheetName val="국영"/>
      <sheetName val="CTEMCOST"/>
      <sheetName val="SCHEDULE"/>
      <sheetName val="개산공사비"/>
      <sheetName val="기타 정보통신공사"/>
      <sheetName val="BOX전기_x0010_?"/>
      <sheetName val="총투자_x0000__x0000_Ԁ"/>
      <sheetName val="총투자⸀ԯ"/>
      <sheetName val="자료"/>
      <sheetName val="설비내역서"/>
      <sheetName val="건축내역서"/>
      <sheetName val="전기내역서"/>
      <sheetName val="냉천부속동"/>
      <sheetName val="제출내역 (2)"/>
      <sheetName val="ECOD10"/>
      <sheetName val="TRE TABLE"/>
      <sheetName val="고창터널(고창방향)"/>
      <sheetName val="1단계"/>
      <sheetName val="남양주부대"/>
      <sheetName val="2.냉난방설비공사"/>
      <sheetName val="7.자동제어공사"/>
      <sheetName val="96노임기준"/>
      <sheetName val="식재가격"/>
      <sheetName val="식재총괄"/>
      <sheetName val="기계경비일람"/>
      <sheetName val="횡배수관"/>
      <sheetName val="XL4Poppy"/>
      <sheetName val="수목단가"/>
      <sheetName val="시설수량표"/>
      <sheetName val="식재수량표"/>
      <sheetName val="VII-2현장경비"/>
      <sheetName val="P-1"/>
      <sheetName val="구의동공내역서"/>
      <sheetName val="빌딩 안내"/>
      <sheetName val="퇴직금(울산천상)"/>
      <sheetName val="터널조도"/>
      <sheetName val="ABUT수량-A桐"/>
      <sheetName val="물량산출서"/>
      <sheetName val="청산공사"/>
      <sheetName val="내역서(삼호)"/>
      <sheetName val="토건"/>
      <sheetName val="Eng'g단가표(050204)"/>
      <sheetName val="CHECK LIST"/>
      <sheetName val="Total 단위경유량집계"/>
      <sheetName val="교대(A1-A2)"/>
      <sheetName val="직접경비산출근거"/>
      <sheetName val="POOM_MOTO"/>
      <sheetName val="POOM_MOTO2"/>
      <sheetName val="설비(제출)"/>
      <sheetName val="기계경비"/>
      <sheetName val="견적내역서"/>
      <sheetName val="단가비교표"/>
      <sheetName val="빗물받이(910-510-410)"/>
      <sheetName val="공종목록표"/>
      <sheetName val="말뚝지지력산정"/>
      <sheetName val="공사내역(총괄)"/>
      <sheetName val="대보~세기"/>
      <sheetName val="일위대가(출입)"/>
      <sheetName val="투자비"/>
      <sheetName val="조성원가DATA"/>
      <sheetName val="고지전심사청구서"/>
      <sheetName val="13년 상반기노무비"/>
      <sheetName val="실_x0000__x0000_怀"/>
      <sheetName val="기자재비"/>
      <sheetName val="0312실기성"/>
      <sheetName val="danga"/>
      <sheetName val="ilch"/>
      <sheetName val="진주방향"/>
      <sheetName val="실행(ALT1)"/>
      <sheetName val="일위대가목차"/>
      <sheetName val="계정"/>
      <sheetName val="인원계획-미화"/>
      <sheetName val="실_x0000__x0000_Ԁ"/>
      <sheetName val="견적단가"/>
      <sheetName val="장비"/>
      <sheetName val="산근1"/>
      <sheetName val="자재"/>
      <sheetName val="경비"/>
      <sheetName val="실행예산"/>
      <sheetName val="단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실행내역"/>
      <sheetName val="일위대가목록"/>
      <sheetName val="J直材4"/>
      <sheetName val="N賃率-職"/>
      <sheetName val="I一般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내역서2안"/>
      <sheetName val="일위대가목록"/>
      <sheetName val="Sheet1"/>
      <sheetName val="일위_파일"/>
      <sheetName val="철거산출근거"/>
      <sheetName val="견적서"/>
      <sheetName val="출력은 금물"/>
      <sheetName val="일위대가(건축)"/>
      <sheetName val="Baby일위대가"/>
      <sheetName val="일위대가"/>
      <sheetName val=" 냉각수펌프"/>
      <sheetName val="경산"/>
      <sheetName val="단가 "/>
      <sheetName val="COVER"/>
      <sheetName val="직재"/>
      <sheetName val="#REF"/>
      <sheetName val="소비자가"/>
      <sheetName val="수량산출"/>
      <sheetName val="단가조사"/>
      <sheetName val="저"/>
      <sheetName val="내역서(삼호)"/>
      <sheetName val="간접비"/>
      <sheetName val="일위대가(출입)"/>
      <sheetName val="2공구산출내역"/>
      <sheetName val="EJ"/>
      <sheetName val="대,유,램"/>
      <sheetName val="국별인원"/>
      <sheetName val="식재일위대가"/>
      <sheetName val="J直材4"/>
      <sheetName val="일위대가(4층원격)"/>
      <sheetName val="기초일위대가"/>
      <sheetName val="단가대비표"/>
      <sheetName val="산출기초"/>
      <sheetName val="연결관암거"/>
      <sheetName val="적용건축"/>
      <sheetName val="표지"/>
      <sheetName val="기계내역"/>
      <sheetName val="KKK"/>
      <sheetName val="Sheet3"/>
      <sheetName val="도급내역서"/>
      <sheetName val="9GNG운반"/>
      <sheetName val="기계경비(시간당)"/>
      <sheetName val="램머"/>
      <sheetName val="차액보증"/>
      <sheetName val="부분별수량산출(조합기초)"/>
      <sheetName val="Sheet1 (2)"/>
      <sheetName val="소방"/>
      <sheetName val="N賃率-職"/>
      <sheetName val="COL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단가조사서"/>
      <sheetName val="Sheet38"/>
      <sheetName val="터파기및재료"/>
      <sheetName val="2F 회의실견적(5_14 일대)"/>
      <sheetName val="Sheet5"/>
      <sheetName val="Macro1"/>
      <sheetName val="물가자료"/>
      <sheetName val="기자재비"/>
      <sheetName val="금액내역서"/>
      <sheetName val="데리네이타현황"/>
      <sheetName val="내역서"/>
      <sheetName val="Sheet2"/>
      <sheetName val="일반전기C"/>
      <sheetName val="부대공"/>
      <sheetName val="포장공"/>
      <sheetName val="토공"/>
      <sheetName val="ilch"/>
      <sheetName val="1안"/>
      <sheetName val="부속동"/>
      <sheetName val="일위목록"/>
      <sheetName val="단위중량"/>
      <sheetName val="설직재-1"/>
      <sheetName val="을"/>
      <sheetName val="정부노임단가"/>
      <sheetName val="DATA"/>
      <sheetName val="데이타"/>
      <sheetName val="골조시행"/>
      <sheetName val="샘플표지"/>
      <sheetName val="대보~세기"/>
      <sheetName val="AHU집계"/>
      <sheetName val="대운반(철재)"/>
      <sheetName val="쌍송교"/>
      <sheetName val="수지예산"/>
      <sheetName val="단가산출"/>
      <sheetName val="일위"/>
      <sheetName val="산출-설비"/>
      <sheetName val="I一般比"/>
      <sheetName val="노(97_1,97_9,98_1)"/>
      <sheetName val="출력은_금물"/>
      <sheetName val="_냉각수펌프"/>
      <sheetName val="단가_"/>
      <sheetName val="일위대가내역"/>
      <sheetName val="3BL공동구 수량"/>
      <sheetName val="전담운영PM"/>
      <sheetName val="목록"/>
      <sheetName val="ESCO개보수공사"/>
      <sheetName val="부대내역"/>
      <sheetName val="흥양2교토공집계표"/>
      <sheetName val="Base"/>
      <sheetName val="C3"/>
      <sheetName val="납부서"/>
      <sheetName val="건축원가"/>
      <sheetName val="공량(1월22일)"/>
      <sheetName val="도급내역"/>
      <sheetName val="을지"/>
      <sheetName val="대목"/>
      <sheetName val="WORK"/>
      <sheetName val="1차 내역서"/>
      <sheetName val="사업부배부A"/>
      <sheetName val="일위대가표"/>
      <sheetName val="가로등내역서"/>
      <sheetName val="원내역"/>
      <sheetName val="외주비"/>
      <sheetName val="일반공사"/>
      <sheetName val="현장관리비 산출내역"/>
      <sheetName val="공사미수"/>
      <sheetName val="대공종"/>
      <sheetName val="1구간BOQ"/>
      <sheetName val="말뚝지지력산정"/>
      <sheetName val="BOQ(전체)"/>
      <sheetName val="주소"/>
      <sheetName val="설계예시"/>
      <sheetName val="Mc1"/>
      <sheetName val="공통(20-91)"/>
      <sheetName val="ELECTRIC"/>
      <sheetName val="내역(100%)"/>
      <sheetName val="사업수지"/>
      <sheetName val="표지1"/>
      <sheetName val="단"/>
      <sheetName val="산출근거(단청공사)"/>
      <sheetName val="갑지(추정)"/>
      <sheetName val="WEIGHT LIST"/>
      <sheetName val="POL6차-PIPING"/>
      <sheetName val="물량"/>
      <sheetName val="산#2-1 (2)"/>
      <sheetName val="산#3-1"/>
      <sheetName val="기계설비표선정수장"/>
      <sheetName val="토목내역서 (도급단가)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인건비"/>
      <sheetName val="중기사용료"/>
      <sheetName val="패널"/>
      <sheetName val="TANK견적대지"/>
      <sheetName val="sst,stl창호"/>
      <sheetName val="DAN"/>
      <sheetName val="백호우계수"/>
      <sheetName val="공사비"/>
      <sheetName val="1공구내역"/>
      <sheetName val="별표"/>
      <sheetName val="건축공사실행"/>
      <sheetName val="공량산출서"/>
      <sheetName val="중기일위대가"/>
      <sheetName val="실행내역"/>
      <sheetName val="재집"/>
      <sheetName val="Y-WORK"/>
      <sheetName val="실행철강하도"/>
      <sheetName val="산출내역서"/>
      <sheetName val="기둥(원형)"/>
      <sheetName val="기초공"/>
      <sheetName val="아파트건축"/>
      <sheetName val="원가계산"/>
      <sheetName val="수정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기초자료"/>
      <sheetName val="일위목록-기"/>
      <sheetName val="BOX전기내역"/>
      <sheetName val="공조기휀"/>
      <sheetName val="원가계산서"/>
      <sheetName val="골재산출"/>
      <sheetName val="5공철탑검토표"/>
      <sheetName val="4공철탑검토"/>
      <sheetName val="조명율표"/>
      <sheetName val="CTEMCOST"/>
      <sheetName val="공사비총괄표"/>
      <sheetName val="재료"/>
      <sheetName val="식재수량표"/>
      <sheetName val="길어깨(현황)"/>
      <sheetName val="MOTOR"/>
      <sheetName val="60명당사(총괄)"/>
      <sheetName val="설계기준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공종별내역서"/>
      <sheetName val="예산총괄표"/>
      <sheetName val="공통가설공사"/>
      <sheetName val="일위대가목차"/>
      <sheetName val="공통가설"/>
      <sheetName val="SG"/>
      <sheetName val="합천내역"/>
      <sheetName val="전기일위대가"/>
      <sheetName val="BID"/>
      <sheetName val="INPUT"/>
      <sheetName val="인사자료총집계"/>
      <sheetName val="70%"/>
      <sheetName val="시설물기초"/>
      <sheetName val="Sheet1_(2)"/>
      <sheetName val="2F_회의실견적(5_14_일대)"/>
      <sheetName val="냉천부속동"/>
      <sheetName val="ITEM"/>
      <sheetName val="TABLE"/>
      <sheetName val="RAHMEN"/>
      <sheetName val="6PILE  (돌출)"/>
      <sheetName val="asd"/>
      <sheetName val="산출근거"/>
      <sheetName val="지하"/>
      <sheetName val="당초"/>
      <sheetName val="교각별철근수량집계표"/>
      <sheetName val="지질조사"/>
      <sheetName val="NYS"/>
      <sheetName val="단중표"/>
      <sheetName val="코드표"/>
      <sheetName val="재료비노무비"/>
      <sheetName val="토공(우물통,기타) "/>
      <sheetName val="교수설계"/>
      <sheetName val="LF자재단가"/>
      <sheetName val="자재단가"/>
      <sheetName val="도급기성"/>
      <sheetName val="설비단가표"/>
      <sheetName val="LEGEND"/>
      <sheetName val="기술부대조건"/>
      <sheetName val="오수공수량집계표"/>
      <sheetName val="Sheet6"/>
      <sheetName val="48전력선로일위"/>
      <sheetName val="단가표"/>
      <sheetName val="식생블럭단위수량"/>
      <sheetName val="RE9604"/>
      <sheetName val="공사직종별노임"/>
      <sheetName val="당진1,2호기전선관설치및접지4차공사내역서-을지"/>
      <sheetName val="본체철근표"/>
      <sheetName val="입찰안"/>
      <sheetName val=" HIT-&gt;HMC 견적(3900)"/>
      <sheetName val="노임,재료비"/>
      <sheetName val="토공 total"/>
      <sheetName val="6호기"/>
      <sheetName val="역공종"/>
      <sheetName val="특외대"/>
      <sheetName val="제-노임"/>
      <sheetName val="제직재"/>
      <sheetName val="1.설계조건"/>
      <sheetName val="중기"/>
      <sheetName val="ELEC"/>
      <sheetName val="율촌법률사무소2내역"/>
      <sheetName val="내역서(중수)"/>
      <sheetName val="CAT_5"/>
      <sheetName val="단가비교표_공통1"/>
      <sheetName val="CIVIL4"/>
      <sheetName val="시멘트"/>
      <sheetName val="N賃率_職"/>
      <sheetName val="102역사"/>
      <sheetName val="금액집계"/>
      <sheetName val="96정변2"/>
      <sheetName val="전기일위목록"/>
      <sheetName val="노무,재료"/>
      <sheetName val="견적"/>
      <sheetName val="사다리"/>
      <sheetName val="내역(원안-대안)"/>
      <sheetName val="수주추정"/>
      <sheetName val="조명시설"/>
      <sheetName val="내역서 "/>
      <sheetName val="식재가격"/>
      <sheetName val="식재총괄"/>
      <sheetName val="AV시스템"/>
      <sheetName val="20관리비율"/>
      <sheetName val="민속촌메뉴"/>
      <sheetName val="2F 회의실견적_5_14 일대_"/>
      <sheetName val="97"/>
      <sheetName val="일위대가목록 "/>
      <sheetName val="001"/>
      <sheetName val="단위내역서"/>
      <sheetName val="공사개요"/>
      <sheetName val="노무비"/>
      <sheetName val="조경일람"/>
      <sheetName val="guard(mac)"/>
      <sheetName val="설_(3)"/>
      <sheetName val="설_(2)"/>
      <sheetName val="3BL공동구_수량"/>
      <sheetName val="대치판정"/>
      <sheetName val="원가서"/>
      <sheetName val="주beam"/>
      <sheetName val="도급견적가"/>
      <sheetName val="부대공Ⅱ"/>
      <sheetName val="간접1"/>
      <sheetName val="장비가동"/>
      <sheetName val="내역관리1"/>
      <sheetName val="총수량집계표"/>
      <sheetName val="제작비추산총괄표"/>
      <sheetName val="갑"/>
      <sheetName val="갑지1"/>
      <sheetName val="전선 및 전선관"/>
      <sheetName val="내역(설계)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(1)본선수량집계"/>
      <sheetName val="3.2제조설비"/>
      <sheetName val="노 무 비"/>
      <sheetName val="01상노임"/>
      <sheetName val="DATE"/>
      <sheetName val="200"/>
      <sheetName val="기계공사비집계(원안)"/>
      <sheetName val="내역표지"/>
      <sheetName val="청주(철골발주의뢰서)"/>
      <sheetName val="유기공정"/>
      <sheetName val="원본"/>
      <sheetName val="Sheet7(ㅅ)"/>
      <sheetName val="물량표"/>
      <sheetName val="첨부1"/>
      <sheetName val="토공집계표"/>
      <sheetName val="국내"/>
      <sheetName val="내역서 제출"/>
      <sheetName val="부하자료"/>
      <sheetName val="일위대가1"/>
      <sheetName val="현장관리비"/>
      <sheetName val="터널조도"/>
      <sheetName val="단위단가"/>
      <sheetName val="요약&amp;결과"/>
      <sheetName val="일위목록데이타"/>
      <sheetName val="(4-2)열관류값-2"/>
      <sheetName val="금융"/>
      <sheetName val="전기"/>
      <sheetName val="전기단가조사서"/>
      <sheetName val="화전내"/>
      <sheetName val="tggwan(mac)"/>
      <sheetName val="성곽내역서"/>
      <sheetName val="공사예산하조서(O.K)"/>
      <sheetName val="공내역"/>
      <sheetName val="danga"/>
      <sheetName val="도로정위치부표"/>
      <sheetName val="도로조사부표"/>
      <sheetName val="내역1"/>
      <sheetName val="소각장스케줄"/>
      <sheetName val="ABUT수량-A1"/>
      <sheetName val="한전일위"/>
      <sheetName val="연결관단위"/>
      <sheetName val="TEMP"/>
      <sheetName val="JA"/>
      <sheetName val="공주-교대(A1)"/>
      <sheetName val="용산1(해보)"/>
      <sheetName val="을-ATYPE"/>
      <sheetName val="남양시작동자105노65기1.3화1.2"/>
      <sheetName val="예산서"/>
      <sheetName val="공통단가"/>
      <sheetName val="운반비"/>
      <sheetName val="기준FACTOR"/>
      <sheetName val="산출목록표"/>
      <sheetName val="工관리비율"/>
      <sheetName val="工완성공사율"/>
      <sheetName val="일집"/>
      <sheetName val="현장관리비데이타"/>
      <sheetName val="1000 DB구축 부표"/>
      <sheetName val="원가계산 (2)"/>
      <sheetName val="Inst."/>
      <sheetName val="배수공"/>
      <sheetName val="건축기성"/>
      <sheetName val="예가표"/>
      <sheetName val="단1"/>
      <sheetName val="내역1공구"/>
      <sheetName val="설계내역서"/>
      <sheetName val="중기손료"/>
      <sheetName val="기초단가"/>
      <sheetName val="도시가스현황"/>
      <sheetName val="설계서을"/>
      <sheetName val="Pier 3"/>
      <sheetName val="예산변경사항"/>
      <sheetName val="파일의이용"/>
      <sheetName val="총체보활공정표"/>
      <sheetName val="골막이(야매)"/>
      <sheetName val="이토변실(A3-LINE)"/>
      <sheetName val="교각1"/>
      <sheetName val="원형1호맨홀토공수량"/>
      <sheetName val="부하계산서"/>
      <sheetName val="우각부보강"/>
      <sheetName val="I.설계조건"/>
      <sheetName val="Sheet4"/>
      <sheetName val="비교1"/>
      <sheetName val="실행내역 "/>
      <sheetName val="계측기"/>
      <sheetName val="BSD (2)"/>
      <sheetName val="단가 및 재료비"/>
      <sheetName val="중기사용료산출근거"/>
      <sheetName val="도급자재"/>
      <sheetName val="별표 "/>
      <sheetName val="입력변수"/>
      <sheetName val="계약서"/>
      <sheetName val="sub"/>
      <sheetName val="반포2차"/>
      <sheetName val="하도급원가계산총괄표(식재)"/>
      <sheetName val="공사착공계"/>
      <sheetName val="찍기"/>
      <sheetName val="특별땅고르기"/>
      <sheetName val="효성CB 1P기초"/>
      <sheetName val="계수시트"/>
      <sheetName val="경영상태"/>
      <sheetName val="노무비 근거"/>
      <sheetName val="상가분양"/>
      <sheetName val="직접공사비"/>
      <sheetName val="JUCKEYK"/>
      <sheetName val="#3_일위대가목록"/>
      <sheetName val="AIR_SHOWER(3인용)"/>
      <sheetName val="Customer_Databas"/>
      <sheetName val="토공(우물통,기타)_"/>
      <sheetName val="원가_(2)"/>
      <sheetName val="_HIT-&gt;HMC_견적(3900)"/>
      <sheetName val="2000년 공정표"/>
      <sheetName val="기초일위"/>
      <sheetName val="부대"/>
      <sheetName val="일위CODE"/>
      <sheetName val="gyun"/>
      <sheetName val="설계조건"/>
      <sheetName val="배수내역"/>
      <sheetName val="기흥하도용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1공구산출내역서"/>
      <sheetName val="노무비단가"/>
      <sheetName val="지점장"/>
      <sheetName val="유림콘도"/>
      <sheetName val="암거단위"/>
      <sheetName val="단가대비표 (3)"/>
      <sheetName val="원가총괄"/>
      <sheetName val="수량산출(생반)"/>
      <sheetName val="청곡지선입력"/>
      <sheetName val="토공_total"/>
      <sheetName val="6PILE__(돌출)"/>
      <sheetName val="COST"/>
      <sheetName val="세골재  T2 변경 현황"/>
      <sheetName val="통합집계표"/>
      <sheetName val="3본사"/>
      <sheetName val="단가일람"/>
      <sheetName val="갑지.을지"/>
      <sheetName val="일위대가(1)"/>
      <sheetName val="기타 정보통신공사"/>
      <sheetName val="조명율"/>
      <sheetName val="CT "/>
      <sheetName val="발신정보"/>
      <sheetName val="기초대가"/>
      <sheetName val="조도계산서 (도서)"/>
      <sheetName val="명세서"/>
      <sheetName val="구리토평1전기"/>
      <sheetName val="C.전기공사"/>
      <sheetName val="J-EQ"/>
      <sheetName val="총괄내역"/>
      <sheetName val="하이테콤직원"/>
      <sheetName val="맨홀수량산출"/>
      <sheetName val="개요"/>
      <sheetName val="노임단가(08.01)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봉방동근생"/>
      <sheetName val="유림골조"/>
      <sheetName val="민감도"/>
      <sheetName val="세부내역서(전기)"/>
      <sheetName val="변경내역(전체)"/>
      <sheetName val="참조자료"/>
      <sheetName val="날개벽수량표"/>
      <sheetName val="신우"/>
      <sheetName val="전기내역"/>
      <sheetName val="자재표"/>
      <sheetName val="98지급계획"/>
      <sheetName val="연습"/>
      <sheetName val="토적표(광혁측량)"/>
      <sheetName val="8.PILE  (돌출)"/>
      <sheetName val="창원- 전기공사"/>
      <sheetName val="sw1"/>
      <sheetName val="NOMUBI"/>
      <sheetName val="배관단가조사서"/>
      <sheetName val="교대(A1-A2)"/>
      <sheetName val="교대(A1)"/>
      <sheetName val="횡배수관"/>
      <sheetName val="3F"/>
      <sheetName val="교사기준면적(초등)"/>
      <sheetName val="WING3"/>
      <sheetName val="그림"/>
      <sheetName val="그림2"/>
      <sheetName val="청도공장"/>
      <sheetName val="PIPING"/>
      <sheetName val="수량총괄"/>
      <sheetName val="현장관리비참조"/>
      <sheetName val="산출0"/>
      <sheetName val="내역전기"/>
      <sheetName val="단재적표"/>
      <sheetName val="견적(100%)"/>
      <sheetName val="설계"/>
      <sheetName val="입상내역"/>
      <sheetName val="기초자료입력"/>
      <sheetName val="인적사항"/>
      <sheetName val="투찰가"/>
      <sheetName val="작성"/>
      <sheetName val="2000.05"/>
      <sheetName val="철근중량"/>
      <sheetName val="정거장 설계조건"/>
      <sheetName val="구성1"/>
      <sheetName val="구성2"/>
      <sheetName val="구성3"/>
      <sheetName val="구성4"/>
      <sheetName val="구의33고"/>
      <sheetName val="실행(1)"/>
      <sheetName val="가락화장을지"/>
      <sheetName val="접지수량"/>
      <sheetName val="제경비율"/>
      <sheetName val="기본가정"/>
      <sheetName val="내역서적용수량"/>
      <sheetName val="가도공"/>
      <sheetName val="공사입찰정보입력"/>
      <sheetName val="기초입력"/>
      <sheetName val="빌딩 안내"/>
      <sheetName val="설_(3)1"/>
      <sheetName val="설_(2)1"/>
      <sheetName val="3BL공동구_수량1"/>
      <sheetName val="1_설계조건"/>
      <sheetName val="2000년_공정표"/>
      <sheetName val="노무비_근거"/>
      <sheetName val="전선_및_전선관"/>
      <sheetName val="효성CB_1P기초"/>
      <sheetName val="내역서_제출"/>
      <sheetName val="입력"/>
      <sheetName val="&lt;--"/>
      <sheetName val="16-1"/>
      <sheetName val="단가비교"/>
      <sheetName val="수목표준대가"/>
      <sheetName val="Total"/>
      <sheetName val="예산총괄"/>
      <sheetName val="옥외계측"/>
      <sheetName val="CODE"/>
      <sheetName val="전체"/>
      <sheetName val="인공"/>
      <sheetName val="교각계산"/>
      <sheetName val="직접노무"/>
      <sheetName val="직접재료"/>
      <sheetName val="전기2005"/>
      <sheetName val="통신2005"/>
      <sheetName val="총괄집계표"/>
      <sheetName val="철콘"/>
      <sheetName val="표  지"/>
      <sheetName val="간접비계산"/>
      <sheetName val="분전반"/>
      <sheetName val="유림총괄"/>
      <sheetName val="간접(90)"/>
      <sheetName val="품셈총괄"/>
      <sheetName val="표층포설및다짐"/>
      <sheetName val="공문"/>
      <sheetName val="0Title"/>
      <sheetName val="추가예산"/>
      <sheetName val="오동"/>
      <sheetName val="대조"/>
      <sheetName val="나한"/>
      <sheetName val="물가시세"/>
      <sheetName val="부하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국내조달(통합-1)"/>
      <sheetName val="보증수수료산출"/>
      <sheetName val="도담구내 개소별 명세"/>
      <sheetName val="지급자재"/>
      <sheetName val="금융비용"/>
      <sheetName val="콘크리트"/>
      <sheetName val="노무단가산정"/>
      <sheetName val="인공산출"/>
      <sheetName val="주요기준"/>
      <sheetName val="자재단가비교표"/>
      <sheetName val="b_balju"/>
      <sheetName val="건설기계사용료목록"/>
      <sheetName val="집"/>
      <sheetName val="간선계산"/>
      <sheetName val="계화배수"/>
      <sheetName val="99년하반기"/>
      <sheetName val="철근집계"/>
      <sheetName val="COPING"/>
      <sheetName val="현장경비"/>
      <sheetName val="포승중환경개선공사(변경)"/>
      <sheetName val="예비용"/>
      <sheetName val="기초목록"/>
      <sheetName val="단가(자재)"/>
      <sheetName val="공사추진현황"/>
      <sheetName val="도급내역서(재노경)"/>
      <sheetName val="와동수량"/>
      <sheetName val="직원현황"/>
      <sheetName val="품셈TABLE"/>
      <sheetName val="공정코드"/>
      <sheetName val="상행-교대(A1-A2)"/>
      <sheetName val="전기설계변경"/>
      <sheetName val="일위(시설)"/>
      <sheetName val="화의-현금흐름"/>
      <sheetName val="전체제잡비"/>
      <sheetName val="바닥판"/>
      <sheetName val="입력DATA"/>
      <sheetName val="부자재 적용비율"/>
      <sheetName val="인부노임"/>
      <sheetName val="원가계산서(변경)"/>
      <sheetName val="FAX"/>
      <sheetName val="견적업체"/>
      <sheetName val="일위대가 "/>
      <sheetName val="집수정토공"/>
      <sheetName val="설계명세서"/>
      <sheetName val="조정율"/>
      <sheetName val="노임200103"/>
      <sheetName val="자재테이블"/>
      <sheetName val="구천"/>
      <sheetName val="양식_자재단가조사표"/>
      <sheetName val="하중계산"/>
      <sheetName val="안정성검토"/>
      <sheetName val="포장복구집계"/>
      <sheetName val="공기압축기실"/>
      <sheetName val="집수A"/>
      <sheetName val="참고"/>
      <sheetName val="SHEET PILE단가"/>
      <sheetName val="사유서제출현황-2"/>
      <sheetName val="수량산출서"/>
      <sheetName val="국도접속 차도부수량"/>
      <sheetName val="조명일위"/>
      <sheetName val="준공정산"/>
      <sheetName val="실행대비"/>
      <sheetName val="일위총괄표"/>
      <sheetName val="기초분물량표"/>
      <sheetName val="세부내역"/>
      <sheetName val="실행-집행"/>
      <sheetName val="특별교실"/>
      <sheetName val="5.동별횡주관경"/>
      <sheetName val="Uint보온"/>
      <sheetName val="가설공사"/>
      <sheetName val="직공비"/>
      <sheetName val="조건표 (2)"/>
      <sheetName val="퍼스트"/>
      <sheetName val="시운전연료비"/>
      <sheetName val="예산명세서"/>
      <sheetName val="합의경상"/>
      <sheetName val="B-data"/>
      <sheetName val="천방교접속"/>
      <sheetName val="대포2교접속"/>
      <sheetName val="진흥지역조서(구역밖)"/>
      <sheetName val="건축공사"/>
      <sheetName val="신규 수주분(사용자 정의)"/>
      <sheetName val="동해title"/>
      <sheetName val="설-원가"/>
      <sheetName val="설치자재"/>
      <sheetName val="단중"/>
      <sheetName val="문학간접"/>
      <sheetName val="자재일람"/>
      <sheetName val="제출내역 (3)"/>
      <sheetName val="기성내역서표지"/>
      <sheetName val="담장산출"/>
      <sheetName val="도로일위대가표"/>
      <sheetName val="지하시설물작성"/>
      <sheetName val="노임(1차)"/>
      <sheetName val="철근량"/>
      <sheetName val="본서하반기"/>
      <sheetName val="하반기(지구대)"/>
      <sheetName val="일위단가"/>
      <sheetName val="기계공사"/>
      <sheetName val="사전공사"/>
      <sheetName val="물집"/>
      <sheetName val="골조"/>
      <sheetName val="앉음벽 (2)"/>
      <sheetName val="2.대외공문"/>
      <sheetName val="주안3차A-A"/>
      <sheetName val="간접경상비"/>
      <sheetName val="Cost bd-&quot;A&quot;"/>
      <sheetName val="기안1"/>
      <sheetName val=" 토목 처리장도급내역서 "/>
      <sheetName val="BF12-R0"/>
      <sheetName val="Summary Sheets"/>
      <sheetName val="사급자재(1단계)"/>
      <sheetName val="지주토목내역서"/>
      <sheetName val="원가계산서(남측)"/>
      <sheetName val="구분자"/>
      <sheetName val="5사남"/>
      <sheetName val="A조"/>
      <sheetName val="소총괄표1"/>
      <sheetName val="6공구(당초)"/>
      <sheetName val="제출내역 (2)"/>
      <sheetName val="상반기손익차2총괄"/>
      <sheetName val="진주방향"/>
      <sheetName val="마산방향"/>
      <sheetName val="마산방향철근집계"/>
      <sheetName val="9811"/>
      <sheetName val="배관BM(일반)"/>
      <sheetName val="내역 (2)"/>
      <sheetName val="계산표지"/>
      <sheetName val="Tool"/>
      <sheetName val="인테리어내역"/>
      <sheetName val="매입-계약"/>
      <sheetName val="b_balju-단가단가단가"/>
      <sheetName val="내역서(설비+소방)"/>
      <sheetName val="간접"/>
      <sheetName val="산출내역서집계표"/>
      <sheetName val="분석"/>
      <sheetName val="1.우편집중내역서"/>
      <sheetName val="일위(설)"/>
      <sheetName val="S1,3"/>
      <sheetName val="잡비"/>
      <sheetName val="일(4)"/>
      <sheetName val="수입"/>
      <sheetName val="입력정보"/>
      <sheetName val="★도급내역"/>
      <sheetName val="아파트"/>
      <sheetName val="공통비(전체)"/>
      <sheetName val="수리결과"/>
      <sheetName val="일위대가(계측기설치)"/>
      <sheetName val="f산출"/>
      <sheetName val="일위_FILE"/>
      <sheetName val="전기공사일위대가"/>
      <sheetName val="교각토공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GI-LIST"/>
      <sheetName val="기기리스트"/>
      <sheetName val="OPT7"/>
      <sheetName val="과천MAIN"/>
      <sheetName val="터널대가"/>
      <sheetName val="재료비"/>
      <sheetName val="노임단가 (2)"/>
      <sheetName val="원가계산서구조조정"/>
      <sheetName val="장애코드"/>
      <sheetName val="기존단가 (2)"/>
      <sheetName val="노단"/>
      <sheetName val="관리비비계상"/>
      <sheetName val="봉양~조차장간고하개명(신설)"/>
      <sheetName val="재료비집계"/>
      <sheetName val="소운반"/>
      <sheetName val="집수정단면도 (2)"/>
      <sheetName val="시설물일위"/>
      <sheetName val="도봉2지구"/>
      <sheetName val="대덕토공총"/>
      <sheetName val="열린교실"/>
      <sheetName val="토목공사"/>
      <sheetName val="수량집계"/>
      <sheetName val="잡비계산"/>
      <sheetName val="견적내역서"/>
      <sheetName val="시중노임(공사)"/>
      <sheetName val="자재대"/>
      <sheetName val="간지"/>
      <sheetName val="견적단가"/>
      <sheetName val="부대집계"/>
      <sheetName val="공사비집계"/>
      <sheetName val="DATA 입력란"/>
      <sheetName val="구간산출"/>
      <sheetName val="단가산출(T)"/>
      <sheetName val="원가계산서 "/>
      <sheetName val="심사계산"/>
      <sheetName val="심사물량"/>
      <sheetName val="파형강관및곡선부보강및날개벽"/>
      <sheetName val="코드"/>
      <sheetName val="단위수량산출"/>
      <sheetName val="리스(CIF)산출"/>
      <sheetName val="옥외 전력간선공사"/>
      <sheetName val="변경내역"/>
      <sheetName val="내역5"/>
      <sheetName val="견적서1"/>
      <sheetName val="미드수량"/>
      <sheetName val="5흙막이"/>
      <sheetName val="PSCbeam설계"/>
      <sheetName val="노(97_1,97_9,98_1)1"/>
      <sheetName val="출력은_금물1"/>
      <sheetName val="_냉각수펌프1"/>
      <sheetName val="단가_1"/>
      <sheetName val="Sheet1_(2)1"/>
      <sheetName val="2F_회의실견적(5_14_일대)1"/>
      <sheetName val="1차_내역서"/>
      <sheetName val="현장관리비_산출내역"/>
      <sheetName val="토목내역서_(도급단가)"/>
      <sheetName val="WEIGHT_LIST"/>
      <sheetName val="산#2-1_(2)"/>
      <sheetName val="폐토수익화 "/>
      <sheetName val="정산서 "/>
      <sheetName val="전계가"/>
      <sheetName val="작업일보"/>
      <sheetName val="산출금액내역"/>
      <sheetName val="내역서01"/>
      <sheetName val="수배전반"/>
      <sheetName val="용역비내역-진짜"/>
      <sheetName val="01"/>
      <sheetName val="관급단가"/>
      <sheetName val="기초입력 DATA"/>
      <sheetName val="공사비산출서"/>
      <sheetName val="한강운반비"/>
      <sheetName val="단가 (2)"/>
      <sheetName val="NO.1-NO12(설계예산서)"/>
      <sheetName val="관로공정"/>
      <sheetName val="총내역서"/>
      <sheetName val="2.고용보험료산출근거"/>
      <sheetName val="ÀÏÀ§(PANEL)"/>
      <sheetName val="산출"/>
      <sheetName val="직접시공계획서"/>
      <sheetName val="본사업"/>
      <sheetName val="전통건설"/>
      <sheetName val="설계내역2"/>
      <sheetName val="유수전환공사"/>
      <sheetName val="공종목록표"/>
      <sheetName val="프랜트면허"/>
      <sheetName val="기본자료"/>
      <sheetName val="기초작업"/>
      <sheetName val="노무비 "/>
      <sheetName val="평가데이터"/>
      <sheetName val="실행기초"/>
      <sheetName val="상수도토공집계표"/>
      <sheetName val="2.노임및손료"/>
      <sheetName val="부안변전"/>
      <sheetName val="전기외주내역"/>
      <sheetName val="기초목"/>
      <sheetName val="기술조건"/>
      <sheetName val="총공사내역서"/>
      <sheetName val="토목"/>
      <sheetName val="휴가비,급량비"/>
      <sheetName val="ES조서출력하기"/>
      <sheetName val="비교표"/>
      <sheetName val="P-1"/>
      <sheetName val="단가및재료비"/>
      <sheetName val="인건-측정"/>
      <sheetName val="인원계획-미화"/>
      <sheetName val="9509"/>
      <sheetName val="RM목표&amp;실적"/>
      <sheetName val="빌딩코드"/>
      <sheetName val="발열량"/>
      <sheetName val="hvac내역서(제어동)"/>
      <sheetName val="1"/>
      <sheetName val="익산"/>
      <sheetName val="품셈총괄표"/>
      <sheetName val="직원자료입력"/>
      <sheetName val="12.일위대가"/>
      <sheetName val="Customer__x0000__x0000_Ԁ_x0000_騞컲"/>
      <sheetName val="99총공사내역서"/>
      <sheetName val="직접수량"/>
      <sheetName val="직원관리자료"/>
      <sheetName val="B부대공"/>
      <sheetName val="96수출"/>
      <sheetName val="내역서_"/>
      <sheetName val="2F_회의실견적_5_14_일대_"/>
      <sheetName val="일위대가목록_"/>
      <sheetName val="3_2제조설비"/>
      <sheetName val="노_무_비"/>
      <sheetName val="남양시작동자105노65기1_3화1_2"/>
      <sheetName val="노(97_1,97_9,98_1)2"/>
      <sheetName val="출력은_금물2"/>
      <sheetName val="_냉각수펌프2"/>
      <sheetName val="단가_2"/>
      <sheetName val="설_(3)2"/>
      <sheetName val="설_(2)2"/>
      <sheetName val="3BL공동구_수량2"/>
      <sheetName val="6PILE__(돌출)1"/>
      <sheetName val="AIR_SHOWER(3인용)1"/>
      <sheetName val="Customer_Databas1"/>
      <sheetName val="토공(우물통,기타)_1"/>
      <sheetName val="원가_(2)1"/>
      <sheetName val="_HIT-&gt;HMC_견적(3900)1"/>
      <sheetName val="토공_total1"/>
      <sheetName val="1_설계조건1"/>
      <sheetName val="내역서_1"/>
      <sheetName val="2F_회의실견적_5_14_일대_1"/>
      <sheetName val="일위대가목록_1"/>
      <sheetName val="1차_내역서1"/>
      <sheetName val="전선_및_전선관1"/>
      <sheetName val="3_2제조설비1"/>
      <sheetName val="노_무_비1"/>
      <sheetName val="내역서_제출1"/>
      <sheetName val="현장관리비_산출내역1"/>
      <sheetName val="WEIGHT_LIST1"/>
      <sheetName val="산#2-1_(2)1"/>
      <sheetName val="토목내역서_(도급단가)1"/>
      <sheetName val="남양시작동자105노65기1_3화1_21"/>
      <sheetName val="H-pile(298x299)"/>
      <sheetName val="H-pile(250x250)"/>
      <sheetName val="소업1교"/>
      <sheetName val="현장지지물물량"/>
      <sheetName val="XL4Poppy"/>
      <sheetName val="QandAJunior"/>
      <sheetName val="덤프트럭계수"/>
      <sheetName val="급수"/>
      <sheetName val="1. 설계조건 2.단면가정 3. 하중계산"/>
      <sheetName val="내부예산(5101~3)"/>
      <sheetName val="CP-E2 (품셈표)"/>
      <sheetName val="부하(성남)"/>
      <sheetName val="기중"/>
      <sheetName val="중분대수량산출"/>
      <sheetName val="96작생능"/>
      <sheetName val="콤보박스와 리스트박스의 연결"/>
      <sheetName val="우배수"/>
      <sheetName val="건물"/>
      <sheetName val="기타자료"/>
      <sheetName val="일용노임단가"/>
      <sheetName val="수목데이타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 refreshError="1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일위대가"/>
      <sheetName val="20관리비율"/>
      <sheetName val="전선 및 전선관"/>
      <sheetName val="노무비단가"/>
      <sheetName val="내역1"/>
      <sheetName val="옥외 전력간선공사"/>
      <sheetName val="노임단가"/>
      <sheetName val="동원(3)"/>
      <sheetName val="#REF"/>
      <sheetName val="화해(함평)"/>
      <sheetName val="화해(장성)"/>
      <sheetName val="내역서"/>
      <sheetName val="노임"/>
      <sheetName val="시설물일위"/>
      <sheetName val="목록"/>
      <sheetName val="일위"/>
      <sheetName val="순공사비"/>
      <sheetName val="집계"/>
      <sheetName val="중기사용료"/>
      <sheetName val="경율산정.XLS"/>
      <sheetName val="직노"/>
      <sheetName val="내역"/>
      <sheetName val="을-ATYPE"/>
      <sheetName val="N賃率_職"/>
      <sheetName val="노무비"/>
      <sheetName val="공조기휀"/>
      <sheetName val="2.수량조서(발주용)"/>
      <sheetName val="인부임"/>
      <sheetName val="중기일위대가"/>
      <sheetName val="토공"/>
      <sheetName val="제작비추산총괄표"/>
      <sheetName val="Baby일위대가"/>
      <sheetName val="일위대가(가설)"/>
      <sheetName val="b_balju_cho"/>
      <sheetName val="수량산출1"/>
      <sheetName val="자재단가표"/>
      <sheetName val="수량산출"/>
      <sheetName val="총괄내역서"/>
      <sheetName val="지급자재"/>
      <sheetName val="J直材4"/>
      <sheetName val="업체명"/>
      <sheetName val="관리"/>
      <sheetName val="C-직노1"/>
      <sheetName val="새공통"/>
      <sheetName val="DATE"/>
      <sheetName val="조건표"/>
      <sheetName val="날개벽수량표"/>
      <sheetName val="원형맨홀수량"/>
      <sheetName val="공사원가계산서"/>
      <sheetName val="다곡2교"/>
      <sheetName val="이토변실"/>
      <sheetName val="을지"/>
      <sheetName val="대목"/>
      <sheetName val="단가조사"/>
      <sheetName val="단"/>
      <sheetName val="KCS-CA"/>
      <sheetName val="전기공사일위대가"/>
      <sheetName val="문산"/>
      <sheetName val="Sheet1"/>
      <sheetName val="산경"/>
      <sheetName val="제36-40호표"/>
      <sheetName val="총괄집계표"/>
      <sheetName val="CT "/>
      <sheetName val="재료"/>
      <sheetName val="설치자재"/>
      <sheetName val="기본사항"/>
      <sheetName val="환산"/>
      <sheetName val="총괄표"/>
      <sheetName val="기본일위"/>
      <sheetName val="Data"/>
      <sheetName val="샌딩 에폭시 도장"/>
      <sheetName val="일반문틀 설치"/>
      <sheetName val="일위대가목록"/>
      <sheetName val="교각1"/>
      <sheetName val="유림골조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품셈"/>
      <sheetName val="CTEMCOST"/>
      <sheetName val="차액보증"/>
      <sheetName val="인사자료총집계"/>
      <sheetName val="WATER"/>
      <sheetName val="차도부연장현황"/>
      <sheetName val="Galaxy 소비자가격표"/>
      <sheetName val="70%"/>
      <sheetName val="96노임기준"/>
      <sheetName val="단위수량"/>
      <sheetName val="6PILE  (돌출)"/>
      <sheetName val="공종별수량집계"/>
      <sheetName val="담장산출"/>
      <sheetName val="견적"/>
      <sheetName val="P&amp;L(Ahn)"/>
      <sheetName val="포장공"/>
      <sheetName val="배수공"/>
      <sheetName val="약전설비"/>
      <sheetName val="절감효과"/>
      <sheetName val="설계예시"/>
      <sheetName val="간접비총괄 (2)"/>
      <sheetName val="구조물공"/>
      <sheetName val="부대공"/>
      <sheetName val="적현로"/>
      <sheetName val="아파트"/>
      <sheetName val="EQT-ESTN"/>
      <sheetName val="1차설계변경내역"/>
      <sheetName val="중기사용료산출근거"/>
      <sheetName val="단가 및 재료비"/>
      <sheetName val="소비자가"/>
      <sheetName val="설직재-1"/>
      <sheetName val="원가계산서"/>
      <sheetName val="일위목록"/>
      <sheetName val="B1(반포1차)"/>
      <sheetName val="기술부 VENDOR LIST"/>
      <sheetName val="D-경비1"/>
      <sheetName val="건축내역"/>
      <sheetName val="8.수량산출서"/>
      <sheetName val="9.단가조사서"/>
      <sheetName val="6.일위목록"/>
      <sheetName val="증감대비"/>
      <sheetName val="단위단가"/>
      <sheetName val="전기"/>
      <sheetName val="요율"/>
      <sheetName val="하도관리"/>
      <sheetName val="확약서"/>
      <sheetName val="Sheet9"/>
      <sheetName val="건축-물가변동"/>
      <sheetName val="퇴직영수증"/>
      <sheetName val="일위대가표(유단가)"/>
      <sheetName val="5사남"/>
      <sheetName val="COST"/>
      <sheetName val="000000"/>
      <sheetName val="공통가설"/>
      <sheetName val="품셈TABLE"/>
      <sheetName val="Sheet4"/>
      <sheetName val="을_ATYPE"/>
      <sheetName val="노임단가(일반)"/>
      <sheetName val="전기일위대가"/>
      <sheetName val="인건비"/>
      <sheetName val="견적서"/>
      <sheetName val="합천내역"/>
      <sheetName val="guard(mac)"/>
      <sheetName val="조명시설"/>
      <sheetName val="대전-교대(A1-A2)"/>
      <sheetName val="단가산출"/>
      <sheetName val="가설대가"/>
      <sheetName val="토공대가"/>
      <sheetName val="구조대가"/>
      <sheetName val="포설대가1"/>
      <sheetName val="부대대가"/>
      <sheetName val="공정집계_국별"/>
      <sheetName val="Sheet3"/>
      <sheetName val="대구-교대(A1)"/>
      <sheetName val="단1"/>
      <sheetName val="(변경계약)총괄내역"/>
      <sheetName val="4. 자재단가비교표"/>
      <sheetName val="4. 일위대가"/>
      <sheetName val="지수"/>
      <sheetName val="갑지(추정)"/>
      <sheetName val="Sheet5"/>
      <sheetName val="FACTOR"/>
      <sheetName val="工관리비율"/>
      <sheetName val="工완성공사율"/>
      <sheetName val="dt0301"/>
      <sheetName val="dtt0301"/>
      <sheetName val="내역서(실)"/>
      <sheetName val="설계명세서"/>
      <sheetName val="아파트_9"/>
      <sheetName val="정부노임단가"/>
      <sheetName val="소화설비"/>
      <sheetName val="경산"/>
      <sheetName val="변압기 및 발전기 용량"/>
      <sheetName val="MOKDONG(1)"/>
      <sheetName val="준검 내역서"/>
      <sheetName val="기존단가 (2)"/>
      <sheetName val="자료입력"/>
      <sheetName val="예산명세서"/>
      <sheetName val="시행후면적"/>
      <sheetName val="일위대가표"/>
      <sheetName val="1차 내역서"/>
      <sheetName val="구리토평1전기"/>
      <sheetName val="적용단위길이"/>
      <sheetName val="피벗테이블데이터분석"/>
      <sheetName val="특수기호강도거푸집"/>
      <sheetName val="종배수관면벽신"/>
      <sheetName val="종배수관(신)"/>
      <sheetName val="해창정"/>
      <sheetName val="기본단가표"/>
      <sheetName val="기계설비"/>
      <sheetName val="설계내역서"/>
      <sheetName val="공사개요"/>
      <sheetName val="Total"/>
      <sheetName val="시설물기초"/>
      <sheetName val="POL6차-PIPING"/>
      <sheetName val="시공변경 설명서"/>
      <sheetName val="공사비증감내역"/>
      <sheetName val="변경조서"/>
      <sheetName val="362품셈"/>
      <sheetName val="설계내역(2001)"/>
      <sheetName val="원가_(2)1"/>
      <sheetName val="전선_및_전선관1"/>
      <sheetName val="아스콘포장 (5t)"/>
      <sheetName val="사용성검토"/>
      <sheetName val="4)유동표"/>
      <sheetName val="ABUT수량-A1"/>
      <sheetName val="실행대비"/>
      <sheetName val="갑지"/>
      <sheetName val="9GNG운반"/>
      <sheetName val="인건-측정"/>
      <sheetName val="을"/>
      <sheetName val="금융비용"/>
      <sheetName val="노임이"/>
      <sheetName val="수공기"/>
      <sheetName val="중기"/>
      <sheetName val="수지예산"/>
      <sheetName val="CAUDIT"/>
      <sheetName val="토적계산"/>
      <sheetName val="목차"/>
      <sheetName val="마포토정"/>
      <sheetName val="10월"/>
      <sheetName val="신천3호용수로"/>
      <sheetName val="2공구산출내역"/>
      <sheetName val="식재일위대가"/>
      <sheetName val="전선"/>
      <sheetName val="CABLE"/>
      <sheetName val="경율산정"/>
      <sheetName val="MOTOR"/>
      <sheetName val="일위대가(출입)"/>
      <sheetName val="(A)내역서"/>
      <sheetName val="6호기"/>
      <sheetName val="건축공사실행"/>
      <sheetName val="펀칭"/>
      <sheetName val="물량"/>
      <sheetName val="평균높이산출근거"/>
      <sheetName val="횡배수관위치조서"/>
      <sheetName val="입찰안"/>
      <sheetName val="전국현황"/>
      <sheetName val="내역단위"/>
      <sheetName val="woo(mac)"/>
      <sheetName val="Sheet13"/>
      <sheetName val="부하계산서"/>
      <sheetName val="도로단위당"/>
      <sheetName val="8.PILE  (돌출)"/>
      <sheetName val="기기리스트"/>
      <sheetName val="공예을"/>
      <sheetName val="방식총괄"/>
      <sheetName val="단가목록"/>
      <sheetName val="sw1"/>
      <sheetName val="부대내역"/>
      <sheetName val="내역서(기성청구)"/>
      <sheetName val="원형1호맨홀토공수량"/>
      <sheetName val="자재집계"/>
      <sheetName val="횡배수관집현황(2공구)"/>
      <sheetName val="실행내역"/>
      <sheetName val="패널"/>
      <sheetName val="J"/>
      <sheetName val="기자재비"/>
      <sheetName val="방지책개소별명세"/>
      <sheetName val="내역을"/>
      <sheetName val="건축"/>
      <sheetName val="기초단가"/>
      <sheetName val="기계실"/>
      <sheetName val="ERL_TBL"/>
      <sheetName val="EXPENSE"/>
      <sheetName val="asd"/>
      <sheetName val="Sheet2"/>
      <sheetName val="단면치수"/>
      <sheetName val="건축원가"/>
      <sheetName val="COVER"/>
      <sheetName val="내역서2안"/>
      <sheetName val="b_sul"/>
      <sheetName val="전체"/>
      <sheetName val="실행철강하도"/>
      <sheetName val="계수원본(99.2.28)"/>
      <sheetName val="설계서(1)"/>
      <sheetName val="Macro1"/>
      <sheetName val="Macro3"/>
      <sheetName val="Macro2"/>
      <sheetName val="제품별구성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대창(장성)"/>
      <sheetName val="대창(함평)-창열"/>
      <sheetName val="3"/>
      <sheetName val="암거단위"/>
      <sheetName val="7.수지"/>
      <sheetName val="간접비총괄_(2)"/>
      <sheetName val="2_수량조서(발주용)"/>
      <sheetName val="옥외_전력간선공사1"/>
      <sheetName val="경율산정_XLS1"/>
      <sheetName val="CT_"/>
      <sheetName val="샌딩_에폭시_도장"/>
      <sheetName val="일반문틀_설치"/>
      <sheetName val="1차_내역서"/>
      <sheetName val="Galaxy_소비자가격표"/>
      <sheetName val="6PILE__(돌출)"/>
      <sheetName val="기술부_VENDOR_LIST"/>
      <sheetName val="단가_및_재료비"/>
      <sheetName val="8_수량산출서"/>
      <sheetName val="9_단가조사서"/>
      <sheetName val="6_일위목록"/>
      <sheetName val="기존단가_(2)"/>
      <sheetName val="DATA1"/>
      <sheetName val="환경기계공정표 (3)"/>
      <sheetName val="combi(wall)"/>
      <sheetName val="기별"/>
      <sheetName val="단가명령서"/>
      <sheetName val="설계서"/>
      <sheetName val="아파트건축"/>
      <sheetName val="별첨1-4"/>
      <sheetName val="Sheet1 (2)"/>
      <sheetName val="BEND LOSS"/>
      <sheetName val="내역서1999.8최종"/>
      <sheetName val="철거산출근거"/>
      <sheetName val="1-최종안"/>
      <sheetName val="사업분석-분양가결정"/>
      <sheetName val="광양방향"/>
      <sheetName val="BOX전기내역"/>
      <sheetName val="물가자료"/>
      <sheetName val="보증금(전신전화가입권)"/>
      <sheetName val="98년BS"/>
      <sheetName val="잉여금"/>
      <sheetName val="상행-교대(A1-A2)"/>
      <sheetName val="날개벽"/>
      <sheetName val="대로근거"/>
      <sheetName val="계림(함평)"/>
      <sheetName val="계림(장성)"/>
      <sheetName val="노원열병합  건축공사기성내역서"/>
      <sheetName val="BOX(상시)"/>
      <sheetName val="estimate(TOTAL) (2)"/>
      <sheetName val="estimate"/>
      <sheetName val="자재단가"/>
      <sheetName val="급여대장출력"/>
      <sheetName val="인원계획-미화"/>
      <sheetName val="부대시설"/>
      <sheetName val="공문"/>
      <sheetName val="원가계산 (2)"/>
      <sheetName val="하수급견적대비"/>
      <sheetName val="계수원본(99_2_28)"/>
      <sheetName val="Tool"/>
      <sheetName val="PAC"/>
      <sheetName val="(10) 단가산출결과"/>
      <sheetName val="집계표"/>
      <sheetName val="설계개요"/>
      <sheetName val="국소별수량산출"/>
      <sheetName val="노임변동률"/>
      <sheetName val="OPGW기별"/>
      <sheetName val="지시서"/>
      <sheetName val="이천변압기운반비"/>
      <sheetName val="BOX-1510"/>
      <sheetName val="실행내역 "/>
      <sheetName val="재료비"/>
      <sheetName val="경제성분석"/>
      <sheetName val="표준내역"/>
      <sheetName val="JUCK"/>
      <sheetName val="산출내역 (월기성)"/>
      <sheetName val="건축기성"/>
      <sheetName val="공량예산"/>
      <sheetName val="PIPE(인수본)"/>
      <sheetName val="기준표"/>
      <sheetName val="대차대조표"/>
      <sheetName val="본체"/>
      <sheetName val="REACTION(USE평시)"/>
      <sheetName val="설계조건"/>
      <sheetName val="REACTION(USD지진시)"/>
      <sheetName val="45,46"/>
      <sheetName val="사업성분석"/>
      <sheetName val="백호우계수"/>
      <sheetName val="총괄갑 "/>
      <sheetName val="99년신청"/>
      <sheetName val="3.건축(현장안)"/>
      <sheetName val="3F"/>
      <sheetName val="환율"/>
      <sheetName val="대운산출"/>
      <sheetName val="SANTOGO"/>
      <sheetName val="SANBAISU"/>
      <sheetName val="포승(S+H)"/>
      <sheetName val="포승(SHEET)"/>
      <sheetName val="기성내역서"/>
      <sheetName val="변경내역서"/>
      <sheetName val="b_balju-단가단가단가"/>
      <sheetName val="205동"/>
      <sheetName val="I.설계조건"/>
      <sheetName val="깨기"/>
      <sheetName val="신우"/>
      <sheetName val="danga"/>
      <sheetName val="ilch"/>
      <sheetName val="기둥(원형)"/>
      <sheetName val="암거공"/>
      <sheetName val="부대집계1"/>
      <sheetName val="가도단위"/>
      <sheetName val="3련 BOX"/>
      <sheetName val=" FURNACE현설"/>
      <sheetName val="명세서(을)"/>
      <sheetName val="종배수관"/>
      <sheetName val="sst,stl창호"/>
      <sheetName val="spec1"/>
      <sheetName val="C-노임단가"/>
      <sheetName val="마산월령동골조물량변경"/>
      <sheetName val="램머"/>
      <sheetName val="토목검측서"/>
      <sheetName val="도근좌표"/>
      <sheetName val="단가표"/>
      <sheetName val="백암비스타내역"/>
      <sheetName val="배전KT"/>
      <sheetName val="결선list"/>
      <sheetName val="배관배선내역"/>
      <sheetName val="명단"/>
      <sheetName val="역T형"/>
      <sheetName val="말뚝지지력산정"/>
      <sheetName val="Key Data"/>
      <sheetName val="터파기및재료"/>
      <sheetName val="unit 4"/>
      <sheetName val="청천내"/>
      <sheetName val="기계경비(시간당)"/>
      <sheetName val="A"/>
      <sheetName val="대비"/>
      <sheetName val="설계내역2"/>
      <sheetName val="돈암사업"/>
      <sheetName val="건축토목내역"/>
      <sheetName val="basic_info"/>
      <sheetName val="손익현황"/>
      <sheetName val="수량산출서"/>
      <sheetName val="1호철근량"/>
      <sheetName val="1. 설계조건 2.단면가정 3. 하중계산"/>
      <sheetName val="DATA 입력란"/>
      <sheetName val="전기자료"/>
      <sheetName val="Sheet14"/>
      <sheetName val="Sheet10"/>
      <sheetName val="동원인원"/>
      <sheetName val="자재단가비교표"/>
      <sheetName val="BID"/>
      <sheetName val="제출내역서"/>
      <sheetName val="내역서(실행)"/>
      <sheetName val="내역서 (원본)"/>
      <sheetName val="내역서(실행)3"/>
      <sheetName val="4__자재단가비교표"/>
      <sheetName val="4__일위대가"/>
      <sheetName val="준검_내역서"/>
      <sheetName val="시설장비"/>
      <sheetName val="상세내역서"/>
      <sheetName val="#2-3 일위대가"/>
      <sheetName val="#2-4 단가대비표"/>
      <sheetName val="절탄기단관교체공량"/>
      <sheetName val="이종재질교체공량"/>
      <sheetName val="Final SH Loose Tube 교체공량"/>
      <sheetName val="Y-WORK"/>
      <sheetName val="예산내역서"/>
      <sheetName val="설계예산서"/>
      <sheetName val="제2~7호표"/>
      <sheetName val="모래기초"/>
      <sheetName val="산근"/>
      <sheetName val="98수문일위"/>
      <sheetName val="가로등기초"/>
      <sheetName val="직접경비"/>
      <sheetName val="토공집계"/>
      <sheetName val="1.우편집중내역서"/>
      <sheetName val="II손익관리"/>
      <sheetName val="Macro(차단기)"/>
      <sheetName val="교대(A1-A2)"/>
      <sheetName val="5Strand-장기처짐PCI"/>
      <sheetName val="산출근거"/>
      <sheetName val="가도공"/>
      <sheetName val="금액"/>
      <sheetName val="SAMPLE"/>
      <sheetName val="업체코드"/>
      <sheetName val="상부수량집계표"/>
      <sheetName val="비탈면보호공수량산출"/>
      <sheetName val="수목표준대가"/>
      <sheetName val="공조기(삭제)"/>
      <sheetName val="고등학교"/>
      <sheetName val="도급내역(금차분)"/>
      <sheetName val="현장관리비"/>
      <sheetName val="투찰가"/>
      <sheetName val="몰운대초견적"/>
      <sheetName val="중기솔뇨"/>
      <sheetName val="투찰"/>
      <sheetName val="변압기_및_발전기_용량"/>
      <sheetName val="물량표"/>
      <sheetName val="메서,변+증"/>
      <sheetName val="내역서 업체견적단가"/>
      <sheetName val="건축일"/>
      <sheetName val="목표세부명세"/>
      <sheetName val="삭제금지단가"/>
      <sheetName val="포장총괄집계표"/>
      <sheetName val="조도계산(1)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7">
          <cell r="I7" t="str">
            <v xml:space="preserve"> </v>
          </cell>
        </row>
      </sheetData>
      <sheetData sheetId="3">
        <row r="5">
          <cell r="I5">
            <v>1</v>
          </cell>
        </row>
      </sheetData>
      <sheetData sheetId="4">
        <row r="7">
          <cell r="I7">
            <v>0</v>
          </cell>
        </row>
      </sheetData>
      <sheetData sheetId="5">
        <row r="5">
          <cell r="I5">
            <v>1</v>
          </cell>
        </row>
      </sheetData>
      <sheetData sheetId="6">
        <row r="7">
          <cell r="I7">
            <v>0</v>
          </cell>
        </row>
      </sheetData>
      <sheetData sheetId="7">
        <row r="5">
          <cell r="I5">
            <v>1</v>
          </cell>
        </row>
      </sheetData>
      <sheetData sheetId="8">
        <row r="7">
          <cell r="I7">
            <v>0</v>
          </cell>
        </row>
      </sheetData>
      <sheetData sheetId="9">
        <row r="5">
          <cell r="I5">
            <v>1</v>
          </cell>
        </row>
      </sheetData>
      <sheetData sheetId="10">
        <row r="7">
          <cell r="I7">
            <v>0</v>
          </cell>
        </row>
      </sheetData>
      <sheetData sheetId="11">
        <row r="7">
          <cell r="I7">
            <v>0</v>
          </cell>
        </row>
      </sheetData>
      <sheetData sheetId="12">
        <row r="7">
          <cell r="I7">
            <v>0</v>
          </cell>
        </row>
      </sheetData>
      <sheetData sheetId="13">
        <row r="7">
          <cell r="I7">
            <v>0</v>
          </cell>
        </row>
      </sheetData>
      <sheetData sheetId="14">
        <row r="7">
          <cell r="I7">
            <v>0</v>
          </cell>
        </row>
      </sheetData>
      <sheetData sheetId="15">
        <row r="7">
          <cell r="I7">
            <v>0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>
        <row r="7">
          <cell r="I7">
            <v>0</v>
          </cell>
        </row>
      </sheetData>
      <sheetData sheetId="23">
        <row r="5">
          <cell r="I5">
            <v>1</v>
          </cell>
        </row>
      </sheetData>
      <sheetData sheetId="24">
        <row r="5">
          <cell r="I5">
            <v>1</v>
          </cell>
        </row>
      </sheetData>
      <sheetData sheetId="25">
        <row r="5">
          <cell r="I5">
            <v>1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을지"/>
      <sheetName val="N賃率-職"/>
      <sheetName val="인건비"/>
      <sheetName val="I一般比"/>
      <sheetName val="20관리비율"/>
      <sheetName val="J直材4"/>
      <sheetName val="공사설계서"/>
      <sheetName val="납부서"/>
      <sheetName val="수량산출"/>
      <sheetName val="설비단가표"/>
      <sheetName val="경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조원가계산서"/>
      <sheetName val="재료비산출표"/>
      <sheetName val="간접재료비산출표"/>
      <sheetName val="노무비산출표"/>
      <sheetName val="노무비산출기초"/>
      <sheetName val="공정별공수"/>
      <sheetName val="임율산출"/>
      <sheetName val="제조경비산출표 "/>
      <sheetName val="제조경비부담율"/>
      <sheetName val="제조경비소요액산출표"/>
      <sheetName val="일반관리비"/>
      <sheetName val="설치비산출표"/>
      <sheetName val="공사원가명세서분석표"/>
      <sheetName val="Sheet2"/>
      <sheetName val="Sheet3"/>
      <sheetName val="#REF"/>
      <sheetName val="대한가구공업(강당의자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C-노임단가"/>
      <sheetName val="입력"/>
      <sheetName val="실행철강하도"/>
      <sheetName val="제-노임"/>
      <sheetName val="제직재"/>
      <sheetName val="E총15"/>
      <sheetName val="자재비"/>
      <sheetName val="Sheet2"/>
      <sheetName val="조명율"/>
      <sheetName val="자료입력"/>
      <sheetName val="N賃率_職"/>
      <sheetName val="J直材4"/>
      <sheetName val="1-1"/>
      <sheetName val="신우"/>
      <sheetName val="일위대가(가설)"/>
      <sheetName val="단"/>
      <sheetName val="연습"/>
      <sheetName val="인테리어"/>
      <sheetName val="갑지(추정)"/>
      <sheetName val="소방사항"/>
      <sheetName val="입찰안"/>
      <sheetName val="교각계산"/>
      <sheetName val="내역"/>
      <sheetName val="#REF"/>
      <sheetName val="20관리비율"/>
      <sheetName val="내역서"/>
      <sheetName val="대치판정"/>
      <sheetName val="물량산출서(장기간공사-1안)"/>
      <sheetName val="소비자가"/>
      <sheetName val="DATE"/>
      <sheetName val="APT"/>
      <sheetName val="한강운반비"/>
      <sheetName val="구의33고"/>
      <sheetName val="신대방33(적용)"/>
      <sheetName val="I一般比"/>
      <sheetName val="일위"/>
      <sheetName val="집계표"/>
      <sheetName val="인사자료총집계"/>
      <sheetName val="품셈TABLE"/>
      <sheetName val="용소리교"/>
      <sheetName val="직노"/>
      <sheetName val="주차구획선수량"/>
      <sheetName val="실행내역서 "/>
      <sheetName val="빗물받이(910-510-410)"/>
      <sheetName val="공조기휀"/>
      <sheetName val="설-원가"/>
      <sheetName val="설치자재"/>
      <sheetName val="단중"/>
      <sheetName val="조명시설"/>
      <sheetName val="터파기및재료"/>
      <sheetName val="기본일위"/>
      <sheetName val="수목단가"/>
      <sheetName val="노임단가"/>
      <sheetName val="경율산정.XLS"/>
      <sheetName val="원가계산서"/>
      <sheetName val="개소별수량산출"/>
      <sheetName val="수량산출"/>
      <sheetName val="9GNG운반"/>
      <sheetName val="유림총괄"/>
      <sheetName val="일위대가표"/>
      <sheetName val="지구단위계획"/>
      <sheetName val="단가산출"/>
      <sheetName val="다목적갑"/>
      <sheetName val="제작비추산총괄표"/>
      <sheetName val="물량"/>
      <sheetName val="코드"/>
      <sheetName val="공종목록표"/>
      <sheetName val="NP-총정리"/>
      <sheetName val="Total"/>
      <sheetName val="전신환매도율"/>
      <sheetName val="토목주소"/>
      <sheetName val="프랜트면허"/>
      <sheetName val="노임"/>
      <sheetName val="부하"/>
      <sheetName val="소방"/>
      <sheetName val="유기공정"/>
      <sheetName val="교통대책내역"/>
      <sheetName val="Sheet1"/>
      <sheetName val="건축공사"/>
      <sheetName val="시행후면적"/>
      <sheetName val="수지예산"/>
      <sheetName val="일위대가(1)"/>
      <sheetName val="중기일위대가"/>
      <sheetName val="기계"/>
      <sheetName val="대로근거"/>
      <sheetName val="중로근거"/>
      <sheetName val="인건-측정"/>
      <sheetName val="물량표"/>
      <sheetName val="화설내"/>
      <sheetName val="준검 내역서"/>
      <sheetName val="콘크리트타설집계표"/>
      <sheetName val="울산자동제어"/>
      <sheetName val="설직재-1"/>
      <sheetName val="1안"/>
      <sheetName val="각형맨홀"/>
      <sheetName val="참조자료"/>
      <sheetName val="보안등"/>
      <sheetName val="Sheet3"/>
      <sheetName val="사원등록"/>
      <sheetName val="호봉 (2)"/>
      <sheetName val="골조"/>
      <sheetName val="시설수량표"/>
      <sheetName val="식재수량표"/>
      <sheetName val="산출내역서"/>
      <sheetName val="설계내역서"/>
      <sheetName val="wall"/>
      <sheetName val="단면가정"/>
      <sheetName val="집계"/>
      <sheetName val="공사개요"/>
      <sheetName val="을-ATYPE"/>
      <sheetName val="간접경상비"/>
      <sheetName val="실행내역"/>
      <sheetName val="분전반일위대가"/>
      <sheetName val="조명율표"/>
      <sheetName val="일위대가"/>
      <sheetName val="금액내역서"/>
      <sheetName val="일위_파일"/>
      <sheetName val="단가산출서"/>
      <sheetName val="bid"/>
      <sheetName val="하조서"/>
      <sheetName val="덕전리"/>
      <sheetName val="1.수인터널"/>
      <sheetName val="인공LIST"/>
      <sheetName val="단가(CCTV)"/>
      <sheetName val="차액보증"/>
      <sheetName val="합천내역"/>
      <sheetName val="대창(장성)"/>
      <sheetName val="quotation"/>
      <sheetName val="입찰보고"/>
      <sheetName val="코드표"/>
      <sheetName val="금액유형"/>
      <sheetName val="수리결과"/>
      <sheetName val="8.식재일위"/>
      <sheetName val="B시설가격"/>
      <sheetName val="물량산출서"/>
      <sheetName val="중기사용료"/>
      <sheetName val="공사"/>
      <sheetName val="식재가격"/>
      <sheetName val="식재총괄"/>
      <sheetName val="일위목록"/>
      <sheetName val="C_노임단가"/>
      <sheetName val="기계공사"/>
      <sheetName val="200"/>
      <sheetName val="피벗테이블데이터분석"/>
      <sheetName val="적용단위길이"/>
      <sheetName val="공통자료"/>
      <sheetName val="발신정보"/>
      <sheetName val="전기일위목록"/>
      <sheetName val="자재"/>
      <sheetName val="단열-자재"/>
      <sheetName val="산출내역서집계표"/>
      <sheetName val="시화점실행"/>
      <sheetName val="견적서"/>
      <sheetName val="Macro(차단기)"/>
      <sheetName val="선정요령"/>
      <sheetName val="FAB별"/>
      <sheetName val="원가_(2)"/>
      <sheetName val="투찰가"/>
      <sheetName val="추가예산"/>
      <sheetName val="BJJIN"/>
      <sheetName val="횡배수관토공수량"/>
      <sheetName val="내역표지"/>
      <sheetName val="단가표"/>
      <sheetName val="정렬"/>
      <sheetName val="우배수"/>
      <sheetName val="오억미만"/>
      <sheetName val="토공사"/>
      <sheetName val="간접"/>
      <sheetName val="총괄표"/>
      <sheetName val="바닥판"/>
      <sheetName val="입력DATA"/>
      <sheetName val="단가일람"/>
      <sheetName val="조경일람"/>
      <sheetName val="배관배선 단가조사"/>
      <sheetName val="일위대가집계"/>
      <sheetName val="Sheet9"/>
      <sheetName val="흄관기초"/>
      <sheetName val="토공총괄표"/>
      <sheetName val="금호"/>
      <sheetName val="표지 (2)"/>
      <sheetName val="Baby일위대가"/>
      <sheetName val="자재단가"/>
      <sheetName val="골조시행"/>
      <sheetName val="8)중점관리장비현황"/>
      <sheetName val="J형측구단위수량"/>
      <sheetName val="마산월령동골조물량변경"/>
      <sheetName val="배수통관(좌)"/>
      <sheetName val="부하LOAD"/>
      <sheetName val="ABUT수량-A1"/>
      <sheetName val="기계경비"/>
      <sheetName val="원가산출서"/>
      <sheetName val="9월정산(붙#1)"/>
      <sheetName val="발전세부(시차.붙#2-2)"/>
      <sheetName val="분기정산(붙#2)"/>
      <sheetName val="Sheet6"/>
      <sheetName val="직접비내역서"/>
      <sheetName val="기술지원비"/>
      <sheetName val="건축기성"/>
      <sheetName val="입찰"/>
      <sheetName val="갑지"/>
      <sheetName val="단위수량"/>
      <sheetName val="공통가설"/>
      <sheetName val="현장관리비"/>
      <sheetName val="45,46"/>
      <sheetName val="입력데이타(비인쇄용)"/>
      <sheetName val="간접비계산"/>
      <sheetName val="부산진양"/>
      <sheetName val="을지"/>
      <sheetName val="지수적용공사비내역서"/>
      <sheetName val="2공종별예산조서"/>
      <sheetName val="기초코드"/>
      <sheetName val="추정기성"/>
      <sheetName val="부하계산"/>
      <sheetName val="Sheet4"/>
      <sheetName val="fursys"/>
      <sheetName val="변경비교-을"/>
      <sheetName val="제1장"/>
      <sheetName val="단가결정"/>
      <sheetName val="광주운남을"/>
      <sheetName val="총괄내역서"/>
      <sheetName val="노무비"/>
      <sheetName val="Macro1"/>
      <sheetName val="s"/>
      <sheetName val="인원계획-미화"/>
      <sheetName val="증감내역서"/>
      <sheetName val="개요"/>
      <sheetName val="원가계산서(변경)"/>
      <sheetName val="변경후-SHEET"/>
      <sheetName val="을"/>
      <sheetName val="220 (2)"/>
      <sheetName val="기본사항"/>
      <sheetName val="견적을지"/>
      <sheetName val="5사남"/>
      <sheetName val="출력X"/>
      <sheetName val="증감대비"/>
      <sheetName val="공통가설(대천)"/>
      <sheetName val="맨홀"/>
      <sheetName val="내역서 (2)"/>
      <sheetName val="수량산출서"/>
      <sheetName val="여과지동"/>
      <sheetName val="기초자료"/>
      <sheetName val="건축내역서"/>
      <sheetName val="TABLE DB"/>
      <sheetName val="쌍용 data base"/>
      <sheetName val="마포토정"/>
      <sheetName val="설계서"/>
      <sheetName val="신길1동"/>
      <sheetName val="준공평가"/>
      <sheetName val="6PILE  (돌출)"/>
      <sheetName val="산출근거#2-3"/>
      <sheetName val="공사내역(2003년)"/>
      <sheetName val="VENDOR LIST"/>
      <sheetName val="DC-O-4-S(설명서)"/>
      <sheetName val="비교1"/>
      <sheetName val="주요기준"/>
      <sheetName val="LOPCALC"/>
      <sheetName val="인건비"/>
      <sheetName val="5.공종별예산내역서"/>
      <sheetName val="성서방향-교대(A2)"/>
      <sheetName val="손익분석"/>
      <sheetName val="청구"/>
      <sheetName val="98지급계획"/>
      <sheetName val="운반"/>
      <sheetName val="당초복구계획"/>
      <sheetName val="토목수량(공정)"/>
      <sheetName val="Sheet1 (2)"/>
      <sheetName val="입력그림"/>
      <sheetName val="Customer Databas"/>
      <sheetName val="98수문일위"/>
      <sheetName val="설비비4"/>
      <sheetName val="기성내역서"/>
      <sheetName val="기초공"/>
      <sheetName val="물량산출"/>
      <sheetName val="총집계표"/>
      <sheetName val="LG제품"/>
      <sheetName val="표지"/>
      <sheetName val="Macro(조도)"/>
      <sheetName val="원본"/>
      <sheetName val="품셈(기초)"/>
      <sheetName val=" HIT-&gt;HMC 견적(3900)"/>
      <sheetName val="CABLE"/>
      <sheetName val="2015반입리스트_재활용"/>
      <sheetName val="배수공 시멘트 및 골재량 산출"/>
      <sheetName val="EP0618"/>
      <sheetName val="수종별인자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5">
          <cell r="I5">
            <v>1</v>
          </cell>
        </row>
      </sheetData>
      <sheetData sheetId="17">
        <row r="5">
          <cell r="I5">
            <v>1</v>
          </cell>
        </row>
      </sheetData>
      <sheetData sheetId="18">
        <row r="5">
          <cell r="I5">
            <v>1</v>
          </cell>
        </row>
      </sheetData>
      <sheetData sheetId="19">
        <row r="5">
          <cell r="I5">
            <v>1</v>
          </cell>
        </row>
      </sheetData>
      <sheetData sheetId="20">
        <row r="5">
          <cell r="I5">
            <v>1</v>
          </cell>
        </row>
      </sheetData>
      <sheetData sheetId="21">
        <row r="5">
          <cell r="I5">
            <v>1</v>
          </cell>
        </row>
      </sheetData>
      <sheetData sheetId="22">
        <row r="5">
          <cell r="I5">
            <v>1</v>
          </cell>
        </row>
      </sheetData>
      <sheetData sheetId="23">
        <row r="5">
          <cell r="I5">
            <v>1</v>
          </cell>
        </row>
      </sheetData>
      <sheetData sheetId="24">
        <row r="5">
          <cell r="I5">
            <v>1</v>
          </cell>
        </row>
      </sheetData>
      <sheetData sheetId="25">
        <row r="5">
          <cell r="I5">
            <v>1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 refreshError="1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5_15) 가구별도"/>
      <sheetName val=" HIT-&gt;HMC 견적(3900)"/>
      <sheetName val="견적갑지"/>
      <sheetName val="견적내용"/>
      <sheetName val="공사비 검토내역서"/>
      <sheetName val="Sheet1"/>
      <sheetName val="2F 회의실견적(5_14 일대)"/>
      <sheetName val="I一般比"/>
      <sheetName val="일위대가"/>
      <sheetName val="단가산출"/>
      <sheetName val="SHL"/>
      <sheetName val="#REF"/>
      <sheetName val="_HIT__HMC 견적_3900_"/>
      <sheetName val="아산의전"/>
      <sheetName val="직노"/>
      <sheetName val="TABLE"/>
      <sheetName val="J直材4"/>
      <sheetName val="민감도"/>
      <sheetName val="1"/>
      <sheetName val="현장관리비"/>
      <sheetName val="간접비계산"/>
      <sheetName val="설직재-1"/>
      <sheetName val="노임"/>
      <sheetName val="일위대가(가설)"/>
      <sheetName val="N賃率-職"/>
      <sheetName val="1,2공구원가계산서"/>
      <sheetName val="2공구산출내역"/>
      <sheetName val="1공구산출내역서"/>
      <sheetName val="내역서"/>
      <sheetName val="20관리비율"/>
      <sheetName val="기본일위"/>
      <sheetName val="공정집계_국별"/>
      <sheetName val="문학간접"/>
      <sheetName val="CM 1"/>
      <sheetName val="22인공"/>
      <sheetName val="백암비스타내역"/>
      <sheetName val="인부신상자료"/>
      <sheetName val="시화점실행"/>
      <sheetName val="지우지마세요"/>
      <sheetName val="수량산출"/>
      <sheetName val="과천MAIN"/>
      <sheetName val="일위단가"/>
      <sheetName val="직재"/>
      <sheetName val="Sheet22"/>
      <sheetName val="공사비집계"/>
      <sheetName val="2순기"/>
      <sheetName val="9GNG운반"/>
      <sheetName val="2"/>
      <sheetName val="전체"/>
      <sheetName val="FACTOR"/>
      <sheetName val="입력정보"/>
      <sheetName val="Total"/>
      <sheetName val="신우"/>
      <sheetName val="하조서"/>
      <sheetName val="말뚝지지력산정"/>
      <sheetName val="집계표"/>
      <sheetName val="INSTR"/>
      <sheetName val="A 견적"/>
      <sheetName val="을지"/>
      <sheetName val="을지  (2)"/>
      <sheetName val="출고대장"/>
      <sheetName val="현지검측내역"/>
      <sheetName val="산출내역서"/>
      <sheetName val="의장"/>
      <sheetName val="원가계산서"/>
      <sheetName val="산출근거"/>
      <sheetName val="노무비 근거"/>
      <sheetName val="인건비"/>
      <sheetName val="일위대가목록(기계)"/>
      <sheetName val="투자효율분석"/>
      <sheetName val="표지_(5_15)_가구별도"/>
      <sheetName val="_HIT-&gt;HMC_견적(3900)"/>
      <sheetName val="공사비_검토내역서"/>
      <sheetName val="갑(전기)"/>
      <sheetName val="갑(계장)"/>
      <sheetName val="대림경상68억"/>
      <sheetName val="교통대책내역"/>
      <sheetName val="입력"/>
      <sheetName val="TOEIC기준점수"/>
      <sheetName val="정산내역"/>
      <sheetName val="1_2공구원가계산서"/>
      <sheetName val="개요"/>
      <sheetName val="일괄인쇄"/>
      <sheetName val="DATE"/>
      <sheetName val="주소"/>
      <sheetName val="견적서"/>
      <sheetName val="터파기및재료"/>
      <sheetName val="실행내역서 "/>
      <sheetName val="일위대가(1)"/>
      <sheetName val="호표"/>
      <sheetName val="3BL공동구 수량"/>
      <sheetName val="일위1"/>
      <sheetName val="노임조서"/>
      <sheetName val="예산총괄"/>
      <sheetName val="을"/>
      <sheetName val="금호"/>
      <sheetName val="wall"/>
      <sheetName val="Front"/>
      <sheetName val="견적서(4)"/>
      <sheetName val="실행철강하도"/>
      <sheetName val="시운전연료"/>
      <sheetName val="Sheet5"/>
      <sheetName val="여과지동"/>
      <sheetName val="기초자료"/>
      <sheetName val="대기업"/>
      <sheetName val="기안"/>
      <sheetName val="날개벽수량표"/>
      <sheetName val="확인"/>
      <sheetName val="인원계획"/>
      <sheetName val="Y-WORK"/>
      <sheetName val="2F_회의실견적(5_14_일대)"/>
      <sheetName val="_HIT__HMC_견적_3900_"/>
      <sheetName val="A_견적"/>
      <sheetName val="CM_1"/>
      <sheetName val="투찰내역"/>
      <sheetName val="민속촌메뉴"/>
      <sheetName val="정부노임단가"/>
      <sheetName val="2F 회의실견적_5_14 일대_"/>
      <sheetName val="제-노임"/>
      <sheetName val="제직재"/>
      <sheetName val="남양시작동자105노65기1.3화1.2"/>
      <sheetName val="토목내역"/>
      <sheetName val="외주가공"/>
      <sheetName val="DATA(BAC)"/>
      <sheetName val="데이타"/>
      <sheetName val="DATA"/>
      <sheetName val="전기일위대가"/>
      <sheetName val="기초공"/>
      <sheetName val="기둥(원형)"/>
      <sheetName val="일위"/>
      <sheetName val="COPING"/>
      <sheetName val="danga"/>
      <sheetName val="ilch"/>
      <sheetName val="Galaxy 소비자가격표"/>
      <sheetName val="실행내역"/>
      <sheetName val="손익분석"/>
      <sheetName val="단가표 "/>
      <sheetName val="Customer Databas"/>
      <sheetName val="TEL"/>
      <sheetName val="노임단가 (2)"/>
      <sheetName val="설계조건"/>
      <sheetName val="안정계산"/>
      <sheetName val="단면검토"/>
      <sheetName val="교통표지"/>
      <sheetName val="간접재료비산출표-27-30"/>
      <sheetName val="일위대가목록"/>
      <sheetName val="국내조달(통합-1)"/>
      <sheetName val="노임단가"/>
      <sheetName val="표지_(5_15)_가구별도1"/>
      <sheetName val="_HIT-&gt;HMC_견적(3900)1"/>
      <sheetName val="공사비_검토내역서1"/>
      <sheetName val="2F_회의실견적(5_14_일대)1"/>
      <sheetName val="_HIT__HMC_견적_3900_1"/>
      <sheetName val="A_견적1"/>
      <sheetName val="CM_11"/>
      <sheetName val="을지__(2)"/>
      <sheetName val="실행내역서_"/>
      <sheetName val="노무비_근거"/>
      <sheetName val="단가"/>
      <sheetName val="경율산정.XLS"/>
      <sheetName val="cable산출"/>
      <sheetName val="관급_File"/>
      <sheetName val="WORK"/>
      <sheetName val="전신환매도율"/>
      <sheetName val="3.1내역서(VDS)"/>
      <sheetName val="일위총괄"/>
      <sheetName val="일위산출근거"/>
      <sheetName val="수량집계(일반통신)"/>
      <sheetName val="자동제어"/>
      <sheetName val="자재단가"/>
      <sheetName val="적용토목"/>
      <sheetName val="평자재단가"/>
      <sheetName val="기계경비"/>
      <sheetName val="일대"/>
      <sheetName val="일위_파일"/>
      <sheetName val="선급금신청서"/>
      <sheetName val="집-년간총율"/>
      <sheetName val="단위중량"/>
      <sheetName val="제경비율"/>
      <sheetName val="비교표"/>
      <sheetName val="12.일위대가"/>
      <sheetName val="신대방33(적용)"/>
      <sheetName val="내역"/>
      <sheetName val="Baby일위대가"/>
      <sheetName val="대,유,램"/>
      <sheetName val="갑지"/>
      <sheetName val="부하계산서"/>
      <sheetName val="소요자재"/>
      <sheetName val="공통가설"/>
      <sheetName val="일위산출"/>
      <sheetName val="견적서 N"/>
      <sheetName val="일위대가1"/>
      <sheetName val="예산조서"/>
      <sheetName val="시약"/>
      <sheetName val="각종단가"/>
      <sheetName val="준검 내역서"/>
      <sheetName val="대조동"/>
      <sheetName val="choose"/>
      <sheetName val="Care"/>
      <sheetName val="입찰안"/>
    </sheetNames>
    <sheetDataSet>
      <sheetData sheetId="0">
        <row r="31">
          <cell r="J31">
            <v>1.4</v>
          </cell>
        </row>
      </sheetData>
      <sheetData sheetId="1" refreshError="1">
        <row r="31">
          <cell r="J31">
            <v>1.4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일위대가"/>
      <sheetName val="일위목록"/>
      <sheetName val=" HIT-&gt;HMC 견적(3900)"/>
      <sheetName val="요율"/>
      <sheetName val="홍보비디오"/>
      <sheetName val="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홈간"/>
      <sheetName val="원가"/>
      <sheetName val="재료간"/>
      <sheetName val="재집"/>
      <sheetName val="직재"/>
      <sheetName val="간재"/>
      <sheetName val="소모율"/>
      <sheetName val="수량"/>
      <sheetName val="노무간"/>
      <sheetName val="노집"/>
      <sheetName val="직노"/>
      <sheetName val="공수"/>
      <sheetName val="임률"/>
      <sheetName val="간노"/>
      <sheetName val="간노율"/>
      <sheetName val="상여율"/>
      <sheetName val="경비간"/>
      <sheetName val="경집"/>
      <sheetName val="경산"/>
      <sheetName val="경배"/>
      <sheetName val="결산"/>
      <sheetName val="일반간"/>
      <sheetName val="일반"/>
      <sheetName val="단간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제품검사및조정원</v>
          </cell>
          <cell r="D5" t="str">
            <v>인</v>
          </cell>
          <cell r="E5">
            <v>65404</v>
          </cell>
          <cell r="F5">
            <v>4360</v>
          </cell>
          <cell r="G5">
            <v>5813</v>
          </cell>
          <cell r="H5">
            <v>75577</v>
          </cell>
          <cell r="I5">
            <v>9447</v>
          </cell>
        </row>
        <row r="6">
          <cell r="B6" t="str">
            <v>수동물품포장원</v>
          </cell>
          <cell r="D6" t="str">
            <v>인</v>
          </cell>
          <cell r="E6">
            <v>64618</v>
          </cell>
          <cell r="F6">
            <v>4307</v>
          </cell>
          <cell r="G6">
            <v>5743</v>
          </cell>
          <cell r="H6">
            <v>74668</v>
          </cell>
          <cell r="I6">
            <v>9333</v>
          </cell>
        </row>
        <row r="7">
          <cell r="B7" t="str">
            <v>제품출하원</v>
          </cell>
          <cell r="D7" t="str">
            <v>인</v>
          </cell>
          <cell r="E7">
            <v>70635</v>
          </cell>
          <cell r="F7">
            <v>4709</v>
          </cell>
          <cell r="G7">
            <v>6278</v>
          </cell>
          <cell r="H7">
            <v>81622</v>
          </cell>
          <cell r="I7">
            <v>10202</v>
          </cell>
        </row>
        <row r="8">
          <cell r="B8" t="str">
            <v>재봉원</v>
          </cell>
          <cell r="D8" t="str">
            <v>인</v>
          </cell>
          <cell r="E8">
            <v>65491</v>
          </cell>
          <cell r="F8">
            <v>4366</v>
          </cell>
          <cell r="G8">
            <v>5821</v>
          </cell>
          <cell r="H8">
            <v>75678</v>
          </cell>
          <cell r="I8">
            <v>9459</v>
          </cell>
        </row>
        <row r="9">
          <cell r="B9" t="str">
            <v>직물재단사</v>
          </cell>
          <cell r="D9" t="str">
            <v>인</v>
          </cell>
          <cell r="E9">
            <v>77702</v>
          </cell>
          <cell r="F9">
            <v>5180</v>
          </cell>
          <cell r="G9">
            <v>6906</v>
          </cell>
          <cell r="H9">
            <v>89788</v>
          </cell>
          <cell r="I9">
            <v>11223</v>
          </cell>
        </row>
        <row r="10">
          <cell r="B10" t="str">
            <v>편직원</v>
          </cell>
          <cell r="D10" t="str">
            <v>인</v>
          </cell>
          <cell r="E10">
            <v>69011</v>
          </cell>
          <cell r="F10">
            <v>4600</v>
          </cell>
          <cell r="G10">
            <v>6134</v>
          </cell>
          <cell r="H10">
            <v>79745</v>
          </cell>
          <cell r="I10">
            <v>9968</v>
          </cell>
        </row>
        <row r="11">
          <cell r="B11" t="str">
            <v>단순노무종사원</v>
          </cell>
          <cell r="D11" t="str">
            <v>인</v>
          </cell>
          <cell r="E11">
            <v>65674</v>
          </cell>
          <cell r="F11">
            <v>4378</v>
          </cell>
          <cell r="G11">
            <v>5837</v>
          </cell>
          <cell r="H11">
            <v>75889</v>
          </cell>
          <cell r="I11">
            <v>9486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예가표"/>
      <sheetName val="단위중량"/>
      <sheetName val="반응조"/>
      <sheetName val="갑지"/>
      <sheetName val="6PILE  _돌출_"/>
      <sheetName val="소업1교"/>
      <sheetName val="산출근거"/>
      <sheetName val="옹벽조금수정"/>
      <sheetName val="000000"/>
      <sheetName val="#REF"/>
      <sheetName val="참조"/>
      <sheetName val="사통"/>
      <sheetName val="물가시세"/>
      <sheetName val="노임단가"/>
      <sheetName val="터파기및재료"/>
      <sheetName val="샘플표지"/>
      <sheetName val="총 괄 표"/>
      <sheetName val="U-TYPE(1)"/>
      <sheetName val="오동"/>
      <sheetName val="대조"/>
      <sheetName val="나한"/>
      <sheetName val="내역표지"/>
      <sheetName val="빗물받이(910-510-410)"/>
      <sheetName val="부안일위"/>
      <sheetName val="약품설비"/>
      <sheetName val="가설건물"/>
      <sheetName val="입찰안"/>
      <sheetName val="총괄내역서"/>
      <sheetName val="내역서"/>
      <sheetName val="공사비집계"/>
      <sheetName val="본선 토공 분배표"/>
      <sheetName val="3BL공동구 수량"/>
      <sheetName val="교각계산"/>
      <sheetName val="간지(1)"/>
      <sheetName val="1,2,3,4,5단위수량"/>
      <sheetName val="총괄"/>
      <sheetName val="진주방향"/>
      <sheetName val="토공 갑지"/>
      <sheetName val="Sheet1"/>
      <sheetName val="수지표"/>
      <sheetName val="셀명"/>
      <sheetName val="하도내역 (철콘)"/>
      <sheetName val="SLAB&quot;1&quot;"/>
      <sheetName val="식재"/>
      <sheetName val="시설물"/>
      <sheetName val="식재출력용"/>
      <sheetName val="유지관리"/>
      <sheetName val="단가"/>
      <sheetName val="연돌일위집계"/>
      <sheetName val="금액내역서"/>
      <sheetName val="일위대가"/>
      <sheetName val="장비"/>
      <sheetName val="산근1"/>
      <sheetName val="노무"/>
      <sheetName val="자재"/>
      <sheetName val="견적서(토공)"/>
      <sheetName val="Sheet1 (2)"/>
      <sheetName val="간선계산"/>
      <sheetName val="내역"/>
      <sheetName val="해전배수"/>
      <sheetName val="수문일1"/>
      <sheetName val="결과조달"/>
      <sheetName val="포장공자재집계표"/>
      <sheetName val="2.단면가정 "/>
      <sheetName val="업무처리전"/>
      <sheetName val="DATE"/>
      <sheetName val="원형1호맨홀토공수량"/>
      <sheetName val="안산기계장치"/>
      <sheetName val="인사자료총집계"/>
      <sheetName val="슬래브"/>
      <sheetName val="6PILE 과속방지턱집계표!$K$12 (돌출)"/>
      <sheetName val="6PILE+옹벽집계!$G$6+옹벽집계!$H$10  (돌출"/>
      <sheetName val="일위(PN)"/>
      <sheetName val="8.PILE  (돌출)"/>
      <sheetName val="2공구산출내역"/>
      <sheetName val="집계표(육상)"/>
      <sheetName val="지급자재"/>
      <sheetName val="수량3"/>
      <sheetName val="ELECTRIC"/>
      <sheetName val="SCHEDULE"/>
      <sheetName val="가격조사서"/>
      <sheetName val="말뚝지지력산정"/>
      <sheetName val="가도공"/>
      <sheetName val="단면 (2)"/>
      <sheetName val="공사비증감"/>
      <sheetName val="산출내역서"/>
      <sheetName val="실행철강하도"/>
      <sheetName val="DATA98"/>
      <sheetName val="견적의뢰서"/>
      <sheetName val="2000년1차"/>
      <sheetName val="2000전체분"/>
      <sheetName val="200"/>
      <sheetName val="원가"/>
      <sheetName val="실정보고"/>
      <sheetName val="갑지1"/>
      <sheetName val="포장물량집계"/>
      <sheetName val="Sheet2"/>
      <sheetName val="목표세부명세"/>
      <sheetName val="세대구분"/>
      <sheetName val="공문"/>
      <sheetName val="COVER"/>
      <sheetName val="Sheet4"/>
      <sheetName val="4.2유효폭의 계산"/>
      <sheetName val="입찰"/>
      <sheetName val="현경"/>
      <sheetName val="ABUT수량-A1"/>
      <sheetName val="배수관산출"/>
      <sheetName val="수안보-MBR1"/>
      <sheetName val="3.공통공사대비"/>
      <sheetName val="수로집계"/>
      <sheetName val="bid"/>
      <sheetName val="1062-X방향 "/>
      <sheetName val="발주설계서(당초)"/>
      <sheetName val="2호맨홀공제수량"/>
      <sheetName val="고창방향"/>
      <sheetName val="신당동집계표"/>
      <sheetName val="3.하중산정4.지지력"/>
      <sheetName val="DATA입력"/>
      <sheetName val="DATA2000"/>
      <sheetName val="일위대가(계측기설치)"/>
      <sheetName val="기성내역"/>
      <sheetName val="경상비"/>
      <sheetName val="TOWER 10TON"/>
      <sheetName val="TOWER 12TON"/>
      <sheetName val="수량산출내역1115"/>
      <sheetName val="배수내역"/>
      <sheetName val="SIL98"/>
      <sheetName val="공사비증감(P4) "/>
      <sheetName val="1. 설계조건 2.단면가정 3. 하중계산"/>
      <sheetName val="DATA 입력란"/>
      <sheetName val="밸브설치"/>
      <sheetName val="약품공급2"/>
      <sheetName val="배수내역(98년도분)"/>
      <sheetName val="본부소개"/>
      <sheetName val="날개벽(시점좌측)"/>
      <sheetName val="★도급내역"/>
      <sheetName val="제출내역 (2)"/>
      <sheetName val="간 지1"/>
      <sheetName val="산마루측구단위수량"/>
      <sheetName val="유림골조"/>
      <sheetName val="단가산출서"/>
      <sheetName val="6PILE__(돌출)"/>
      <sheetName val="6PILE___돌출_"/>
      <sheetName val="3BL공동구_수량"/>
      <sheetName val="일위대가목록"/>
      <sheetName val="설계조건"/>
      <sheetName val="1호맨홀토공"/>
      <sheetName val="일위대가목차"/>
      <sheetName val="실행"/>
      <sheetName val="공사내역"/>
      <sheetName val="단면A-A(TR)"/>
      <sheetName val="대비"/>
      <sheetName val="수량집계"/>
      <sheetName val="D200"/>
      <sheetName val="4)유동표"/>
      <sheetName val="인건비"/>
      <sheetName val="산근터빈"/>
      <sheetName val="단위수량"/>
      <sheetName val="1TL종점(1)"/>
      <sheetName val="단면B-B(EA)"/>
      <sheetName val="역T형"/>
      <sheetName val="본선차로수량집계표"/>
      <sheetName val="전기"/>
      <sheetName val="입출재고현황 (2)"/>
      <sheetName val="INPUT"/>
      <sheetName val="BOX 본체"/>
      <sheetName val="TOTAL_BOQ"/>
      <sheetName val="우수받이재료집계표"/>
      <sheetName val="type-F"/>
      <sheetName val="격점수량"/>
      <sheetName val="도배공사언고"/>
      <sheetName val="수량산출"/>
      <sheetName val="시행후면적"/>
      <sheetName val="수지예산"/>
      <sheetName val="관로토공집계표"/>
      <sheetName val="CTEMCOST"/>
      <sheetName val="기자재비"/>
      <sheetName val="공통비총괄표"/>
      <sheetName val="토목품셈"/>
      <sheetName val="PAD TR보호대기초"/>
      <sheetName val="가로등기초"/>
      <sheetName val="HANDHOLE(2)"/>
      <sheetName val="전차선로 물량표"/>
      <sheetName val="공사비예산서(토목분)"/>
      <sheetName val="실행예산"/>
      <sheetName val="S.중기사용료"/>
      <sheetName val="97노임단가"/>
      <sheetName val="입력란"/>
      <sheetName val="집계표"/>
      <sheetName val="프랜트면허"/>
      <sheetName val="토목주소"/>
      <sheetName val="합천내역"/>
      <sheetName val="archi(본사)"/>
      <sheetName val="토공계산서(부체도로)"/>
      <sheetName val="DAILY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자료"/>
      <sheetName val="부하(성남)"/>
      <sheetName val="토목"/>
      <sheetName val="기계(집계표)"/>
      <sheetName val="뚝토공"/>
      <sheetName val="교각정보"/>
      <sheetName val="기기리스트"/>
      <sheetName val="주식"/>
      <sheetName val="Sheet3"/>
      <sheetName val="갑지(추정)"/>
      <sheetName val="EQUIP"/>
      <sheetName val="대,유,램"/>
      <sheetName val="경영상태"/>
      <sheetName val="민자토목설변1차"/>
      <sheetName val="허용지지력"/>
      <sheetName val="Output"/>
      <sheetName val="공종단가"/>
      <sheetName val="을 2"/>
      <sheetName val="을 1"/>
      <sheetName val="손익분석"/>
      <sheetName val="SG"/>
      <sheetName val="Quantity"/>
      <sheetName val="Sheet15"/>
      <sheetName val="정보"/>
      <sheetName val="2.교량(신설)"/>
      <sheetName val="화전내"/>
      <sheetName val="40총괄"/>
      <sheetName val="40집계"/>
      <sheetName val="수량집계표"/>
      <sheetName val="바닥판"/>
      <sheetName val="2002상반기노임기준"/>
      <sheetName val="건축내역서"/>
      <sheetName val="설비내역서"/>
      <sheetName val="전기내역서"/>
      <sheetName val="배수통관(좌)"/>
      <sheetName val="단가일람"/>
      <sheetName val="조경일람"/>
      <sheetName val="배수공"/>
      <sheetName val="간지"/>
      <sheetName val="DATA"/>
      <sheetName val="메서,변+증"/>
      <sheetName val="식생블럭단위수량"/>
      <sheetName val="BOX(1.5X1.5)"/>
      <sheetName val="견적서"/>
      <sheetName val="도봉2지구"/>
      <sheetName val="비목군분류일위"/>
      <sheetName val="사유서제출현황-2"/>
      <sheetName val="내역(전체)"/>
      <sheetName val="공량산출서"/>
      <sheetName val="노무비"/>
      <sheetName val="합의경상"/>
      <sheetName val="간접비"/>
      <sheetName val="01.견적내역서"/>
      <sheetName val="수입"/>
      <sheetName val="대부예산서"/>
      <sheetName val="교각1"/>
      <sheetName val="COPING"/>
      <sheetName val="기초공"/>
      <sheetName val="기둥(원형)"/>
      <sheetName val="부대공"/>
      <sheetName val="토공"/>
      <sheetName val="포장공"/>
      <sheetName val="CIVIL4"/>
      <sheetName val="Basic"/>
      <sheetName val="D"/>
      <sheetName val="L"/>
      <sheetName val="M"/>
      <sheetName val="Part AB"/>
      <sheetName val="Part I"/>
      <sheetName val="Part M"/>
      <sheetName val="S"/>
      <sheetName val="E"/>
      <sheetName val="Resource"/>
      <sheetName val="Exrate"/>
      <sheetName val="수문보고"/>
      <sheetName val="할증 "/>
      <sheetName val="40단가산출서"/>
      <sheetName val="1NYS(당)"/>
      <sheetName val="교통표지판수량집계표"/>
      <sheetName val="I一般比"/>
      <sheetName val="지하"/>
      <sheetName val="2.단면가정"/>
      <sheetName val="guard(mac)"/>
      <sheetName val="Supplement2"/>
      <sheetName val="데리네이타현황"/>
      <sheetName val="가옥철거"/>
      <sheetName val="방음벽기초"/>
      <sheetName val="9509"/>
      <sheetName val="최적단면"/>
      <sheetName val="70%"/>
      <sheetName val="소비자가"/>
      <sheetName val="공통가설공사"/>
      <sheetName val="부하계산서"/>
      <sheetName val="TYPE-1"/>
      <sheetName val="설계"/>
      <sheetName val="갑지(집행)"/>
      <sheetName val="대림경상68억"/>
      <sheetName val="제직재"/>
      <sheetName val="설직재-1"/>
      <sheetName val="제-노임"/>
      <sheetName val="1.설계조건"/>
      <sheetName val="가공비"/>
      <sheetName val="설계산출표지"/>
      <sheetName val="1.토공"/>
      <sheetName val="기초일위"/>
      <sheetName val="수목단가"/>
      <sheetName val="시설수량표"/>
      <sheetName val="시설일위"/>
      <sheetName val="식재수량표"/>
      <sheetName val="식재일위"/>
      <sheetName val="일위목록"/>
      <sheetName val="자재단가"/>
      <sheetName val="대로근거"/>
      <sheetName val="중로근거"/>
      <sheetName val=""/>
      <sheetName val="외주현황.wq1"/>
      <sheetName val="J형측구단위수량"/>
      <sheetName val="소산진입"/>
      <sheetName val="이름"/>
      <sheetName val="매립"/>
      <sheetName val="2.대외공문"/>
      <sheetName val="토적표(우안)"/>
      <sheetName val="토적표(좌안)"/>
      <sheetName val="제수변수량H2.15"/>
      <sheetName val="_공기변수량"/>
      <sheetName val="변경집계표"/>
      <sheetName val="원형맨홀수량"/>
      <sheetName val="6PILE  _돌_x001c__"/>
      <sheetName val="수량명세서"/>
      <sheetName val="지장물C"/>
      <sheetName val="LOB"/>
      <sheetName val="C-직노1"/>
      <sheetName val="본체"/>
      <sheetName val="DRUM"/>
      <sheetName val="기계경비"/>
      <sheetName val="구조물공"/>
      <sheetName val="내역서(교량)전체"/>
      <sheetName val="대운산출"/>
      <sheetName val="배수관설치현황"/>
      <sheetName val="음봉방향"/>
      <sheetName val="좌측"/>
      <sheetName val="직재"/>
      <sheetName val="당초"/>
      <sheetName val="3련 BOX"/>
      <sheetName val="중기사용료"/>
      <sheetName val="일위"/>
      <sheetName val="골재및자재집계표"/>
      <sheetName val="정부노임단가"/>
      <sheetName val="견적대비표"/>
      <sheetName val="침하계"/>
      <sheetName val="노임"/>
      <sheetName val="평가데이터"/>
      <sheetName val="교대(A1-A2)"/>
      <sheetName val="설비"/>
      <sheetName val="실행내역서"/>
      <sheetName val="참고사항"/>
      <sheetName val="근로자자료입력"/>
      <sheetName val="가설사무소수량집계"/>
      <sheetName val="깨기"/>
      <sheetName val="건설기계_목록"/>
      <sheetName val="96보완계획7.12"/>
      <sheetName val="CAL(1)."/>
      <sheetName val="12CGOU"/>
      <sheetName val="Bend_fact "/>
      <sheetName val="요약배부"/>
      <sheetName val="주관사업"/>
      <sheetName val="STAFF ANALYSIS"/>
      <sheetName val="C"/>
      <sheetName val="AN-01"/>
      <sheetName val="PRICES"/>
      <sheetName val="골조시행"/>
      <sheetName val="ASP 일반구간_250A"/>
      <sheetName val="예상"/>
      <sheetName val="기계경비일람"/>
      <sheetName val="코드표"/>
      <sheetName val="관로조사공"/>
      <sheetName val="여과지동"/>
      <sheetName val="기초자료"/>
      <sheetName val="토사(PE)"/>
      <sheetName val="가압장구체수량산출서"/>
      <sheetName val="20-6(L)"/>
      <sheetName val="에너지동"/>
      <sheetName val="중기목록표"/>
      <sheetName val="계화총괄"/>
      <sheetName val="계화배수(3대)"/>
      <sheetName val="교량전기"/>
      <sheetName val="김여중"/>
      <sheetName val="하천하류 철근수량 집계표"/>
      <sheetName val="토공 total"/>
      <sheetName val="기본"/>
      <sheetName val="1.수인터널"/>
      <sheetName val="신표지1"/>
      <sheetName val="일위대가1"/>
      <sheetName val="자재집계표"/>
      <sheetName val="입상내역"/>
      <sheetName val="자재(설치)"/>
      <sheetName val="국공유지및사유지"/>
      <sheetName val="지장물조서"/>
      <sheetName val="비탈면보호공수량산출"/>
      <sheetName val="찍기"/>
      <sheetName val="STEEL BOX 단면설계(SEC.8)"/>
      <sheetName val="단위자갈수량1"/>
      <sheetName val="전기혼잡제경비(45)"/>
      <sheetName val="TYPE-A"/>
      <sheetName val="연결관암거"/>
      <sheetName val="YES-T"/>
      <sheetName val="견적서세부내용"/>
      <sheetName val="견적내용입력"/>
      <sheetName val="산출근거(S4)"/>
      <sheetName val="2000시행예상"/>
      <sheetName val="차액보증"/>
      <sheetName val="1을"/>
      <sheetName val="96노임기준"/>
      <sheetName val="연습"/>
      <sheetName val="철근량"/>
      <sheetName val="I.설계조건"/>
      <sheetName val="단가조사"/>
      <sheetName val="수로단위수량"/>
      <sheetName val="우수받이"/>
      <sheetName val="옹벽"/>
      <sheetName val="4-1.노무비(직영)"/>
      <sheetName val="01.인원현황 (계획)"/>
      <sheetName val="조건표"/>
      <sheetName val="예정(3)"/>
      <sheetName val="동원(3)"/>
      <sheetName val="9GNG운반"/>
      <sheetName val="2_단면가정_"/>
      <sheetName val="총_괄_표"/>
      <sheetName val="토공_갑지"/>
      <sheetName val="공사비증감(P4)_"/>
      <sheetName val="본선_토공_분배표"/>
      <sheetName val="단면_(2)"/>
      <sheetName val="하도내역_(철콘)"/>
      <sheetName val="날개벽"/>
      <sheetName val="우각부보강"/>
      <sheetName val="돌담교 상부수량"/>
      <sheetName val="A1(토공)"/>
      <sheetName val="A1(구조물)"/>
      <sheetName val="수량집계(1)"/>
      <sheetName val="철근집계표"/>
      <sheetName val="포장직선구간"/>
      <sheetName val="Sheet17"/>
      <sheetName val="단위단가"/>
      <sheetName val="보차도경계석"/>
      <sheetName val="의뢰서"/>
      <sheetName val="건축"/>
      <sheetName val="loading"/>
      <sheetName val="설계내역서"/>
      <sheetName val="마감사양"/>
      <sheetName val="총수량 (기성)"/>
      <sheetName val="부대토목"/>
      <sheetName val="칠산대교 중앙부"/>
      <sheetName val="칠산대교 시종점부"/>
      <sheetName val="J01"/>
      <sheetName val="설계내역(2001)"/>
      <sheetName val="관급총괄"/>
      <sheetName val="이토변실(A3-LINE)"/>
      <sheetName val="부표총괄"/>
      <sheetName val="2.하중산정"/>
      <sheetName val="집수정"/>
      <sheetName val="현장관리비"/>
      <sheetName val="계산근거"/>
      <sheetName val="woo(mac)"/>
      <sheetName val="무근깨기"/>
      <sheetName val="품"/>
      <sheetName val="일반수량"/>
      <sheetName val="L형집계"/>
      <sheetName val="IW-LIST"/>
      <sheetName val="금융비용"/>
      <sheetName val="N賃率-職"/>
      <sheetName val="기초INPUT"/>
      <sheetName val="토공-내역"/>
      <sheetName val="DHEQSUPT"/>
      <sheetName val="BOX"/>
      <sheetName val="현황"/>
      <sheetName val="T.T.P 단위수량"/>
      <sheetName val="낙찰표"/>
      <sheetName val="기계경비적용기준"/>
      <sheetName val="화재 탐지 설비"/>
      <sheetName val="당초내역서"/>
      <sheetName val="F301_303"/>
      <sheetName val="plan&amp;section_of_foundation"/>
      <sheetName val="design_load"/>
      <sheetName val="working_load_at_the_btm_ft_"/>
      <sheetName val="stability_check"/>
      <sheetName val="design_criteria"/>
      <sheetName val="CAL(1)_"/>
      <sheetName val="Bend_fact_"/>
      <sheetName val="STAFF_ANALYSIS"/>
      <sheetName val="Sheet1_(2)"/>
      <sheetName val="횡배날개"/>
      <sheetName val="Cash2"/>
      <sheetName val="Z"/>
      <sheetName val="BQMPALOC"/>
      <sheetName val="A-4"/>
      <sheetName val="1.설계기준"/>
      <sheetName val="철집"/>
      <sheetName val="우수"/>
      <sheetName val="운반"/>
      <sheetName val="내역-가"/>
      <sheetName val="관급자재대"/>
      <sheetName val="1단계"/>
      <sheetName val="집계표(OPTION)"/>
      <sheetName val="을"/>
      <sheetName val="단위수량산출"/>
      <sheetName val="중기비"/>
      <sheetName val="동력부하계산"/>
      <sheetName val="출입구총집계"/>
      <sheetName val="품셈TABLE"/>
      <sheetName val="6PILE (돌출)"/>
      <sheetName val="직노"/>
      <sheetName val="구조물철거개소별명세"/>
      <sheetName val="일위대가표"/>
      <sheetName val="6공구(당초)"/>
      <sheetName val="맨홀수량산출"/>
      <sheetName val="전체변경예정공정표_2012.07.30"/>
      <sheetName val="실행대비"/>
      <sheetName val="건축물터파기"/>
      <sheetName val="전기일위대가"/>
      <sheetName val="모델링"/>
      <sheetName val="하중계산"/>
      <sheetName val="설계내역"/>
      <sheetName val="교차구"/>
      <sheetName val="6월인원"/>
      <sheetName val="상부공"/>
      <sheetName val="전선 및 전선관"/>
      <sheetName val="부대토공"/>
      <sheetName val="차선위치조서"/>
      <sheetName val="단면검토"/>
      <sheetName val="표지"/>
      <sheetName val="가시설(TYPE-A)"/>
      <sheetName val="1호맨홀가감수량"/>
      <sheetName val="1-1평균터파기고(1)"/>
      <sheetName val="1호맨홀수량산출"/>
      <sheetName val="설계예시"/>
      <sheetName val="수량산출서"/>
      <sheetName val="전력구구조물산근"/>
      <sheetName val="계획서"/>
      <sheetName val="도자"/>
      <sheetName val="덤프총괄"/>
      <sheetName val="순성토운반거리산정"/>
      <sheetName val="임목폐기물파쇄"/>
      <sheetName val="토적집계표"/>
      <sheetName val="벌목공"/>
      <sheetName val="유동(순성_최종)"/>
      <sheetName val="비옥토수거"/>
      <sheetName val="이기(집계)"/>
      <sheetName val="2차토량발생"/>
      <sheetName val="흥양2교토공집계표"/>
      <sheetName val="JUCKEYK"/>
      <sheetName val="용산1(해보)"/>
      <sheetName val="일위7"/>
      <sheetName val="일위6"/>
      <sheetName val="일위5"/>
      <sheetName val="노무단가비교표"/>
      <sheetName val="일위1"/>
      <sheetName val="일위2"/>
      <sheetName val="일위3"/>
      <sheetName val="일위4"/>
      <sheetName val="단가대비표"/>
      <sheetName val="일위8"/>
      <sheetName val="일위9"/>
      <sheetName val="철거산출근거"/>
      <sheetName val="목록"/>
      <sheetName val="자재단가표"/>
      <sheetName val="조합일"/>
      <sheetName val="철거일"/>
      <sheetName val="일위대가(1)"/>
      <sheetName val="BOX-1510"/>
      <sheetName val="주요자재집계"/>
      <sheetName val="기존-내역"/>
      <sheetName val="단면가정"/>
      <sheetName val="총괄표"/>
      <sheetName val="외자배분"/>
      <sheetName val="외자내역"/>
      <sheetName val="수량"/>
      <sheetName val="시멘트 및 골재량 (슬래브)"/>
      <sheetName val="시멘트 및 골재량 (거더)"/>
      <sheetName val="이형관격점별수량산출(2)"/>
      <sheetName val="REINF."/>
      <sheetName val="공틀공사"/>
      <sheetName val="건축내역"/>
      <sheetName val="단가산출"/>
      <sheetName val="업체선정"/>
      <sheetName val="중기목록"/>
      <sheetName val="운반단가"/>
      <sheetName val="자금신청서"/>
      <sheetName val="포장총괄집계표"/>
      <sheetName val="품의"/>
      <sheetName val="P.M 별"/>
      <sheetName val="토목검측서"/>
      <sheetName val="토적계산"/>
      <sheetName val="EP0618"/>
      <sheetName val="입찰내역 발주처 양식"/>
      <sheetName val="1련박스"/>
      <sheetName val="광주전남"/>
      <sheetName val="인부노임"/>
      <sheetName val="배명(단가)"/>
      <sheetName val="경산"/>
      <sheetName val="공사명입력"/>
      <sheetName val="참고자료"/>
      <sheetName val="데이타"/>
      <sheetName val="하수급견적대비"/>
      <sheetName val="우수맨홀공제단위수량"/>
      <sheetName val="우수공"/>
      <sheetName val="계수시트"/>
      <sheetName val="일반공사"/>
      <sheetName val="저"/>
      <sheetName val="산출근거-S1"/>
      <sheetName val="6PILE  _돌_x005f_x001c__"/>
      <sheetName val="6PILE__(돌출)1"/>
      <sheetName val="토공_갑지1"/>
      <sheetName val="총_괄_표1"/>
      <sheetName val="6PILE___돌출_1"/>
      <sheetName val="2_단면가정_1"/>
      <sheetName val="3BL공동구_수량1"/>
      <sheetName val="Sheet1_(2)1"/>
      <sheetName val="하도내역_(철콘)1"/>
      <sheetName val="3_공통공사대비"/>
      <sheetName val="1062-X방향_"/>
      <sheetName val="본선_토공_분배표1"/>
      <sheetName val="TOWER_10TON"/>
      <sheetName val="TOWER_12TON"/>
      <sheetName val="단면_(2)1"/>
      <sheetName val="공사비증감(P4)_1"/>
      <sheetName val="1__설계조건_2_단면가정_3__하중계산"/>
      <sheetName val="DATA_입력란"/>
      <sheetName val="8_PILE__(돌출)"/>
      <sheetName val="6PILE_과속방지턱집계표!$K$12_(돌출)"/>
      <sheetName val="제출내역_(2)"/>
      <sheetName val="간_지1"/>
      <sheetName val="BOX_본체"/>
      <sheetName val="Part_AB"/>
      <sheetName val="Part_I"/>
      <sheetName val="Part_M"/>
      <sheetName val="할증_"/>
      <sheetName val="4_2유효폭의_계산"/>
      <sheetName val="F301_3031"/>
      <sheetName val="plan&amp;section_of_foundation1"/>
      <sheetName val="design_load1"/>
      <sheetName val="working_load_at_the_btm_ft_1"/>
      <sheetName val="stability_check1"/>
      <sheetName val="design_criteria1"/>
      <sheetName val="선적schedule_(2)"/>
      <sheetName val="PAD_TR보호대기초"/>
      <sheetName val="전차선로_물량표"/>
      <sheetName val="1_설계조건"/>
      <sheetName val="4-1_노무비(직영)"/>
      <sheetName val="01_인원현황_(계획)"/>
      <sheetName val="을_2"/>
      <sheetName val="을_1"/>
      <sheetName val="S_중기사용료"/>
      <sheetName val="6PILE+옹벽집계!$G$6+옹벽집계!$H$10__(돌출"/>
      <sheetName val="01_견적내역서"/>
      <sheetName val="I_설계조건"/>
      <sheetName val="3_하중산정4_지지력"/>
      <sheetName val="2_교량(신설)"/>
      <sheetName val="돌담교_상부수량"/>
      <sheetName val="6PILE___돌_"/>
      <sheetName val="1_수인터널"/>
      <sheetName val="CAL(1)_1"/>
      <sheetName val="Bend_fact_1"/>
      <sheetName val="STAFF_ANALYSIS1"/>
      <sheetName val="입출재고현황_(2)"/>
      <sheetName val="칠산대교_중앙부"/>
      <sheetName val="칠산대교_시종점부"/>
      <sheetName val="1_토공"/>
      <sheetName val="2_대외공문"/>
      <sheetName val="3련_BOX"/>
      <sheetName val="총수량_(기성)"/>
      <sheetName val="2_단면가정"/>
      <sheetName val="제수변수량H2_15"/>
      <sheetName val="T_T_P_단위수량"/>
      <sheetName val="BOX(1_5X1_5)"/>
      <sheetName val="전선_및_전선관"/>
      <sheetName val="ASP_일반구간_250A"/>
      <sheetName val="96보완계획7_12"/>
      <sheetName val="전체변경예정공정표_2012_07_30"/>
      <sheetName val="토공_total"/>
      <sheetName val="화재_탐지_설비"/>
      <sheetName val="6PILE_(돌출)"/>
      <sheetName val="외주현황_wq1"/>
      <sheetName val="REINF_"/>
      <sheetName val="P_M_별"/>
      <sheetName val="추진공"/>
      <sheetName val="구체"/>
      <sheetName val="좌측날개벽"/>
      <sheetName val="우측날개벽"/>
      <sheetName val="tggwan(mac)"/>
      <sheetName val="단가비교"/>
      <sheetName val="날개벽수량표"/>
      <sheetName val="Summary "/>
      <sheetName val="Thiet bi"/>
      <sheetName val="DM.ChiPhi"/>
      <sheetName val="MAIN GATE HOUSE"/>
      <sheetName val="escon"/>
      <sheetName val="영동(D)"/>
      <sheetName val="INPUTDATA"/>
      <sheetName val="직원인원"/>
      <sheetName val="트랜치 집수정 연결관-연장산출서"/>
      <sheetName val="배수장토목공사비"/>
      <sheetName val="자재 집계표"/>
      <sheetName val="공종별내역서"/>
      <sheetName val="도급견적가"/>
      <sheetName val="표준단면수량(출력안함)"/>
      <sheetName val="상반기손익차2총괄"/>
      <sheetName val="Sheet13"/>
      <sheetName val="Sheet14"/>
      <sheetName val="GEN"/>
      <sheetName val="총집계"/>
      <sheetName val="우수관로단위수량(300)"/>
      <sheetName val="공사개요"/>
      <sheetName val="A1-DATA"/>
      <sheetName val="단면"/>
      <sheetName val="대목"/>
      <sheetName val="옹벽집계표"/>
      <sheetName val="마산방향"/>
      <sheetName val="주형"/>
      <sheetName val="_x0018__x0000_℀"/>
      <sheetName val="보험료산출"/>
      <sheetName val="산출내역(4월)"/>
      <sheetName val="산출내역(5월) (2)"/>
      <sheetName val="Pier 3"/>
      <sheetName val="A LINE"/>
      <sheetName val="C.배수관공"/>
      <sheetName val="옹벽식측구단위"/>
      <sheetName val="3절_CheckList_구분"/>
      <sheetName val="01. 지사동"/>
      <sheetName val="원가(조경)"/>
      <sheetName val="원가(토목)"/>
      <sheetName val="GAEYO"/>
      <sheetName val="일위대가(여기까지)"/>
      <sheetName val="금융"/>
      <sheetName val="토공산출(시)"/>
      <sheetName val="토공산출(포)"/>
      <sheetName val="품셈"/>
      <sheetName val="CODE"/>
      <sheetName val="MOTOR"/>
      <sheetName val="setup"/>
      <sheetName val="264"/>
      <sheetName val="6MONTHS"/>
      <sheetName val="계약용량(서포)"/>
      <sheetName val="토공사"/>
      <sheetName val="_x0018_"/>
      <sheetName val="연결임시"/>
      <sheetName val="개요"/>
      <sheetName val="입력시트"/>
      <sheetName val="임목폐기물집계"/>
      <sheetName val="시중노임"/>
      <sheetName val="일위대가(가설)"/>
      <sheetName val="MATERIAL"/>
      <sheetName val="토공정보"/>
      <sheetName val="Finansal tamamlanma Eğrisi"/>
      <sheetName val="TESİSAT"/>
      <sheetName val="Finansal_tamamlanma_Eğrisi"/>
      <sheetName val="단위수량(출력X)"/>
      <sheetName val="집수정(600-700)"/>
      <sheetName val="사리부설"/>
      <sheetName val=" FURNACE현설"/>
      <sheetName val="자재집계"/>
      <sheetName val="교대(A1)"/>
      <sheetName val="증감내역"/>
      <sheetName val="단가조사표"/>
      <sheetName val="차선도색"/>
      <sheetName val="내역검토사항"/>
      <sheetName val="간1"/>
      <sheetName val="공사예산서"/>
      <sheetName val="예산서(사급분)"/>
      <sheetName val="설계내역집계표"/>
      <sheetName val="간2"/>
      <sheetName val="총괄자재집계표"/>
      <sheetName val="수량총괄표"/>
      <sheetName val="간3"/>
      <sheetName val="품셈총괄표"/>
      <sheetName val="간4"/>
      <sheetName val="부표총괄표"/>
      <sheetName val="부표"/>
      <sheetName val="간5"/>
      <sheetName val="별표총괄표"/>
      <sheetName val="별표"/>
      <sheetName val="운반거리"/>
      <sheetName val="간6"/>
      <sheetName val="간7"/>
      <sheetName val="Eq. Mobilization"/>
      <sheetName val="부대내역"/>
      <sheetName val="흄관기초"/>
      <sheetName val="dongia (2)"/>
      <sheetName val="負荷集計（断熱不燃）"/>
      <sheetName val="Div26 - Elect"/>
      <sheetName val="6PILE__(돌출)2"/>
      <sheetName val="토공_갑지2"/>
      <sheetName val="총_괄_표2"/>
      <sheetName val="1062-X방향_1"/>
      <sheetName val="3_공통공사대비1"/>
      <sheetName val="제출내역_(2)1"/>
      <sheetName val="1_설계조건1"/>
      <sheetName val="8_PILE__(돌출)1"/>
      <sheetName val="1__설계조건_2_단면가정_3__하중계산1"/>
      <sheetName val="DATA_입력란1"/>
      <sheetName val="BOX_본체1"/>
      <sheetName val="6PILE_과속방지턱집계표!$K$12_(돌출)1"/>
      <sheetName val="선적schedule_(2)1"/>
      <sheetName val="4_2유효폭의_계산1"/>
      <sheetName val="TOWER_10TON1"/>
      <sheetName val="TOWER_12TON1"/>
      <sheetName val="PAD_TR보호대기초1"/>
      <sheetName val="전차선로_물량표1"/>
      <sheetName val="3_하중산정4_지지력1"/>
      <sheetName val="Summary_"/>
      <sheetName val="Thiet_bi"/>
      <sheetName val="DM_ChiPhi"/>
      <sheetName val="MAIN_GATE_HOUSE"/>
      <sheetName val="DANHPHAP"/>
      <sheetName val="RAB AR&amp;STR"/>
      <sheetName val="electrical"/>
      <sheetName val="Benchmark"/>
      <sheetName val="연결원본-절대지우지말것"/>
      <sheetName val="직공시공계획서"/>
      <sheetName val="99노임단가"/>
      <sheetName val="자판실행"/>
      <sheetName val="MTP"/>
      <sheetName val="중기"/>
      <sheetName val="포설list원본"/>
      <sheetName val="일위대가-1"/>
      <sheetName val="횡배수관"/>
      <sheetName val="격점관로집계"/>
      <sheetName val="세목전체"/>
      <sheetName val="횡배위치"/>
      <sheetName val="단가산출2"/>
      <sheetName val="중기사용료산출근거"/>
      <sheetName val="과속방지턱"/>
      <sheetName val="견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3BL공동구 수량"/>
      <sheetName val="내역"/>
      <sheetName val="#REF"/>
      <sheetName val="현장"/>
      <sheetName val="기본일위"/>
      <sheetName val="J直材4"/>
      <sheetName val="단중표"/>
      <sheetName val="KKK"/>
      <sheetName val="MAIN_TABLE"/>
      <sheetName val="백암비스타내역"/>
      <sheetName val="골재산출"/>
      <sheetName val="5공철탑검토표"/>
      <sheetName val="4공철탑검토"/>
      <sheetName val="예산M11A"/>
      <sheetName val="101동"/>
      <sheetName val="2000년1차"/>
      <sheetName val="2000전체분"/>
      <sheetName val="건축내역"/>
      <sheetName val="출자한도"/>
      <sheetName val="교통대책내역"/>
      <sheetName val="공사개요(서광주)"/>
      <sheetName val="일대-1"/>
      <sheetName val="I一般比"/>
      <sheetName val="기초자료"/>
      <sheetName val="공사비총괄표"/>
      <sheetName val="대공종"/>
      <sheetName val="총괄표"/>
      <sheetName val="차수공개요"/>
      <sheetName val="단가조사"/>
      <sheetName val="재료"/>
      <sheetName val="경산"/>
      <sheetName val="산출내역서"/>
      <sheetName val="산근"/>
      <sheetName val="산출근거"/>
      <sheetName val="Customer Databas"/>
      <sheetName val="금액내역서"/>
      <sheetName val="자료"/>
      <sheetName val="노임"/>
      <sheetName val="교각별철근수량집계표"/>
      <sheetName val="당초"/>
      <sheetName val="철탑공사"/>
      <sheetName val="스포회원매출"/>
      <sheetName val="적용토목"/>
      <sheetName val="NYS"/>
      <sheetName val="CTEMCOST"/>
      <sheetName val="지질조사"/>
      <sheetName val="코드표"/>
      <sheetName val="실행"/>
      <sheetName val="기본단가표"/>
      <sheetName val="식재인부"/>
      <sheetName val="설직재-1"/>
      <sheetName val="영창26"/>
      <sheetName val="N賃率-職"/>
      <sheetName val="AIR SHOWER(3인용)"/>
      <sheetName val="조명율표"/>
      <sheetName val="본체"/>
      <sheetName val="Sheet5"/>
      <sheetName val="설계서"/>
      <sheetName val="asd"/>
      <sheetName val="6PILE  (돌출)"/>
      <sheetName val="지하"/>
      <sheetName val="요율"/>
      <sheetName val="본공사"/>
      <sheetName val="갑지"/>
      <sheetName val="갑지(추정)"/>
      <sheetName val="기초내역서"/>
      <sheetName val="수량산출"/>
      <sheetName val="대가목록표"/>
      <sheetName val="단가산출"/>
      <sheetName val="예산"/>
      <sheetName val="물가자료"/>
      <sheetName val="도급기성"/>
      <sheetName val="설비단가표"/>
      <sheetName val="재료비노무비"/>
      <sheetName val="노무비"/>
      <sheetName val="목록"/>
      <sheetName val="LF자재단가"/>
      <sheetName val="데이타"/>
      <sheetName val="DATA"/>
      <sheetName val="토공(우물통,기타) "/>
      <sheetName val="교수설계"/>
      <sheetName val="공사직종별노임"/>
      <sheetName val="위생설비"/>
      <sheetName val="RE9604"/>
      <sheetName val="자재단가"/>
      <sheetName val="당진1,2호기전선관설치및접지4차공사내역서-을지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입찰안"/>
      <sheetName val="내역서2안"/>
      <sheetName val=" HIT-&gt;HMC 견적(3900)"/>
      <sheetName val="일위대가목차"/>
      <sheetName val="Sheet6"/>
      <sheetName val="연부97-1"/>
      <sheetName val="조건표"/>
      <sheetName val="자갈,시멘트,모래산출"/>
      <sheetName val="오수공수량집계표"/>
      <sheetName val="기술부대조건"/>
      <sheetName val="LEGEND"/>
      <sheetName val="원가 (2)"/>
      <sheetName val="특외대"/>
      <sheetName val="율촌법률사무소2내역"/>
      <sheetName val="식생블럭단위수량"/>
      <sheetName val="노임,재료비"/>
      <sheetName val="토공 total"/>
      <sheetName val="6호기"/>
      <sheetName val="금액집계"/>
      <sheetName val="102역사"/>
      <sheetName val="96정변2"/>
      <sheetName val="조명시설"/>
      <sheetName val="노무,재료"/>
      <sheetName val="견적"/>
      <sheetName val="내역서(중수)"/>
      <sheetName val="CAT_5"/>
      <sheetName val="단가비교표_공통1"/>
      <sheetName val="48전력선로일위"/>
      <sheetName val="단가표"/>
      <sheetName val="1.설계조건"/>
      <sheetName val="시설물기초"/>
      <sheetName val=" 냉각수펌프"/>
      <sheetName val="AHU집계"/>
      <sheetName val="중기"/>
      <sheetName val="ELEC"/>
      <sheetName val="9GNG운반"/>
      <sheetName val="N賃率_職"/>
      <sheetName val="품셈"/>
      <sheetName val="CIVIL4"/>
      <sheetName val="내역서(기성청구)"/>
      <sheetName val="내역(원안-대안)"/>
      <sheetName val="데리네이타현황"/>
      <sheetName val="DATE"/>
      <sheetName val="기계경비(시간당)"/>
      <sheetName val="조경일람"/>
      <sheetName val="사다리"/>
      <sheetName val="철거산출근거"/>
      <sheetName val="아파트건축"/>
      <sheetName val="일위대가1"/>
      <sheetName val="일위(철거)"/>
      <sheetName val="내역서 "/>
      <sheetName val="공조기휀"/>
      <sheetName val="수주추정"/>
      <sheetName val="공통가설"/>
      <sheetName val="대치판정"/>
      <sheetName val="원가서"/>
      <sheetName val="도급견적가"/>
      <sheetName val="guard(mac)"/>
      <sheetName val="노무비 근거"/>
      <sheetName val="별표"/>
      <sheetName val="전기일위목록"/>
      <sheetName val="물량입력"/>
      <sheetName val="기계공사비집계(원안)"/>
      <sheetName val="Baby일위대가"/>
      <sheetName val="적용건축"/>
      <sheetName val="일위대가목록"/>
      <sheetName val="차액보증"/>
      <sheetName val="일위(PANEL)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계수시트"/>
      <sheetName val="설_(3)"/>
      <sheetName val="설_(2)"/>
      <sheetName val="3BL공동구_수량"/>
      <sheetName val="공통가설공사"/>
      <sheetName val="001"/>
      <sheetName val="단위내역서"/>
      <sheetName val="본체철근표"/>
      <sheetName val="견적서"/>
      <sheetName val="AIR_SHOWER(3인용)"/>
      <sheetName val="Customer_Databas"/>
      <sheetName val="토공(우물통,기타)_"/>
      <sheetName val="원가_(2)"/>
      <sheetName val="_HIT-&gt;HMC_견적(3900)"/>
      <sheetName val="내역서1"/>
      <sheetName val="200"/>
      <sheetName val="INPUT"/>
      <sheetName val="표지"/>
      <sheetName val="공사착공계"/>
      <sheetName val="설계조건"/>
      <sheetName val="배수내역"/>
      <sheetName val="기흥하도용"/>
      <sheetName val="공사개요"/>
      <sheetName val="원가계산서"/>
      <sheetName val="E총15"/>
      <sheetName val="약품공급2"/>
      <sheetName val="카메라"/>
      <sheetName val="부대공Ⅱ"/>
      <sheetName val="계약서"/>
      <sheetName val="간접1"/>
      <sheetName val="장비가동"/>
      <sheetName val="민감도"/>
      <sheetName val="제작비추산총괄표"/>
      <sheetName val="갑"/>
      <sheetName val="토공"/>
      <sheetName val="터파기및재료"/>
      <sheetName val="을지"/>
      <sheetName val="단"/>
      <sheetName val="유림콘도"/>
      <sheetName val="첨부1"/>
      <sheetName val="역공종"/>
      <sheetName val="시멘트"/>
      <sheetName val="보증수수료산출"/>
      <sheetName val="갑지1"/>
      <sheetName val="전선 및 전선관"/>
      <sheetName val="#3_일위대가목록"/>
      <sheetName val="건축원가"/>
      <sheetName val="JUCKEYK"/>
      <sheetName val="연결관암거"/>
      <sheetName val="소비자가"/>
      <sheetName val="저"/>
      <sheetName val="일위_파일"/>
      <sheetName val="효성CB 1P기초"/>
      <sheetName val="램머"/>
      <sheetName val="경영상태"/>
      <sheetName val="하도급원가계산총괄표(식재)"/>
      <sheetName val="산출-설비"/>
      <sheetName val="1공구산출내역서"/>
      <sheetName val="토공_total"/>
      <sheetName val="노(97_1,97_9,98_1)"/>
      <sheetName val="6PILE__(돌출)"/>
      <sheetName val="주beam"/>
      <sheetName val="적용단위길이"/>
      <sheetName val="피벗테이블데이터분석"/>
      <sheetName val="국내"/>
      <sheetName val="내역서 제출"/>
      <sheetName val="물량표"/>
      <sheetName val="부하자료"/>
      <sheetName val="토공집계표"/>
      <sheetName val="노 무 비"/>
      <sheetName val="부대내역"/>
      <sheetName val="세골재  T2 변경 현황"/>
      <sheetName val="제-노임"/>
      <sheetName val="제직재"/>
      <sheetName val="2000년 공정표"/>
      <sheetName val="상가분양"/>
      <sheetName val="총수량집계표"/>
      <sheetName val="일위(시설)"/>
      <sheetName val="sub"/>
      <sheetName val="기타 정보통신공사"/>
      <sheetName val="BID"/>
      <sheetName val="단가일람"/>
      <sheetName val="BSD (2)"/>
      <sheetName val="98지급계획"/>
      <sheetName val="구성1"/>
      <sheetName val="구성2"/>
      <sheetName val="구성3"/>
      <sheetName val="구성4"/>
      <sheetName val="찍기"/>
      <sheetName val="통합집계표"/>
      <sheetName val="3본사"/>
      <sheetName val="내역표지"/>
      <sheetName val="유기공정"/>
      <sheetName val="갑지.을지"/>
      <sheetName val="실행철강하도"/>
      <sheetName val="일위대가(1)"/>
      <sheetName val="청주(철골발주의뢰서)"/>
      <sheetName val="반포2차"/>
      <sheetName val="직접공사비"/>
      <sheetName val="Sheet7(ㅅ)"/>
      <sheetName val="봉방동근생"/>
      <sheetName val="화의-현금흐름"/>
      <sheetName val="연습"/>
      <sheetName val="교각1"/>
      <sheetName val="정거장 설계조건"/>
      <sheetName val="부대"/>
      <sheetName val="일위CODE"/>
      <sheetName val="gyun"/>
      <sheetName val="예가표"/>
      <sheetName val="그림2"/>
      <sheetName val="단재적표"/>
      <sheetName val="일위"/>
      <sheetName val="특별땅고르기"/>
      <sheetName val="단위단가"/>
      <sheetName val="내역(설계)"/>
      <sheetName val="세부내역서(전기)"/>
      <sheetName val="노무비단가"/>
      <sheetName val="내역관리1"/>
      <sheetName val="ITEM"/>
      <sheetName val="구의33고"/>
      <sheetName val="전기"/>
      <sheetName val="인적사항"/>
      <sheetName val="설계"/>
      <sheetName val="투찰가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을"/>
      <sheetName val="2000.05"/>
      <sheetName val="도급내역서(재노경)"/>
      <sheetName val="터널조도"/>
      <sheetName val="총괄내역"/>
      <sheetName val="Inst."/>
      <sheetName val="백룡교차로"/>
      <sheetName val="산정교차로"/>
      <sheetName val="신영교차로"/>
      <sheetName val="별표 "/>
      <sheetName val="손익분석"/>
      <sheetName val="직재"/>
      <sheetName val="COST"/>
      <sheetName val="청도공장"/>
      <sheetName val="자재표"/>
      <sheetName val="날개벽수량표"/>
      <sheetName val="신우"/>
      <sheetName val="하이테콤직원"/>
      <sheetName val="전기내역"/>
      <sheetName val="수량산출(생반)"/>
      <sheetName val="접지수량"/>
      <sheetName val="제경비율"/>
      <sheetName val="기본가정"/>
      <sheetName val="실행대비"/>
      <sheetName val="현장관리비참조"/>
      <sheetName val="16-1"/>
      <sheetName val="일위총괄표"/>
      <sheetName val="기초분물량표"/>
      <sheetName val="일반전기C"/>
      <sheetName val="구리토평1전기"/>
      <sheetName val="C.전기공사"/>
      <sheetName val="일위목록"/>
      <sheetName val="산출0"/>
      <sheetName val="금융비용"/>
      <sheetName val="콘크리트"/>
      <sheetName val="총괄집계표"/>
      <sheetName val="지점장"/>
      <sheetName val="내역전기"/>
      <sheetName val="와동수량"/>
      <sheetName val="개요"/>
      <sheetName val="5.동별횡주관경"/>
      <sheetName val="참조 (2)"/>
      <sheetName val="입력변수"/>
      <sheetName val="3.2제조설비"/>
      <sheetName val="단가대비표 (3)"/>
      <sheetName val="01상노임"/>
      <sheetName val="2공구산출내역"/>
      <sheetName val="기초일위"/>
      <sheetName val="원본"/>
      <sheetName val="암거단위"/>
      <sheetName val="원가총괄"/>
      <sheetName val="청곡지선입력"/>
      <sheetName val="재집"/>
      <sheetName val="Sheet1 (2)"/>
      <sheetName val="조명율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J-EQ"/>
      <sheetName val="맨홀수량산출"/>
      <sheetName val="노임단가(08.01)"/>
      <sheetName val="현장관리비"/>
      <sheetName val="유림골조"/>
      <sheetName val="변경내역(전체)"/>
      <sheetName val="참조자료"/>
      <sheetName val="20관리비율"/>
      <sheetName val="표  지"/>
      <sheetName val="PIPING"/>
      <sheetName val="그림"/>
      <sheetName val="분전반"/>
      <sheetName val="내역서적용수량"/>
      <sheetName val="가도공"/>
      <sheetName val="간접비계산"/>
      <sheetName val="유림총괄"/>
      <sheetName val="작성"/>
      <sheetName val="출력은 금물"/>
      <sheetName val="일위대가(건축)"/>
      <sheetName val="간접비"/>
      <sheetName val="철콘"/>
      <sheetName val="계측기"/>
      <sheetName val="단가 "/>
      <sheetName val="COVER"/>
      <sheetName val="ESCO개보수공사"/>
      <sheetName val="내역서중"/>
      <sheetName val="교각계산"/>
      <sheetName val="직접노무"/>
      <sheetName val="직접재료"/>
      <sheetName val="자료입력"/>
      <sheetName val="빌딩 안내"/>
      <sheetName val="전체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공사입찰정보입력"/>
      <sheetName val="국내조달(통합-1)"/>
      <sheetName val="수량총괄"/>
      <sheetName val="도담구내 개소별 명세"/>
      <sheetName val="전기2005"/>
      <sheetName val="통신2005"/>
      <sheetName val="패널"/>
      <sheetName val="간접(90)"/>
      <sheetName val="입상내역"/>
      <sheetName val="품셈총괄"/>
      <sheetName val="표층포설및다짐"/>
      <sheetName val="공문"/>
      <sheetName val="수목표준대가"/>
      <sheetName val="Total"/>
      <sheetName val="예산총괄"/>
      <sheetName val="옥외계측"/>
      <sheetName val="CODE"/>
      <sheetName val="인공"/>
      <sheetName val="도급자재"/>
      <sheetName val="지급자재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철근중량"/>
      <sheetName val="ABUT수량-A1"/>
      <sheetName val="工관리비율"/>
      <sheetName val="工완성공사율"/>
      <sheetName val="물가시세"/>
      <sheetName val="오동"/>
      <sheetName val="대조"/>
      <sheetName val="나한"/>
      <sheetName val="부하"/>
      <sheetName val="노무단가산정"/>
      <sheetName val="인공산출"/>
      <sheetName val="주요기준"/>
      <sheetName val="자재단가비교표"/>
      <sheetName val="단가대비표"/>
      <sheetName val="b_balju"/>
      <sheetName val="건설기계사용료목록"/>
      <sheetName val="단가조사서"/>
      <sheetName val="집"/>
      <sheetName val="간선계산"/>
      <sheetName val="계화배수"/>
      <sheetName val="99년하반기"/>
      <sheetName val="말뚝지지력산정"/>
      <sheetName val="철근집계"/>
      <sheetName val="COPING"/>
      <sheetName val="직원현황"/>
      <sheetName val="ELECTRIC"/>
      <sheetName val="품셈TABLE"/>
      <sheetName val="공정코드"/>
      <sheetName val="예비용"/>
      <sheetName val="1차 내역서"/>
      <sheetName val="현장경비"/>
      <sheetName val="포승중환경개선공사(변경)"/>
      <sheetName val="기초목록"/>
      <sheetName val="단가(자재)"/>
      <sheetName val="공사추진현황"/>
      <sheetName val="입력"/>
      <sheetName val="&lt;--"/>
      <sheetName val="단가 및 재료비"/>
      <sheetName val="가설공사"/>
      <sheetName val="대"/>
      <sheetName val="엔지니어링"/>
      <sheetName val="지하시설물작성"/>
      <sheetName val="도로일위대가표"/>
      <sheetName val="진흥지역조서(구역밖)"/>
      <sheetName val="국도접속 차도부수량"/>
      <sheetName val="조명일위"/>
      <sheetName val="문학간접"/>
      <sheetName val="직접시공계획서"/>
      <sheetName val="2.노임및손료"/>
      <sheetName val="세부내역"/>
      <sheetName val="사전공사"/>
      <sheetName val="처리단락"/>
      <sheetName val="건축부하"/>
      <sheetName val="약전닥트"/>
      <sheetName val="일지-H"/>
      <sheetName val="김포IO"/>
      <sheetName val="LD"/>
      <sheetName val="FA설치명세"/>
      <sheetName val="기계경비시간당손료목록"/>
      <sheetName val="철근량"/>
      <sheetName val="일 위 목 록 표"/>
      <sheetName val="값"/>
      <sheetName val="앉음벽 (2)"/>
      <sheetName val="7.환경"/>
      <sheetName val="노임(1차)"/>
      <sheetName val="백호우계수"/>
      <sheetName val="모래기초"/>
      <sheetName val="수량산출서"/>
      <sheetName val="직공비"/>
      <sheetName val="집수정토공"/>
      <sheetName val="설계명세서"/>
      <sheetName val="남양시작동자105노65기1.3화1.2"/>
      <sheetName val="참고"/>
      <sheetName val="양식_자재단가조사표"/>
      <sheetName val="실행(1)"/>
      <sheetName val="영외수지"/>
      <sheetName val="일위-1"/>
      <sheetName val="Y-WORK"/>
      <sheetName val="단조-노임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Uint보온"/>
      <sheetName val="1Month+Sheet2!"/>
      <sheetName val="시중노임"/>
      <sheetName val="연결원본-절대지우지말것"/>
      <sheetName val="공_x0005__x0000__x0000_"/>
      <sheetName val="상행-교대(A1-A2)"/>
      <sheetName val="전기설계변경"/>
      <sheetName val="전체제잡비"/>
      <sheetName val="바닥판"/>
      <sheetName val="입력DATA"/>
      <sheetName val="견적업체"/>
      <sheetName val="MOTOR"/>
      <sheetName val="교사기준면적(초등)"/>
      <sheetName val="일위대가 "/>
      <sheetName val="특별교실"/>
      <sheetName val="견적(100%)"/>
      <sheetName val="직원자료입력"/>
      <sheetName val="하중계산"/>
      <sheetName val="안정성검토"/>
      <sheetName val="설계기준"/>
      <sheetName val="단가비교"/>
      <sheetName val="퍼스트"/>
      <sheetName val="물집"/>
      <sheetName val="담장산출"/>
      <sheetName val="노임200103"/>
      <sheetName val="기계설비표선정수장"/>
      <sheetName val="EJ"/>
      <sheetName val="내역서(삼호)"/>
      <sheetName val="일위대가(출입)"/>
      <sheetName val="식재일위대가"/>
      <sheetName val="대,유,램"/>
      <sheetName val="국별인원"/>
      <sheetName val="일위대가(4층원격)"/>
      <sheetName val="기초일위대가"/>
      <sheetName val="산출기초"/>
      <sheetName val="기계내역"/>
      <sheetName val="도급내역서"/>
      <sheetName val="부분별수량산출(조합기초)"/>
      <sheetName val="소방"/>
      <sheetName val="COL"/>
      <sheetName val="2F 회의실견적(5_14 일대)"/>
      <sheetName val="Sheet38"/>
      <sheetName val="기자재비"/>
      <sheetName val="부속동"/>
      <sheetName val="1안"/>
      <sheetName val="부대공"/>
      <sheetName val="포장공"/>
      <sheetName val="ilch"/>
      <sheetName val="단위중량"/>
      <sheetName val="정부노임단가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원가계산서구조조정"/>
      <sheetName val="B부대공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구천"/>
      <sheetName val="FAX"/>
      <sheetName val="유입맨홀산출"/>
      <sheetName val="설계명세"/>
      <sheetName val="인부노임"/>
      <sheetName val="원가계산서(변경)"/>
      <sheetName val="기초자료입력"/>
      <sheetName val="Sheet4"/>
      <sheetName val="본서하반기"/>
      <sheetName val="하반기(지구대)"/>
      <sheetName val="본사업"/>
      <sheetName val="제출내역 (3)"/>
      <sheetName val="자재일람"/>
      <sheetName val="SHEET PILE단가"/>
      <sheetName val="사유서제출현황-2"/>
      <sheetName val="하조서"/>
      <sheetName val="가락화장을지"/>
      <sheetName val="시운전연료비"/>
      <sheetName val="예산명세서"/>
      <sheetName val="공铌ó_x0000_"/>
      <sheetName val="공_x0000_"/>
      <sheetName val="공䐠"/>
      <sheetName val="공㽐-ૐ"/>
      <sheetName val="CL분석결과"/>
      <sheetName val="제노임"/>
      <sheetName val="Data&amp;Result"/>
      <sheetName val="ATM기초철가"/>
      <sheetName val="손익"/>
      <sheetName val="중질쓰레기"/>
      <sheetName val="압축공기소요량"/>
      <sheetName val="보일러물질수지"/>
      <sheetName val="기존단가 (2)"/>
      <sheetName val="기성내역"/>
      <sheetName val="주차구획선수량"/>
      <sheetName val="MECH"/>
      <sheetName val="상수도토공집계표"/>
      <sheetName val="실행-집행"/>
      <sheetName val="골조"/>
      <sheetName val="총공사내역서"/>
      <sheetName val="일위대가목록 "/>
      <sheetName val="을-ATYPE"/>
      <sheetName val="TABLE"/>
      <sheetName val="RAHMEN"/>
      <sheetName val="WORK"/>
      <sheetName val="AV시스템"/>
      <sheetName val="민속촌메뉴"/>
      <sheetName val="2F 회의실견적_5_14 일대_"/>
      <sheetName val="97"/>
      <sheetName val="식재가격"/>
      <sheetName val="식재총괄"/>
      <sheetName val="토공_total1"/>
      <sheetName val="Customer_Databas1"/>
      <sheetName val="원가_(2)1"/>
      <sheetName val="AIR_SHOWER(3인용)1"/>
      <sheetName val="6PILE__(돌출)1"/>
      <sheetName val="토공(우물통,기타)_1"/>
      <sheetName val="노(97_1,97_9,98_1)1"/>
      <sheetName val="_HIT-&gt;HMC_견적(3900)1"/>
      <sheetName val="내역서_"/>
      <sheetName val="노_무_비"/>
      <sheetName val="Inst_"/>
      <sheetName val="별표_"/>
      <sheetName val="3_2제조설비"/>
      <sheetName val="단가대비표_(3)"/>
      <sheetName val="세골재__T2_변경_현황"/>
      <sheetName val="4.2내역서"/>
      <sheetName val="1구간BOQ"/>
      <sheetName val="도급내역"/>
      <sheetName val="공량(1월22일)"/>
      <sheetName val="출력은_금물"/>
      <sheetName val="단가_"/>
      <sheetName val="일반공사"/>
      <sheetName val="외주비"/>
      <sheetName val="sst,stl창호"/>
      <sheetName val="토사(PE)"/>
      <sheetName val="공통(20-91)"/>
      <sheetName val="설-원가"/>
      <sheetName val="설치자재"/>
      <sheetName val="단중"/>
      <sheetName val="#2_일위대가목록"/>
      <sheetName val="흥양2교토공집계표"/>
      <sheetName val="투찰(하수)"/>
      <sheetName val="형틀공사"/>
      <sheetName val="매출채권"/>
      <sheetName val="조정율"/>
      <sheetName val="품목"/>
      <sheetName val="동원(3)"/>
      <sheetName val="연환"/>
      <sheetName val="주안3차A-A"/>
      <sheetName val="간접경상비"/>
      <sheetName val="Cost bd-&quot;A&quot;"/>
      <sheetName val="기안1"/>
      <sheetName val="2.대외공문"/>
      <sheetName val="Summary Sheets"/>
      <sheetName val="기초입력"/>
      <sheetName val="ES조서출력하기"/>
      <sheetName val="B부대0"/>
      <sheetName val="공급집계 (현대-우림)"/>
      <sheetName val="노임단가 (2)"/>
      <sheetName val="일위대가(계측기설치)"/>
      <sheetName val="f산출"/>
      <sheetName val="자재단가리스트"/>
      <sheetName val="관로공정"/>
      <sheetName val="작업일보"/>
      <sheetName val="내역서01"/>
      <sheetName val="01"/>
      <sheetName val="수배전반"/>
      <sheetName val="총내역서"/>
      <sheetName val="설계예시"/>
      <sheetName val="예산서"/>
      <sheetName val="사급자재(1단계)"/>
      <sheetName val="기초입력 DATA"/>
      <sheetName val="자재대"/>
      <sheetName val="간지"/>
      <sheetName val="견적단가"/>
      <sheetName val="기초작업"/>
      <sheetName val="부대집계"/>
      <sheetName val="전신환매도율"/>
      <sheetName val="일위단가"/>
      <sheetName val="PROJECT BRIEF(EX.NEW)"/>
      <sheetName val="폐토수익화 "/>
      <sheetName val="원료"/>
      <sheetName val="Base"/>
      <sheetName val="사업부배부A"/>
      <sheetName val="현장관리비 산출내역"/>
      <sheetName val="전담운영PM"/>
      <sheetName val="TANK견적대지"/>
      <sheetName val="통신원가"/>
      <sheetName val="일위(집)"/>
      <sheetName val="다이꾸"/>
      <sheetName val="조달단가"/>
      <sheetName val="준공내역"/>
      <sheetName val="강관주휀스"/>
      <sheetName val="AHU-01"/>
      <sheetName val="설_(3)2"/>
      <sheetName val="설_(2)2"/>
      <sheetName val="상반기손익차2총괄"/>
      <sheetName val="교대(A1-A2)"/>
      <sheetName val="공내역"/>
      <sheetName val="어룡"/>
      <sheetName val="토목"/>
      <sheetName val="간접"/>
      <sheetName val="WING3"/>
      <sheetName val="인건-측정"/>
      <sheetName val="99총공사내역서"/>
      <sheetName val="투찰내역"/>
      <sheetName val="공기압축기실"/>
      <sheetName val="중기사용료산출근거"/>
      <sheetName val="총괄표 "/>
      <sheetName val="항목등록"/>
      <sheetName val="주요항목별"/>
      <sheetName val="포장복구집계"/>
      <sheetName val="1,2공구원가계산서"/>
      <sheetName val="석축산출서"/>
      <sheetName val="unitpric"/>
      <sheetName val="합의경상"/>
      <sheetName val="대목"/>
      <sheetName val="1.토공집계표"/>
      <sheetName val="접속단위"/>
      <sheetName val="흙쌓기도수로설치현황"/>
      <sheetName val="샌딩 에폭시 도장"/>
      <sheetName val="일반문틀 설치"/>
      <sheetName val="스텐문틀설치"/>
      <sheetName val=" 토목 처리장도급내역서 "/>
      <sheetName val="BF12-R0"/>
      <sheetName val="현장조사"/>
      <sheetName val="일위대가(목록)"/>
      <sheetName val="산근(목록)"/>
      <sheetName val="재료비"/>
      <sheetName val="이형관중량"/>
      <sheetName val="재료할증"/>
      <sheetName val="단위수량산출"/>
      <sheetName val="낙찰표"/>
      <sheetName val="개별직종노임단가(2003.9)"/>
      <sheetName val="실행내역 (2)"/>
      <sheetName val="계화배수(3대)"/>
      <sheetName val="수량간지"/>
      <sheetName val="XL4Poppy"/>
      <sheetName val="관개"/>
      <sheetName val="각종양식"/>
      <sheetName val="대가호표"/>
      <sheetName val="준공정산"/>
      <sheetName val="전계가"/>
      <sheetName val="산출금액내역"/>
      <sheetName val="용역비내역-진짜"/>
      <sheetName val="관급단가"/>
      <sheetName val="공사비산출서"/>
      <sheetName val="WEIGHT LIST"/>
      <sheetName val="한강운반비"/>
      <sheetName val="단가 (2)"/>
      <sheetName val="파일의이용"/>
      <sheetName val="NO.1-NO12(설계예산서)"/>
      <sheetName val="인건비"/>
      <sheetName val="2.고용보험료산출근거"/>
      <sheetName val="ÀÏÀ§(PANEL)"/>
      <sheetName val="산출"/>
      <sheetName val="토목내역서 (도급단가)"/>
      <sheetName val="기둥(원형)"/>
      <sheetName val="기초공"/>
      <sheetName val="수공기"/>
      <sheetName val="특수기호강도거푸집"/>
      <sheetName val="종배수관면벽신"/>
      <sheetName val="종배수관(신)"/>
      <sheetName val="BOQ(전체)"/>
      <sheetName val="전통건설"/>
      <sheetName val="설계내역2"/>
      <sheetName val="유수전환공사"/>
      <sheetName val="대로근거"/>
      <sheetName val="관로토공"/>
      <sheetName val="우수관"/>
      <sheetName val="공종목록표"/>
      <sheetName val="프랜트면허"/>
      <sheetName val="설계내역서"/>
      <sheetName val="기본자료"/>
      <sheetName val="노무비 "/>
      <sheetName val="평가데이터"/>
      <sheetName val="실행기초"/>
      <sheetName val="부안변전"/>
      <sheetName val="가로등내역서"/>
      <sheetName val="전기외주내역"/>
      <sheetName val="기초목"/>
      <sheetName val="현장관리비데이타"/>
      <sheetName val="기술조건"/>
      <sheetName val="원내역"/>
      <sheetName val="내역(100%)"/>
      <sheetName val="청곡지거입력"/>
      <sheetName val="호표"/>
      <sheetName val="95년12월말"/>
      <sheetName val="4.고용보험"/>
      <sheetName val="휴가비,급량비"/>
      <sheetName val="건설성적"/>
      <sheetName val="자재테이블"/>
      <sheetName val="청곡지선토공총"/>
      <sheetName val="토공총"/>
      <sheetName val="슬래브(유곡)"/>
      <sheetName val="말뚝지/_x0000__x0013_"/>
      <sheetName val="산출내력"/>
      <sheetName val="관리보고"/>
      <sheetName val="97년 추정"/>
      <sheetName val="P-1"/>
      <sheetName val="1월"/>
      <sheetName val="B2BERP"/>
      <sheetName val="itm코드"/>
      <sheetName val="itm기준"/>
      <sheetName val="ETC"/>
      <sheetName val="1-1"/>
      <sheetName val="면적표"/>
      <sheetName val="토공A1"/>
      <sheetName val="적용률"/>
      <sheetName val="1구간FRP수량산출"/>
      <sheetName val="B-data"/>
      <sheetName val="천방교접속"/>
      <sheetName val="대포2교접속"/>
      <sheetName val="환율change"/>
      <sheetName val="3.자재비(총괄)"/>
      <sheetName val="준검 내역서"/>
      <sheetName val="결재갑지"/>
      <sheetName val="제잡비"/>
      <sheetName val="건축2"/>
      <sheetName val="wall"/>
      <sheetName val="효동"/>
      <sheetName val="ND"/>
      <sheetName val="원본(갑지)"/>
      <sheetName val="부자재 적용비율"/>
      <sheetName val="직접경비호표"/>
      <sheetName val="철콘산출"/>
      <sheetName val="노임단가2004(상)"/>
      <sheetName val="MAT"/>
      <sheetName val="공헾⾵_x0005_"/>
      <sheetName val="투자-국내2"/>
      <sheetName val="양식(직판용)"/>
      <sheetName val="상세도(80)"/>
      <sheetName val="개거재료산출"/>
      <sheetName val="버스운행안내"/>
      <sheetName val="예방접종계획"/>
      <sheetName val="근태계획서"/>
      <sheetName val="BOX단위철근"/>
      <sheetName val="자재운반단가일람표"/>
      <sheetName val="시중노임단가"/>
      <sheetName val="상시"/>
      <sheetName val="접속도로1"/>
      <sheetName val="가설공_x0000_"/>
      <sheetName val="말뚝지_x0000__x0000_ﯲ"/>
      <sheetName val="말뚝지怀4Ე"/>
      <sheetName val="평3"/>
      <sheetName val="기계경비"/>
      <sheetName val="지입자재집계표"/>
      <sheetName val="선체-H"/>
      <sheetName val="1 자원총괄"/>
      <sheetName val="설계예/"/>
      <sheetName val="공劰.勼"/>
      <sheetName val="공韛⾶_x0005_"/>
      <sheetName val="공_x0005__x0000_"/>
      <sheetName val="통합"/>
      <sheetName val="옹벽"/>
      <sheetName val="3BL공동구_수량2"/>
      <sheetName val="토공_total2"/>
      <sheetName val="Customer_Databas2"/>
      <sheetName val="원가_(2)2"/>
      <sheetName val="AIR_SHOWER(3인용)2"/>
      <sheetName val="6PILE__(돌출)2"/>
      <sheetName val="토공(우물통,기타)_2"/>
      <sheetName val="노(97_1,97_9,98_1)2"/>
      <sheetName val="_냉각수펌프1"/>
      <sheetName val="1_설계조건1"/>
      <sheetName val="_HIT-&gt;HMC_견적(3900)2"/>
      <sheetName val="내역서_1"/>
      <sheetName val="노_무_비1"/>
      <sheetName val="전선_및_전선관1"/>
      <sheetName val="Inst_1"/>
      <sheetName val="내역서_제출1"/>
      <sheetName val="2000년_공정표1"/>
      <sheetName val="별표_1"/>
      <sheetName val="3_2제조설비1"/>
      <sheetName val="단가대비표_(3)1"/>
      <sheetName val="효성CB_1P기초1"/>
      <sheetName val="노무비_근거1"/>
      <sheetName val="세골재__T2_변경_현황1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기타_정보통신공사"/>
      <sheetName val="노임단가(08_01)"/>
      <sheetName val="갑지_을지"/>
      <sheetName val="C_전기공사"/>
      <sheetName val="Sheet1_(2)"/>
      <sheetName val="DATA테이블1_(2)"/>
      <sheetName val="1000_DB구축_부표"/>
      <sheetName val="CT_"/>
      <sheetName val="조도계산서_(도서)"/>
      <sheetName val="표__지"/>
      <sheetName val="빌딩_안내"/>
      <sheetName val="화재_탐지_설비"/>
      <sheetName val="A_견적"/>
      <sheetName val="s_v"/>
      <sheetName val="도담구내_개소별_명세"/>
      <sheetName val="정거장_설계조건"/>
      <sheetName val="2000_05"/>
      <sheetName val="단가_및_재료비"/>
      <sheetName val="1차_내역서"/>
      <sheetName val="[KKK.XLS]설계예/"/>
      <sheetName val="[KKK.XLS][KKK.XLS]설계예/"/>
      <sheetName val="[KKK.XLS][KKK.XLS][KKK.XLS]설계예/"/>
      <sheetName val="차압계산"/>
      <sheetName val="Sheet15"/>
      <sheetName val="전국현황"/>
      <sheetName val="차수"/>
      <sheetName val="약품설비"/>
      <sheetName val="변경내역"/>
      <sheetName val="공사잡비"/>
      <sheetName val="광장"/>
      <sheetName val="현금예금"/>
      <sheetName val="날개벽"/>
      <sheetName val="Macro(MCC)"/>
      <sheetName val="1"/>
      <sheetName val="철집"/>
      <sheetName val="위치조서"/>
      <sheetName val="가감수량"/>
      <sheetName val="5.지붕"/>
      <sheetName val="철근콘크리트"/>
      <sheetName val="공사미수"/>
      <sheetName val="인사자료총집계"/>
      <sheetName val="70%"/>
      <sheetName val="C3"/>
      <sheetName val="납부서"/>
      <sheetName val="일위대가내역"/>
      <sheetName val="공종별내역서"/>
      <sheetName val="일위_FILE"/>
      <sheetName val="터널대가"/>
      <sheetName val="예정(3)"/>
      <sheetName val="소포내역 (2)"/>
      <sheetName val="단1"/>
      <sheetName val="단가산출(T)"/>
      <sheetName val="공사내역"/>
      <sheetName val="기성금내역서"/>
      <sheetName val="공정외주"/>
      <sheetName val="광주운남을"/>
      <sheetName val="기안문"/>
      <sheetName val="간접비 총괄표"/>
      <sheetName val="개별직종노임단가(2002.5)"/>
      <sheetName val="설계예산서"/>
      <sheetName val="폐기물"/>
      <sheetName val="입력정보"/>
      <sheetName val="토공사"/>
      <sheetName val="SIL98"/>
      <sheetName val="일위대가(4_x0005__x0000__x0000_"/>
      <sheetName val="일위대가(4층원격礊"/>
      <sheetName val="일위대가(4獏め_x0005__x0000_"/>
      <sheetName val="일위대가(4층원격唨"/>
      <sheetName val="일위대가(4蒨,蓬,"/>
      <sheetName val="AIR SHOWER_3인용_"/>
      <sheetName val="일위대가(4ꌱ⿪_x0005__x0000_"/>
      <sheetName val="일위대가(4층원격夸"/>
      <sheetName val="일위대가(4층원격咘"/>
      <sheetName val="노임변동률"/>
      <sheetName val="잡철물"/>
      <sheetName val="매립"/>
      <sheetName val="토목주소"/>
      <sheetName val="청곡간선입력"/>
      <sheetName val="측량요율"/>
      <sheetName val="원가계산 (2)"/>
      <sheetName val="전기일위대가"/>
      <sheetName val="배수공"/>
      <sheetName val="건축기성"/>
      <sheetName val="주소"/>
      <sheetName val="일위목록-기"/>
      <sheetName val="1유리"/>
      <sheetName val="공ମ⿩_x0005_"/>
      <sheetName val="2,EXIST 전기실산출"/>
      <sheetName val="포승중환경개선공사_변경_"/>
      <sheetName val="플랜트 설치"/>
      <sheetName val="북방3터널"/>
      <sheetName val="선급비용"/>
      <sheetName val="단가산출2"/>
      <sheetName val="산출근거1"/>
      <sheetName val="전동기"/>
      <sheetName val="단가대비"/>
      <sheetName val="건축공사"/>
      <sheetName val="GRACE"/>
      <sheetName val="공동구수량"/>
      <sheetName val="남양시작동자105노65기1_3화1_2"/>
      <sheetName val="출력은_금물1"/>
      <sheetName val="국도접속_차도부수량"/>
      <sheetName val="BSD_(2)"/>
      <sheetName val="단가_1"/>
      <sheetName val="일위대가_"/>
      <sheetName val="97년_추정"/>
      <sheetName val="SHEET_PILE단가"/>
      <sheetName val="3_자재비(총괄)"/>
      <sheetName val="준검_내역서"/>
      <sheetName val="5_동별횡주관경"/>
      <sheetName val="1_토공집계표"/>
      <sheetName val="플랜트_설치"/>
      <sheetName val="Cost_bd-&quot;A&quot;"/>
      <sheetName val="Summary_Sheets"/>
      <sheetName val="2_대외공문"/>
      <sheetName val="앉음벽_(2)"/>
      <sheetName val="_토목_처리장도급내역서_"/>
      <sheetName val="4_고용보험"/>
      <sheetName val="2F_회의실견적(5_14_일대)"/>
      <sheetName val="신규_수주분(사용자_정의)"/>
      <sheetName val="현장관리비_산출내역"/>
      <sheetName val="원가계산_(2)"/>
      <sheetName val="토목내역서_(도급단가)"/>
      <sheetName val="업체별기성내역"/>
      <sheetName val="Front"/>
      <sheetName val="팀업무"/>
      <sheetName val="전기내역서(총계)"/>
      <sheetName val="LIST"/>
      <sheetName val="견적내역서"/>
      <sheetName val="견적조건"/>
      <sheetName val="노임이"/>
      <sheetName val="일용노임단가"/>
      <sheetName val="대비"/>
      <sheetName val="조건표 (2)"/>
      <sheetName val="남양구조시험동"/>
      <sheetName val="전기단가조사서"/>
      <sheetName val="신표지1"/>
      <sheetName val="P-산#1-1(WOWA1)"/>
      <sheetName val="단중표-ST"/>
      <sheetName val="담보"/>
      <sheetName val="220 (2)"/>
      <sheetName val="점수계산1-2"/>
      <sheetName val="남양내역"/>
      <sheetName val="경비2내역"/>
      <sheetName val="수안보-MBR1"/>
      <sheetName val="원형1호맨홀토공수량"/>
      <sheetName val="수토공단위당"/>
      <sheetName val="우수공집계"/>
      <sheetName val="P.M 별"/>
      <sheetName val="남평내역"/>
      <sheetName val="본사"/>
      <sheetName val="공장"/>
      <sheetName val="산출기초(기계터파기)3열"/>
      <sheetName val="전송망집계"/>
      <sheetName val="철거수량(전송)"/>
      <sheetName val="BOX수량"/>
      <sheetName val="A1"/>
      <sheetName val="직접노무비"/>
      <sheetName val="도급"/>
      <sheetName val="재료집계표"/>
      <sheetName val="PARAMETER"/>
      <sheetName val="10월"/>
      <sheetName val="기초"/>
      <sheetName val="부경"/>
      <sheetName val="database"/>
      <sheetName val="S1,3"/>
      <sheetName val="기계공사"/>
      <sheetName val="[KKK.XLS][KKK.XLS]말뚝지/_x0000__x0013_"/>
      <sheetName val="정산내역서"/>
      <sheetName val="tggwan(mac)"/>
      <sheetName val="예산총괄표"/>
      <sheetName val="공주-교대(A1)"/>
      <sheetName val="Mc1"/>
      <sheetName val="사업수지"/>
      <sheetName val="표지1"/>
      <sheetName val="산출근거(단청공사)"/>
      <sheetName val="POL6차-PIPING"/>
      <sheetName val="물량"/>
      <sheetName val="산#2-1 (2)"/>
      <sheetName val="산#3-1"/>
      <sheetName val="공량산출서"/>
      <sheetName val="배수통관(좌)"/>
      <sheetName val="99-0002"/>
      <sheetName val="제안실적sum조회"/>
      <sheetName val="중기조종사 단위단가"/>
      <sheetName val="단가조사-1"/>
      <sheetName val="단가조사-2"/>
      <sheetName val="성곽공사"/>
      <sheetName val="제안서입력"/>
      <sheetName val="장비선정 "/>
      <sheetName val="범례표"/>
      <sheetName val="P1(좌,우)"/>
      <sheetName val="참조"/>
      <sheetName val="INFORM"/>
      <sheetName val="9-1차이내역"/>
      <sheetName val="관로내역원"/>
      <sheetName val="CABLE SIZE-1"/>
      <sheetName val="일위대가-1"/>
      <sheetName val="noyim"/>
      <sheetName val="7급줄떼"/>
      <sheetName val="지점별강우량"/>
      <sheetName val="공사 Scope 표지"/>
      <sheetName val="공사 Scope"/>
      <sheetName val="원가표"/>
      <sheetName val="내역-1"/>
      <sheetName val="내역-2"/>
      <sheetName val="일위2"/>
      <sheetName val="일위3"/>
      <sheetName val="몸체(460×600)"/>
      <sheetName val="560×550"/>
      <sheetName val="590×630"/>
      <sheetName val="502(760×600)"/>
      <sheetName val="840×700"/>
      <sheetName val="860×600"/>
      <sheetName val="870×770"/>
      <sheetName val="910×600"/>
      <sheetName val="937×610"/>
      <sheetName val="960×600"/>
      <sheetName val="980×640"/>
      <sheetName val="1000×610"/>
      <sheetName val="1080×770"/>
      <sheetName val="1130×600"/>
      <sheetName val="1200×600"/>
      <sheetName val="503(1230×510)"/>
      <sheetName val="1310×800"/>
      <sheetName val="1360×700"/>
      <sheetName val="1380×670"/>
      <sheetName val="1400×830"/>
      <sheetName val="1450×505"/>
      <sheetName val="1470×700"/>
      <sheetName val="1500×613"/>
      <sheetName val="1500×720"/>
      <sheetName val="1550×770"/>
      <sheetName val="1600×700"/>
      <sheetName val="1650×650"/>
      <sheetName val="1650×800"/>
      <sheetName val="1780×500"/>
      <sheetName val="2190×505"/>
      <sheetName val="504(2700×650)"/>
      <sheetName val="505(840×700)"/>
      <sheetName val="840×840"/>
      <sheetName val="848×613"/>
      <sheetName val="1060×700"/>
      <sheetName val="1080×670"/>
      <sheetName val="1110×722"/>
      <sheetName val="1160×650"/>
      <sheetName val="1160×680"/>
      <sheetName val="1160×730"/>
      <sheetName val="506(1210×730)"/>
      <sheetName val="1310×700"/>
      <sheetName val="1310×790"/>
      <sheetName val="1480×560"/>
      <sheetName val="511(1080×770)"/>
      <sheetName val="512(1360×700)"/>
      <sheetName val="512(1380×670)"/>
      <sheetName val="512(1500×720)"/>
      <sheetName val="512(1650×800)"/>
      <sheetName val="임율산출표"/>
      <sheetName val="간접노무비율"/>
      <sheetName val="직간접노무비집계"/>
      <sheetName val="부문별직접노무발생"/>
      <sheetName val="부분별간접노무집계"/>
      <sheetName val="부분별공통비배부액"/>
      <sheetName val="부분별간접노무발생"/>
      <sheetName val="발생노무집계"/>
      <sheetName val="직접노무비발생"/>
      <sheetName val="간접노무비발생"/>
      <sheetName val="경비집계"/>
      <sheetName val="경비계산"/>
      <sheetName val="경비배부율"/>
      <sheetName val="경비조정"/>
      <sheetName val="가구부문경비집계"/>
      <sheetName val="가구부문부서별배부액"/>
      <sheetName val="경비배부액집계"/>
      <sheetName val="공통비배부액"/>
      <sheetName val="배부율산출"/>
      <sheetName val="월별경비집계"/>
      <sheetName val="월별경비내역"/>
      <sheetName val="작업시간명세표"/>
      <sheetName val="일반관리비비율산출표"/>
      <sheetName val="일반관리및이윤율"/>
      <sheetName val="손익계산서"/>
      <sheetName val="제조원가명세서"/>
      <sheetName val="노무비집계"/>
      <sheetName val="노무공수산출(460×600)"/>
      <sheetName val="적용원단위공수"/>
      <sheetName val="단위당노무공수"/>
      <sheetName val="실적원재료공수"/>
      <sheetName val="실적작업공수"/>
      <sheetName val="난이도가중치"/>
      <sheetName val="실적재품수량산출"/>
      <sheetName val="거울판"/>
      <sheetName val="키큰장"/>
      <sheetName val="서랍통"/>
      <sheetName val="천판류"/>
      <sheetName val="기타"/>
      <sheetName val="포장"/>
      <sheetName val="1∼37"/>
      <sheetName val="38∼94"/>
      <sheetName val="95∼126"/>
      <sheetName val="127∼154"/>
      <sheetName val="155∼205"/>
      <sheetName val="206∼255"/>
      <sheetName val="256∼281"/>
      <sheetName val="추가분"/>
      <sheetName val="뒷선반"/>
      <sheetName val="장식판"/>
      <sheetName val="상판(HPM)"/>
      <sheetName val="상판(인조)"/>
      <sheetName val="포장(1)"/>
      <sheetName val="포장(2)"/>
      <sheetName val="포장(3)"/>
      <sheetName val="포장(4)"/>
      <sheetName val="코킹"/>
      <sheetName val="상판,뒷선반길이"/>
      <sheetName val="간재"/>
      <sheetName val="간노"/>
      <sheetName val="임금"/>
      <sheetName val="임금2"/>
      <sheetName val="경비 (2)"/>
      <sheetName val="경조"/>
      <sheetName val="일반 (2)"/>
      <sheetName val="일반율"/>
      <sheetName val="이윤 (2)"/>
      <sheetName val="이윤율"/>
      <sheetName val="제조"/>
      <sheetName val="손익2"/>
      <sheetName val="제조2"/>
      <sheetName val="기업"/>
      <sheetName val="제조노임"/>
      <sheetName val="시약"/>
      <sheetName val="예정공정표"/>
      <sheetName val="시점교대"/>
      <sheetName val="48평형"/>
      <sheetName val="62평형"/>
      <sheetName val="직접경비"/>
      <sheetName val="Zip_Code"/>
      <sheetName val="우배수"/>
      <sheetName val="기준표"/>
      <sheetName val="암거 제원표-1단계"/>
      <sheetName val="하수처리장"/>
      <sheetName val="시화점실행"/>
      <sheetName val="MEMORY"/>
      <sheetName val="식재일위대"/>
      <sheetName val="13LPMCC"/>
      <sheetName val="ELECTR_x0000__x0000_"/>
      <sheetName val="MAT 철근"/>
      <sheetName val="FAB4생산"/>
      <sheetName val="자재발주서"/>
      <sheetName val="시중노임(공사)"/>
      <sheetName val="합천내역"/>
      <sheetName val="DAN"/>
      <sheetName val="공사비"/>
      <sheetName val="1공구내역"/>
      <sheetName val="건축공사실행"/>
      <sheetName val="BOX전기내역"/>
      <sheetName val="길어깨(현황)"/>
      <sheetName val="60명당사(총괄)"/>
      <sheetName val="실행내역 "/>
      <sheetName val="공사예산하조서(O.K)"/>
      <sheetName val="소각장스케줄"/>
      <sheetName val="급수 (LPM)"/>
      <sheetName val="요약&amp;결과"/>
      <sheetName val="SG"/>
      <sheetName val="일위목록데이타"/>
      <sheetName val="냉천부속동"/>
      <sheetName val="(4-2)열관류값-2"/>
      <sheetName val="금융"/>
      <sheetName val="성곽내역서"/>
      <sheetName val="화전내"/>
      <sheetName val="danga"/>
      <sheetName val="도로정위치부표"/>
      <sheetName val="도로조사부표"/>
      <sheetName val="내역1"/>
      <sheetName val="용산1(해보)"/>
      <sheetName val="부하계산서"/>
      <sheetName val="우각부보강"/>
      <sheetName val="비교1"/>
      <sheetName val="공통단가"/>
      <sheetName val="운반비"/>
      <sheetName val="기준FACTOR"/>
      <sheetName val="산출목록표"/>
      <sheetName val="도시가스현황"/>
      <sheetName val="계산표지"/>
      <sheetName val="급수"/>
      <sheetName val="기계경비산출기준"/>
      <sheetName val="기초단가"/>
      <sheetName val="경영"/>
      <sheetName val="98년"/>
      <sheetName val="실적"/>
      <sheetName val="장비집계"/>
      <sheetName val="조건"/>
      <sheetName val="빙축열"/>
      <sheetName val="금액"/>
      <sheetName val="심사물량"/>
      <sheetName val="심사계산"/>
      <sheetName val="고내분기~한림"/>
      <sheetName val="광령~경마장"/>
      <sheetName val="세기~광령"/>
      <sheetName val="정보"/>
      <sheetName val="2.토목공사"/>
      <sheetName val="월별수입"/>
      <sheetName val="현대물량"/>
      <sheetName val="관급"/>
      <sheetName val="기본사항"/>
      <sheetName val="피엘"/>
      <sheetName val="총괄갑 "/>
      <sheetName val="프로젝트"/>
      <sheetName val="기계경비_시간당_"/>
      <sheetName val="분전함신설"/>
      <sheetName val="접지1종"/>
      <sheetName val="일위대가(가설)"/>
      <sheetName val="퍼ԯ_x0000_"/>
      <sheetName val="96수출"/>
      <sheetName val="부자재_적용비율"/>
      <sheetName val="일위대가목록_"/>
      <sheetName val="공사진행"/>
      <sheetName val="여과지동"/>
      <sheetName val="미드수량"/>
      <sheetName val="하자접수대장"/>
      <sheetName val="홍보비디오"/>
      <sheetName val="집수정(600-700)"/>
      <sheetName val="SUS(150)"/>
      <sheetName val="미장&amp;수장공사"/>
      <sheetName val="인수공규격"/>
      <sheetName val="단면가정"/>
      <sheetName val="부재력정리"/>
      <sheetName val="경비"/>
      <sheetName val="냉온수유니트"/>
      <sheetName val="진단세부현황"/>
      <sheetName val="300XL 세관"/>
      <sheetName val="편입토지조서"/>
      <sheetName val="평균터파기고(1-2,ASP)"/>
      <sheetName val="수원공사비"/>
      <sheetName val="21301동"/>
      <sheetName val="DATA 입력부"/>
      <sheetName val="이름"/>
      <sheetName val="업무분장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/>
      <sheetData sheetId="1210" refreshError="1"/>
      <sheetData sheetId="1211" refreshError="1"/>
      <sheetData sheetId="1212"/>
      <sheetData sheetId="1213"/>
      <sheetData sheetId="1214"/>
      <sheetData sheetId="1215" refreshError="1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/>
      <sheetData sheetId="1232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/>
      <sheetData sheetId="1359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/>
      <sheetData sheetId="1391"/>
      <sheetData sheetId="1392" refreshError="1"/>
      <sheetData sheetId="1393" refreshError="1"/>
      <sheetData sheetId="1394" refreshError="1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"/>
      <sheetName val="건집"/>
      <sheetName val="경산"/>
      <sheetName val="수로교총재료집계"/>
      <sheetName val="Sheet1"/>
      <sheetName val="제-노임"/>
      <sheetName val="HD01"/>
      <sheetName val="제직재"/>
      <sheetName val="부하계산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직재"/>
      <sheetName val="6PILE  (돌출)"/>
      <sheetName val="Sheet1"/>
      <sheetName val="Sheet2"/>
      <sheetName val="Sheet3"/>
      <sheetName val="일위대가9803"/>
      <sheetName val="archi(본사)"/>
      <sheetName val="설직재-1"/>
      <sheetName val="제-노임"/>
      <sheetName val="제직재"/>
      <sheetName val="유별자산배수"/>
      <sheetName val="예정(3)"/>
      <sheetName val="집계"/>
      <sheetName val="#REF"/>
      <sheetName val="기본일위"/>
      <sheetName val="패널"/>
      <sheetName val="직노"/>
      <sheetName val="대로근거"/>
      <sheetName val="중로근거"/>
      <sheetName val="상부집계표"/>
      <sheetName val="철근단면적"/>
      <sheetName val="공문"/>
      <sheetName val="기본Data"/>
      <sheetName val="차액보증"/>
      <sheetName val="경산"/>
      <sheetName val="내역서2안"/>
      <sheetName val="날개벽수량표"/>
      <sheetName val="단면 (2)"/>
      <sheetName val="9811"/>
      <sheetName val="설계조건"/>
      <sheetName val="3련 BOX"/>
      <sheetName val="공사비예산서(토목분)"/>
      <sheetName val="토공"/>
      <sheetName val="교각계산"/>
      <sheetName val="2.2.2입적표"/>
      <sheetName val="Sheet17"/>
      <sheetName val="INPUT"/>
      <sheetName val="기계공사"/>
      <sheetName val="공사비총"/>
      <sheetName val="포장절단"/>
      <sheetName val="실행내역"/>
      <sheetName val="N賃率-職"/>
      <sheetName val="단위중량"/>
      <sheetName val="내역서"/>
      <sheetName val="출력X"/>
      <sheetName val="연결임시"/>
      <sheetName val="대비2"/>
      <sheetName val="터파기및재료"/>
      <sheetName val="일위대가(계측기설치)"/>
      <sheetName val="예가표"/>
      <sheetName val="단가산출2"/>
      <sheetName val="수량집계"/>
      <sheetName val="1062-X방향 "/>
      <sheetName val="날개벽(시점좌측)"/>
      <sheetName val="Sheet1 (2)"/>
      <sheetName val="고창방향"/>
      <sheetName val="간지"/>
      <sheetName val="초기화면"/>
      <sheetName val="이름정의"/>
      <sheetName val="초기화면1"/>
      <sheetName val="수량3"/>
      <sheetName val="토목"/>
      <sheetName val="금액내역서"/>
      <sheetName val="기계경비(시간당)"/>
      <sheetName val="램머"/>
      <sheetName val="설계(안)"/>
      <sheetName val="SLAB&quot;1&quot;"/>
      <sheetName val="기초일위"/>
      <sheetName val="시설일위"/>
      <sheetName val="조명일위"/>
      <sheetName val="간접비"/>
      <sheetName val="TYPE-A"/>
      <sheetName val="토목품셈"/>
      <sheetName val="INPUT(덕도방향-시점)"/>
      <sheetName val="총괄내역서"/>
      <sheetName val="단가산출서"/>
      <sheetName val="(A)내역서"/>
      <sheetName val="1.설계기준"/>
      <sheetName val="I.설계조건"/>
      <sheetName val="설계내역서"/>
      <sheetName val="현장관리비"/>
      <sheetName val="노임단가"/>
      <sheetName val="수종"/>
      <sheetName val="규격"/>
      <sheetName val="BOX"/>
      <sheetName val="조달일반"/>
      <sheetName val="참고"/>
      <sheetName val="영산"/>
      <sheetName val="참조"/>
      <sheetName val="설계"/>
      <sheetName val="투찰"/>
      <sheetName val="찍기"/>
      <sheetName val="laroux"/>
      <sheetName val="충남종건"/>
      <sheetName val="충남종건 (2)"/>
      <sheetName val="태백시"/>
      <sheetName val="인천공항"/>
      <sheetName val="성남시 (2)"/>
      <sheetName val="성남시"/>
      <sheetName val="서대구인입"/>
      <sheetName val="여암교"/>
      <sheetName val="인쇄"/>
      <sheetName val="변경"/>
      <sheetName val="당초"/>
      <sheetName val="차수별계약"/>
      <sheetName val="차수별계약 (4차2회)"/>
      <sheetName val="4차분1회계약"/>
      <sheetName val="4차분요약"/>
      <sheetName val="4차분2회변경"/>
      <sheetName val="잡비 (4차2회)"/>
      <sheetName val="98신규단가(4차2회)"/>
      <sheetName val="차수별수량 (4차2회)"/>
      <sheetName val="5차분1회변경"/>
      <sheetName val="잡비 (5차1회)"/>
      <sheetName val="신규단가(5차1회)"/>
      <sheetName val="설계서갑지"/>
      <sheetName val="설계서갑지(결제)"/>
      <sheetName val="목차3차"/>
      <sheetName val="주요자재(4차2회)"/>
      <sheetName val="주요자재(전체3회변경)"/>
      <sheetName val="예정공정"/>
      <sheetName val="동원인원"/>
      <sheetName val="공사비증감"/>
      <sheetName val="내역서갑지"/>
      <sheetName val="3회변경내역"/>
      <sheetName val="잡비 (3회4차)"/>
      <sheetName val="98신규단가(3회)"/>
      <sheetName val="차수별수량"/>
      <sheetName val="단가조견 (3회)"/>
      <sheetName val="단가조견"/>
      <sheetName val="각종갑지"/>
      <sheetName val="수량갑지1"/>
      <sheetName val="수량갑지2"/>
      <sheetName val="수량갑지3"/>
      <sheetName val="바인더갑지"/>
      <sheetName val="위치도"/>
      <sheetName val="변경공사개요"/>
      <sheetName val="현황B (3)"/>
      <sheetName val="실정진행현황"/>
      <sheetName val="차수변경요약"/>
      <sheetName val="전체변경요약"/>
      <sheetName val="실정보고"/>
      <sheetName val="변경현황"/>
      <sheetName val="현황(전체3회)"/>
      <sheetName val="현황(전체2회)"/>
      <sheetName val="현황(전체1회)"/>
      <sheetName val="도장수량(하1)"/>
      <sheetName val="주형"/>
      <sheetName val="TOTAL_BOQ"/>
      <sheetName val="물가시세"/>
      <sheetName val="관급"/>
      <sheetName val="수량산출"/>
      <sheetName val="우,오수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KUN"/>
      <sheetName val="GAEYO"/>
      <sheetName val="갑지(추정)"/>
      <sheetName val="연돌일위집계"/>
      <sheetName val="Sheet5"/>
      <sheetName val="출자한도"/>
      <sheetName val="노임이"/>
      <sheetName val="인사자료총집계"/>
      <sheetName val="BID"/>
      <sheetName val="주식"/>
      <sheetName val="Sheet1 (2)"/>
      <sheetName val="공문"/>
      <sheetName val="설계내역서"/>
      <sheetName val="APT"/>
      <sheetName val="부속동"/>
      <sheetName val="VL"/>
      <sheetName val="ND"/>
      <sheetName val="SUM-PLT"/>
      <sheetName val="프랜트면허"/>
      <sheetName val="토목주소"/>
      <sheetName val="전기"/>
      <sheetName val="적용률"/>
      <sheetName val="ST창호"/>
      <sheetName val="금액내역서"/>
      <sheetName val="일위대가"/>
      <sheetName val="소비자가"/>
      <sheetName val="TEST1"/>
      <sheetName val="Sheet4"/>
      <sheetName val="부하계산서"/>
      <sheetName val="EVALUATION"/>
      <sheetName val="내역서"/>
      <sheetName val="경비"/>
      <sheetName val="을"/>
      <sheetName val="수리결과"/>
      <sheetName val="ELECTRIC"/>
      <sheetName val="CTEMCOST"/>
      <sheetName val="SCHEDULE"/>
      <sheetName val="소요자재"/>
      <sheetName val="노무산출서"/>
      <sheetName val="수량명세서"/>
      <sheetName val="노임단가"/>
      <sheetName val="방배동내역(리라)"/>
      <sheetName val="부대공사총괄"/>
      <sheetName val="현장경비"/>
      <sheetName val="건축공사집계표"/>
      <sheetName val="금융"/>
      <sheetName val="Sheet1_(2)"/>
      <sheetName val="영동(D)"/>
      <sheetName val="0226"/>
      <sheetName val="J直材4"/>
      <sheetName val="BSD (2)"/>
      <sheetName val="Sheet2"/>
      <sheetName val="갑지_추정_"/>
      <sheetName val="Total"/>
      <sheetName val="콘크리트타설집계표"/>
      <sheetName val="목록"/>
      <sheetName val="중기"/>
      <sheetName val="Wl. Fin."/>
      <sheetName val="ASALTOTA"/>
      <sheetName val="갑지"/>
      <sheetName val="Sheet1_(2)1"/>
      <sheetName val="BSD_(2)"/>
      <sheetName val="Wl__Fin_"/>
      <sheetName val="구성비"/>
      <sheetName val="NM2"/>
      <sheetName val="NW1"/>
      <sheetName val="NW2"/>
      <sheetName val="PW3"/>
      <sheetName val="PW4"/>
      <sheetName val="SC1"/>
      <sheetName val="DNW"/>
      <sheetName val="NE"/>
      <sheetName val="PE"/>
      <sheetName val="PM"/>
      <sheetName val="자재단가"/>
      <sheetName val="부하(성남)"/>
      <sheetName val="조도계산서 (도서)"/>
      <sheetName val="매립"/>
      <sheetName val="Recording,Phone,Headset,PC"/>
      <sheetName val="기타SW"/>
      <sheetName val="PBX"/>
      <sheetName val="NETWORK"/>
      <sheetName val="중기일위대가"/>
      <sheetName val="입찰안"/>
      <sheetName val="FURNITURE-01"/>
      <sheetName val="시화점실행"/>
      <sheetName val="기계내역서"/>
      <sheetName val="직노"/>
      <sheetName val="갑지1"/>
      <sheetName val="전력"/>
      <sheetName val="PANEL"/>
      <sheetName val="I一般比"/>
      <sheetName val="입력"/>
      <sheetName val="개요"/>
      <sheetName val="SUMMARY"/>
      <sheetName val="PAINT"/>
      <sheetName val="입출재고현황 (2)"/>
      <sheetName val="잡비"/>
      <sheetName val="물량표"/>
      <sheetName val="원효펌프교체020812"/>
      <sheetName val="천안IP공장자100노100물량110할증"/>
      <sheetName val="옹벽"/>
      <sheetName val="손익분석"/>
      <sheetName val="200"/>
      <sheetName val="Piping Design Data"/>
      <sheetName val="중기사용료"/>
      <sheetName val="음료실행"/>
      <sheetName val="COVER-P"/>
      <sheetName val="1ST"/>
      <sheetName val="수정시산표"/>
      <sheetName val="9."/>
      <sheetName val="배명(단가)"/>
      <sheetName val="2공구수량"/>
      <sheetName val="부대공Ⅱ"/>
      <sheetName val="Sheet17"/>
      <sheetName val="??(??)"/>
      <sheetName val="Customer Databas"/>
      <sheetName val="__(__)"/>
      <sheetName val="L-type"/>
      <sheetName val="목표세부명세"/>
      <sheetName val="Feuil1"/>
      <sheetName val="#REF"/>
      <sheetName val="6호기"/>
      <sheetName val="Ext. Stone-P"/>
      <sheetName val="일위_파일"/>
      <sheetName val="강당집계표-하임"/>
      <sheetName val="산출내역서집계표"/>
      <sheetName val="별표총괄"/>
      <sheetName val="실행철강하도"/>
      <sheetName val="날개벽수량표"/>
      <sheetName val="경제성분석"/>
      <sheetName val="설계조건"/>
      <sheetName val="도급원가"/>
      <sheetName val="Sheet1"/>
      <sheetName val="01"/>
      <sheetName val="PKG"/>
      <sheetName val="F4-F7"/>
      <sheetName val="할증 "/>
      <sheetName val="운영도(변경후)"/>
      <sheetName val="울산시산표"/>
      <sheetName val="마산월령동골조물량변경"/>
      <sheetName val="내역"/>
      <sheetName val="Curves"/>
      <sheetName val="DATA"/>
      <sheetName val="Tables"/>
      <sheetName val="별제권_정리담보권1"/>
      <sheetName val="뚝토공"/>
      <sheetName val="PROJECT BRIEF"/>
      <sheetName val="정부노임단가"/>
      <sheetName val="매입세"/>
      <sheetName val="공사개요"/>
      <sheetName val="PROJECT BRIEF(EX.NEW)"/>
      <sheetName val="실행(표지,갑,을)"/>
      <sheetName val="여흥"/>
      <sheetName val="손익현황"/>
      <sheetName val="현황CODE"/>
      <sheetName val="충주"/>
      <sheetName val="수안보-MBR1"/>
      <sheetName val="표지"/>
      <sheetName val="COVER"/>
      <sheetName val="98지급계획"/>
      <sheetName val="CONCRETE"/>
      <sheetName val="화재 탐지 설비"/>
      <sheetName val="내역서 입찰가 조정"/>
      <sheetName val="외주발주일정표"/>
      <sheetName val="현장발주현황표"/>
      <sheetName val="VE내역"/>
      <sheetName val="VE내용"/>
      <sheetName val="현설집계표"/>
      <sheetName val="가설"/>
      <sheetName val="관리비"/>
      <sheetName val="철거"/>
      <sheetName val="설비"/>
      <sheetName val="통신"/>
      <sheetName val="목공"/>
      <sheetName val="경량"/>
      <sheetName val="금속"/>
      <sheetName val="도장"/>
      <sheetName val="루버"/>
      <sheetName val="무빙월"/>
      <sheetName val="가구"/>
      <sheetName val="유리"/>
      <sheetName val="습식"/>
      <sheetName val="타일"/>
      <sheetName val="인조석"/>
      <sheetName val="석공"/>
      <sheetName val="수장"/>
      <sheetName val="바리솔"/>
      <sheetName val="방염"/>
      <sheetName val="준공청소"/>
      <sheetName val="건자재"/>
      <sheetName val="목자재"/>
      <sheetName val="마감자재"/>
      <sheetName val="타일자재"/>
      <sheetName val="전동 스크린"/>
      <sheetName val="패브릭"/>
      <sheetName val="쉬트"/>
      <sheetName val="조명기구"/>
      <sheetName val="하드웨어"/>
      <sheetName val="기타"/>
      <sheetName val=" 내역서 실행"/>
      <sheetName val="수량산출"/>
      <sheetName val="DATE"/>
      <sheetName val="원가서"/>
      <sheetName val="집계표"/>
      <sheetName val="발주서"/>
      <sheetName val="실행내역서 "/>
      <sheetName val="UEC영화관본공사내역"/>
      <sheetName val="산출2-기기동력"/>
      <sheetName val="FitOutConfCentre"/>
      <sheetName val="RAB AR&amp;STR"/>
      <sheetName val="조명시설"/>
      <sheetName val="TN"/>
      <sheetName val="9GNG운반"/>
      <sheetName val="총괄집계표"/>
      <sheetName val="환율"/>
      <sheetName val="토공내역"/>
      <sheetName val="대로근거"/>
      <sheetName val="중로근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>
        <row r="732">
          <cell r="A732" t="str">
            <v>Meeting Room #4/#5</v>
          </cell>
        </row>
      </sheetData>
      <sheetData sheetId="164"/>
      <sheetData sheetId="165">
        <row r="732">
          <cell r="A732" t="str">
            <v>Meeting Room #4/#5</v>
          </cell>
        </row>
      </sheetData>
      <sheetData sheetId="166"/>
      <sheetData sheetId="167">
        <row r="732">
          <cell r="A732" t="str">
            <v>Meeting Room #4/#5</v>
          </cell>
        </row>
      </sheetData>
      <sheetData sheetId="168">
        <row r="732">
          <cell r="A732" t="str">
            <v>Meeting Room #4/#5</v>
          </cell>
        </row>
      </sheetData>
      <sheetData sheetId="169">
        <row r="732">
          <cell r="A732" t="str">
            <v>Meeting Room #4/#5</v>
          </cell>
        </row>
      </sheetData>
      <sheetData sheetId="170">
        <row r="732">
          <cell r="A732" t="str">
            <v>Meeting Room #4/#5</v>
          </cell>
        </row>
      </sheetData>
      <sheetData sheetId="171">
        <row r="732">
          <cell r="A732" t="str">
            <v>Meeting Room #4/#5</v>
          </cell>
        </row>
      </sheetData>
      <sheetData sheetId="172">
        <row r="732">
          <cell r="A732" t="str">
            <v>Meeting Room #4/#5</v>
          </cell>
        </row>
      </sheetData>
      <sheetData sheetId="173">
        <row r="732">
          <cell r="A732" t="str">
            <v>Meeting Room #4/#5</v>
          </cell>
        </row>
      </sheetData>
      <sheetData sheetId="174">
        <row r="732">
          <cell r="A732" t="str">
            <v>Meeting Room #4/#5</v>
          </cell>
        </row>
      </sheetData>
      <sheetData sheetId="175">
        <row r="732">
          <cell r="A732" t="str">
            <v>Meeting Room #4/#5</v>
          </cell>
        </row>
      </sheetData>
      <sheetData sheetId="176">
        <row r="732">
          <cell r="A732" t="str">
            <v>Meeting Room #4/#5</v>
          </cell>
        </row>
      </sheetData>
      <sheetData sheetId="177">
        <row r="732">
          <cell r="A732" t="str">
            <v>Meeting Room #4/#5</v>
          </cell>
        </row>
      </sheetData>
      <sheetData sheetId="178">
        <row r="732">
          <cell r="A732" t="str">
            <v>Meeting Room #4/#5</v>
          </cell>
        </row>
      </sheetData>
      <sheetData sheetId="179">
        <row r="732">
          <cell r="A732" t="str">
            <v>Meeting Room #4/#5</v>
          </cell>
        </row>
      </sheetData>
      <sheetData sheetId="180">
        <row r="732">
          <cell r="A732" t="str">
            <v>Meeting Room #4/#5</v>
          </cell>
        </row>
      </sheetData>
      <sheetData sheetId="181">
        <row r="732">
          <cell r="A732" t="str">
            <v>Meeting Room #4/#5</v>
          </cell>
        </row>
      </sheetData>
      <sheetData sheetId="182">
        <row r="732">
          <cell r="A732" t="str">
            <v>Meeting Room #4/#5</v>
          </cell>
        </row>
      </sheetData>
      <sheetData sheetId="183">
        <row r="732">
          <cell r="A732" t="str">
            <v>Meeting Room #4/#5</v>
          </cell>
        </row>
      </sheetData>
      <sheetData sheetId="184">
        <row r="732">
          <cell r="A732" t="str">
            <v>Meeting Room #4/#5</v>
          </cell>
        </row>
      </sheetData>
      <sheetData sheetId="185">
        <row r="732">
          <cell r="A732" t="str">
            <v>Meeting Room #4/#5</v>
          </cell>
        </row>
      </sheetData>
      <sheetData sheetId="186">
        <row r="732">
          <cell r="A732" t="str">
            <v>Meeting Room #4/#5</v>
          </cell>
        </row>
      </sheetData>
      <sheetData sheetId="187">
        <row r="732">
          <cell r="A732" t="str">
            <v>Meeting Room #4/#5</v>
          </cell>
        </row>
      </sheetData>
      <sheetData sheetId="188">
        <row r="732">
          <cell r="A732" t="str">
            <v>Meeting Room #4/#5</v>
          </cell>
        </row>
      </sheetData>
      <sheetData sheetId="189">
        <row r="732">
          <cell r="A732" t="str">
            <v>Meeting Room #4/#5</v>
          </cell>
        </row>
      </sheetData>
      <sheetData sheetId="190">
        <row r="732">
          <cell r="A732" t="str">
            <v>Meeting Room #4/#5</v>
          </cell>
        </row>
      </sheetData>
      <sheetData sheetId="191">
        <row r="732">
          <cell r="A732" t="str">
            <v>Meeting Room #4/#5</v>
          </cell>
        </row>
      </sheetData>
      <sheetData sheetId="192">
        <row r="732">
          <cell r="A732" t="str">
            <v>Meeting Room #4/#5</v>
          </cell>
        </row>
      </sheetData>
      <sheetData sheetId="193">
        <row r="732">
          <cell r="A732" t="str">
            <v>Meeting Room #4/#5</v>
          </cell>
        </row>
      </sheetData>
      <sheetData sheetId="194">
        <row r="732">
          <cell r="A732" t="str">
            <v>Meeting Room #4/#5</v>
          </cell>
        </row>
      </sheetData>
      <sheetData sheetId="195">
        <row r="732">
          <cell r="A732" t="str">
            <v>Meeting Room #4/#5</v>
          </cell>
        </row>
      </sheetData>
      <sheetData sheetId="196">
        <row r="732">
          <cell r="A732" t="str">
            <v>Meeting Room #4/#5</v>
          </cell>
        </row>
      </sheetData>
      <sheetData sheetId="197">
        <row r="732">
          <cell r="A732" t="str">
            <v>Meeting Room #4/#5</v>
          </cell>
        </row>
      </sheetData>
      <sheetData sheetId="198">
        <row r="732">
          <cell r="A732" t="str">
            <v>Meeting Room #4/#5</v>
          </cell>
        </row>
      </sheetData>
      <sheetData sheetId="199">
        <row r="732">
          <cell r="A732" t="str">
            <v>Meeting Room #4/#5</v>
          </cell>
        </row>
      </sheetData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표"/>
      <sheetName val="B-재료1"/>
      <sheetName val="㎡당도장비"/>
      <sheetName val="간재"/>
      <sheetName val="C-직노1"/>
      <sheetName val="간노율"/>
      <sheetName val="C-임금계"/>
      <sheetName val="D-경비1"/>
      <sheetName val="J-경배부"/>
      <sheetName val="경조정"/>
      <sheetName val="운반비"/>
      <sheetName val="L-일반비"/>
      <sheetName val="금화손익"/>
      <sheetName val="금화제조"/>
      <sheetName val="내역서"/>
      <sheetName val="총괄"/>
      <sheetName val="재집"/>
      <sheetName val="직재"/>
      <sheetName val="기타소모"/>
      <sheetName val="노집"/>
      <sheetName val="직노"/>
      <sheetName val="노공"/>
      <sheetName val="임율"/>
      <sheetName val="간노비"/>
      <sheetName val="임금"/>
      <sheetName val="임금 (2)"/>
      <sheetName val="경비"/>
      <sheetName val="배부"/>
      <sheetName val="조정액"/>
      <sheetName val="감가상각비"/>
      <sheetName val="일반"/>
      <sheetName val="일반비율"/>
      <sheetName val="이윤"/>
      <sheetName val="이윤비율"/>
      <sheetName val="대차"/>
      <sheetName val="손익"/>
      <sheetName val="제조"/>
      <sheetName val="대차(3)"/>
      <sheetName val="손익 (3)"/>
      <sheetName val="제조 (3)"/>
      <sheetName val="기업"/>
      <sheetName val="금액내역서"/>
      <sheetName val="설직재-1"/>
      <sheetName val="#REF"/>
      <sheetName val="일위대가(4층원격)"/>
      <sheetName val="일위대가"/>
      <sheetName val="N賃率-職"/>
      <sheetName val="일위대가목록"/>
      <sheetName val="CABLE SIZE-3"/>
      <sheetName val="노임단가"/>
      <sheetName val="Sheet1 (2)"/>
      <sheetName val="수량산출"/>
      <sheetName val="6PILE  (돌출)"/>
      <sheetName val="집계표"/>
      <sheetName val="J直材4"/>
      <sheetName val="제직재"/>
      <sheetName val="C_직노1"/>
      <sheetName val="D_경비1"/>
      <sheetName val="I一般比"/>
      <sheetName val="3-1-3.센터설비"/>
      <sheetName val="Sheet5"/>
      <sheetName val="부하계산서"/>
      <sheetName val="원가계산"/>
      <sheetName val="갑지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원가계산서"/>
      <sheetName val="현장설비"/>
      <sheetName val="시스템안내표지판"/>
      <sheetName val="센터"/>
      <sheetName val="VMS및서버"/>
      <sheetName val="1.우편집중내역서"/>
      <sheetName val="일위대가목차"/>
      <sheetName val="집계"/>
      <sheetName val="기본일위"/>
      <sheetName val="내역서2안"/>
      <sheetName val="실행내역"/>
      <sheetName val="기계"/>
      <sheetName val="SG"/>
      <sheetName val="ilch"/>
      <sheetName val="토지집기류"/>
      <sheetName val="보차도경계석"/>
      <sheetName val="INQUIRY FORMAT FCL EXPO"/>
      <sheetName val="인공LIST"/>
      <sheetName val="노임"/>
      <sheetName val="CTEMCOST"/>
      <sheetName val="비전경영계획"/>
      <sheetName val="임금_(2)"/>
      <sheetName val="손익_(3)"/>
      <sheetName val="제조_(3)"/>
      <sheetName val="CABLE_SIZE-3"/>
      <sheetName val="임금_(2)1"/>
      <sheetName val="손익_(3)1"/>
      <sheetName val="제조_(3)1"/>
      <sheetName val="CABLE_SIZE-31"/>
      <sheetName val="단가조사"/>
      <sheetName val="일위(PN)"/>
      <sheetName val="대운산출"/>
      <sheetName val="Sheet1"/>
      <sheetName val="토목주소"/>
      <sheetName val="data2"/>
      <sheetName val="견적서세부내용"/>
      <sheetName val="견적내용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결재표지1"/>
      <sheetName val="표지"/>
      <sheetName val="증감내역"/>
      <sheetName val="수지예산"/>
      <sheetName val="자재총"/>
      <sheetName val="검토조서"/>
      <sheetName val="신포총괄"/>
      <sheetName val="총괄공사"/>
      <sheetName val="영풍제"/>
      <sheetName val="장암제 "/>
      <sheetName val="언체(신)"/>
      <sheetName val="수량집계(장)"/>
      <sheetName val="평야부집계(장)"/>
      <sheetName val="평야부토적(장)"/>
      <sheetName val="자재집계(장)"/>
      <sheetName val="제당토적(장)"/>
      <sheetName val="여수토수량집계(장)"/>
      <sheetName val="여수토적(장)"/>
      <sheetName val="재료계산(장)"/>
      <sheetName val="평야부토적(신)"/>
      <sheetName val="평야부집계(신)"/>
      <sheetName val="신포제"/>
      <sheetName val="Sheet2"/>
      <sheetName val="재료계산(신)"/>
      <sheetName val="자재집계(신)"/>
      <sheetName val="수량집계(신)"/>
      <sheetName val="여수토적(신)"/>
      <sheetName val="제당토적(신)"/>
      <sheetName val="분수문그림"/>
      <sheetName val="여수토수량집계(신)"/>
      <sheetName val="자재집계(영)"/>
      <sheetName val="수량집계(영)"/>
      <sheetName val="사석헐기(영)"/>
      <sheetName val="여수토옹벽집계(영)"/>
      <sheetName val="영풍개거"/>
      <sheetName val="평야부토적(영)"/>
      <sheetName val="단가조견표"/>
      <sheetName val="단가목록(신)"/>
      <sheetName val="단산목록(신)"/>
      <sheetName val="단가산출기초(신)"/>
      <sheetName val="일일대가(신)"/>
      <sheetName val="자재단가"/>
      <sheetName val="단가목록(영)"/>
      <sheetName val="단산목록(영)"/>
      <sheetName val="일일대가(영)"/>
      <sheetName val="단가산출기초(영)"/>
      <sheetName val="단가목록(장)"/>
      <sheetName val="수로관그림"/>
      <sheetName val="일일대가(장)"/>
      <sheetName val="단산목록(장)"/>
      <sheetName val="단가산출기초(장)"/>
      <sheetName val="중기단가"/>
      <sheetName val="노임단가"/>
      <sheetName val="그라수량(신)"/>
      <sheetName val="그라작업일수(신)"/>
      <sheetName val="주입심도(신)"/>
      <sheetName val="공별내역(신)"/>
      <sheetName val="찬공(신)"/>
      <sheetName val="주입(신)"/>
      <sheetName val="그라수량(영)"/>
      <sheetName val="그라작업일수(영)"/>
      <sheetName val="주입심도(영)"/>
      <sheetName val="공별내역(영)"/>
      <sheetName val="찬공(영)"/>
      <sheetName val="주입(영)"/>
      <sheetName val="Sheet1"/>
      <sheetName val="수량산출"/>
      <sheetName val="관급자재"/>
      <sheetName val="변경관급자재"/>
    </sheetNames>
    <sheetDataSet>
      <sheetData sheetId="0" refreshError="1">
        <row r="59">
          <cell r="O59">
            <v>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토적계산"/>
      <sheetName val="s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6"/>
  <sheetViews>
    <sheetView showGridLines="0" showZeros="0" showOutlineSymbols="0" view="pageBreakPreview" zoomScaleNormal="100" zoomScaleSheetLayoutView="100" workbookViewId="0">
      <selection activeCell="F7" sqref="F7"/>
    </sheetView>
  </sheetViews>
  <sheetFormatPr defaultRowHeight="12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13" ht="39.950000000000003" customHeight="1" x14ac:dyDescent="0.15">
      <c r="A1" s="1"/>
      <c r="B1" s="1"/>
      <c r="C1" s="1"/>
      <c r="D1" s="1"/>
    </row>
    <row r="2" spans="1:13" ht="39.950000000000003" customHeight="1" x14ac:dyDescent="0.15">
      <c r="A2" s="363"/>
      <c r="B2" s="363"/>
      <c r="C2" s="363"/>
      <c r="D2" s="363"/>
    </row>
    <row r="3" spans="1:13" ht="39.950000000000003" customHeight="1" x14ac:dyDescent="0.15">
      <c r="A3" s="3"/>
      <c r="B3" s="4"/>
      <c r="C3" s="4"/>
      <c r="D3" s="4"/>
    </row>
    <row r="4" spans="1:13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13" ht="54" customHeight="1" x14ac:dyDescent="0.15">
      <c r="A5" s="364" t="s">
        <v>497</v>
      </c>
      <c r="B5" s="364"/>
      <c r="C5" s="364"/>
      <c r="D5" s="364"/>
      <c r="E5" s="364"/>
      <c r="F5" s="364"/>
      <c r="G5" s="364"/>
      <c r="H5" s="364"/>
      <c r="I5" s="364"/>
      <c r="J5" s="366" t="s">
        <v>145</v>
      </c>
      <c r="K5" s="366"/>
      <c r="L5" s="366"/>
      <c r="M5" s="366"/>
    </row>
    <row r="6" spans="1:13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</row>
    <row r="7" spans="1:13" ht="39.950000000000003" customHeight="1" x14ac:dyDescent="0.15">
      <c r="A7" s="7"/>
      <c r="B7" s="7"/>
      <c r="C7" s="7"/>
      <c r="D7" s="7"/>
      <c r="J7" s="366"/>
      <c r="K7" s="366"/>
      <c r="L7" s="366"/>
      <c r="M7" s="366"/>
    </row>
    <row r="8" spans="1:13" ht="39.950000000000003" customHeight="1" x14ac:dyDescent="0.15">
      <c r="B8" s="8"/>
      <c r="C8" s="9"/>
      <c r="D8" s="9"/>
      <c r="E8" s="9"/>
      <c r="F8" s="9"/>
      <c r="G8" s="9"/>
      <c r="H8" s="9"/>
      <c r="I8" s="9"/>
      <c r="J8" s="366"/>
      <c r="K8" s="366"/>
      <c r="L8" s="366"/>
      <c r="M8" s="366"/>
    </row>
    <row r="9" spans="1:13" ht="39.950000000000003" customHeight="1" x14ac:dyDescent="0.15">
      <c r="B9" s="8"/>
      <c r="C9" s="9"/>
      <c r="D9" s="9"/>
      <c r="E9" s="9"/>
      <c r="F9" s="9"/>
      <c r="G9" s="9"/>
      <c r="H9" s="9"/>
      <c r="I9" s="9"/>
      <c r="J9" s="366"/>
      <c r="K9" s="366"/>
      <c r="L9" s="366"/>
      <c r="M9" s="366"/>
    </row>
    <row r="10" spans="1:13" ht="39.950000000000003" customHeight="1" x14ac:dyDescent="0.15">
      <c r="B10" s="8"/>
      <c r="C10" s="9"/>
      <c r="D10" s="9"/>
      <c r="E10" s="9"/>
      <c r="F10" s="9"/>
      <c r="G10" s="9"/>
      <c r="H10" s="9"/>
      <c r="I10" s="9"/>
    </row>
    <row r="11" spans="1:13" ht="39.950000000000003" customHeight="1" x14ac:dyDescent="0.15">
      <c r="B11" s="8"/>
      <c r="C11" s="9"/>
      <c r="D11" s="9"/>
      <c r="E11" s="9"/>
      <c r="F11" s="9"/>
      <c r="G11" s="9"/>
      <c r="H11" s="9"/>
      <c r="I11" s="9"/>
    </row>
    <row r="12" spans="1:13" ht="39.950000000000003" customHeight="1" x14ac:dyDescent="0.15">
      <c r="B12" s="8"/>
      <c r="C12" s="9"/>
      <c r="D12" s="9"/>
      <c r="E12" s="9"/>
      <c r="F12" s="9"/>
      <c r="G12" s="9"/>
      <c r="H12" s="9"/>
      <c r="I12" s="9"/>
    </row>
    <row r="13" spans="1:13" ht="39.950000000000003" customHeight="1" x14ac:dyDescent="0.15">
      <c r="B13" s="8"/>
      <c r="C13" s="9"/>
      <c r="D13" s="9"/>
      <c r="E13" s="9"/>
      <c r="F13" s="9"/>
      <c r="G13" s="9"/>
      <c r="H13" s="9"/>
      <c r="I13" s="9"/>
    </row>
    <row r="14" spans="1:13" ht="39.950000000000003" customHeight="1" x14ac:dyDescent="0.15">
      <c r="B14" s="8"/>
      <c r="C14" s="9"/>
      <c r="D14" s="9"/>
      <c r="E14" s="9"/>
      <c r="F14" s="9"/>
      <c r="G14" s="9"/>
      <c r="H14" s="9"/>
      <c r="I14" s="9"/>
    </row>
    <row r="15" spans="1:13" ht="39.950000000000003" customHeight="1" x14ac:dyDescent="0.15">
      <c r="B15" s="9"/>
      <c r="C15" s="9"/>
      <c r="D15" s="9"/>
      <c r="E15" s="9"/>
      <c r="F15" s="9"/>
      <c r="G15" s="9"/>
      <c r="H15" s="9"/>
      <c r="I15" s="9"/>
    </row>
    <row r="16" spans="1:13" ht="39.950000000000003" customHeight="1" x14ac:dyDescent="0.15">
      <c r="B16" s="9"/>
      <c r="C16" s="9"/>
      <c r="D16" s="9"/>
      <c r="E16" s="9"/>
      <c r="F16" s="9"/>
      <c r="G16" s="9"/>
      <c r="H16" s="9"/>
      <c r="I16" s="9"/>
    </row>
  </sheetData>
  <mergeCells count="3">
    <mergeCell ref="A2:D2"/>
    <mergeCell ref="A5:I6"/>
    <mergeCell ref="J5:M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Normal="100" zoomScaleSheetLayoutView="100" workbookViewId="0">
      <pane xSplit="2" ySplit="4" topLeftCell="C5" activePane="bottomRight" state="frozen"/>
      <selection activeCell="H12" sqref="H12"/>
      <selection pane="topRight" activeCell="H12" sqref="H12"/>
      <selection pane="bottomLeft" activeCell="H12" sqref="H12"/>
      <selection pane="bottomRight" activeCell="C7" sqref="C7"/>
    </sheetView>
  </sheetViews>
  <sheetFormatPr defaultColWidth="7.109375" defaultRowHeight="24.95" customHeight="1" x14ac:dyDescent="0.15"/>
  <cols>
    <col min="1" max="1" width="7.77734375" style="20" customWidth="1"/>
    <col min="2" max="2" width="25.77734375" style="20" customWidth="1"/>
    <col min="3" max="3" width="25.77734375" style="65" customWidth="1"/>
    <col min="4" max="4" width="20.77734375" style="65" customWidth="1"/>
    <col min="5" max="5" width="9.44140625" style="20" customWidth="1"/>
    <col min="6" max="6" width="10.109375" style="20" bestFit="1" customWidth="1"/>
    <col min="7" max="250" width="7.109375" style="20"/>
    <col min="251" max="251" width="5.88671875" style="20" customWidth="1"/>
    <col min="252" max="252" width="18" style="20" customWidth="1"/>
    <col min="253" max="259" width="14.33203125" style="20" customWidth="1"/>
    <col min="260" max="260" width="12.77734375" style="20" customWidth="1"/>
    <col min="261" max="261" width="9.44140625" style="20" customWidth="1"/>
    <col min="262" max="262" width="10.109375" style="20" bestFit="1" customWidth="1"/>
    <col min="263" max="506" width="7.109375" style="20"/>
    <col min="507" max="507" width="5.88671875" style="20" customWidth="1"/>
    <col min="508" max="508" width="18" style="20" customWidth="1"/>
    <col min="509" max="515" width="14.33203125" style="20" customWidth="1"/>
    <col min="516" max="516" width="12.77734375" style="20" customWidth="1"/>
    <col min="517" max="517" width="9.44140625" style="20" customWidth="1"/>
    <col min="518" max="518" width="10.109375" style="20" bestFit="1" customWidth="1"/>
    <col min="519" max="762" width="7.109375" style="20"/>
    <col min="763" max="763" width="5.88671875" style="20" customWidth="1"/>
    <col min="764" max="764" width="18" style="20" customWidth="1"/>
    <col min="765" max="771" width="14.33203125" style="20" customWidth="1"/>
    <col min="772" max="772" width="12.77734375" style="20" customWidth="1"/>
    <col min="773" max="773" width="9.44140625" style="20" customWidth="1"/>
    <col min="774" max="774" width="10.109375" style="20" bestFit="1" customWidth="1"/>
    <col min="775" max="1018" width="7.109375" style="20"/>
    <col min="1019" max="1019" width="5.88671875" style="20" customWidth="1"/>
    <col min="1020" max="1020" width="18" style="20" customWidth="1"/>
    <col min="1021" max="1027" width="14.33203125" style="20" customWidth="1"/>
    <col min="1028" max="1028" width="12.77734375" style="20" customWidth="1"/>
    <col min="1029" max="1029" width="9.44140625" style="20" customWidth="1"/>
    <col min="1030" max="1030" width="10.109375" style="20" bestFit="1" customWidth="1"/>
    <col min="1031" max="1274" width="7.109375" style="20"/>
    <col min="1275" max="1275" width="5.88671875" style="20" customWidth="1"/>
    <col min="1276" max="1276" width="18" style="20" customWidth="1"/>
    <col min="1277" max="1283" width="14.33203125" style="20" customWidth="1"/>
    <col min="1284" max="1284" width="12.77734375" style="20" customWidth="1"/>
    <col min="1285" max="1285" width="9.44140625" style="20" customWidth="1"/>
    <col min="1286" max="1286" width="10.109375" style="20" bestFit="1" customWidth="1"/>
    <col min="1287" max="1530" width="7.109375" style="20"/>
    <col min="1531" max="1531" width="5.88671875" style="20" customWidth="1"/>
    <col min="1532" max="1532" width="18" style="20" customWidth="1"/>
    <col min="1533" max="1539" width="14.33203125" style="20" customWidth="1"/>
    <col min="1540" max="1540" width="12.77734375" style="20" customWidth="1"/>
    <col min="1541" max="1541" width="9.44140625" style="20" customWidth="1"/>
    <col min="1542" max="1542" width="10.109375" style="20" bestFit="1" customWidth="1"/>
    <col min="1543" max="1786" width="7.109375" style="20"/>
    <col min="1787" max="1787" width="5.88671875" style="20" customWidth="1"/>
    <col min="1788" max="1788" width="18" style="20" customWidth="1"/>
    <col min="1789" max="1795" width="14.33203125" style="20" customWidth="1"/>
    <col min="1796" max="1796" width="12.77734375" style="20" customWidth="1"/>
    <col min="1797" max="1797" width="9.44140625" style="20" customWidth="1"/>
    <col min="1798" max="1798" width="10.109375" style="20" bestFit="1" customWidth="1"/>
    <col min="1799" max="2042" width="7.109375" style="20"/>
    <col min="2043" max="2043" width="5.88671875" style="20" customWidth="1"/>
    <col min="2044" max="2044" width="18" style="20" customWidth="1"/>
    <col min="2045" max="2051" width="14.33203125" style="20" customWidth="1"/>
    <col min="2052" max="2052" width="12.77734375" style="20" customWidth="1"/>
    <col min="2053" max="2053" width="9.44140625" style="20" customWidth="1"/>
    <col min="2054" max="2054" width="10.109375" style="20" bestFit="1" customWidth="1"/>
    <col min="2055" max="2298" width="7.109375" style="20"/>
    <col min="2299" max="2299" width="5.88671875" style="20" customWidth="1"/>
    <col min="2300" max="2300" width="18" style="20" customWidth="1"/>
    <col min="2301" max="2307" width="14.33203125" style="20" customWidth="1"/>
    <col min="2308" max="2308" width="12.77734375" style="20" customWidth="1"/>
    <col min="2309" max="2309" width="9.44140625" style="20" customWidth="1"/>
    <col min="2310" max="2310" width="10.109375" style="20" bestFit="1" customWidth="1"/>
    <col min="2311" max="2554" width="7.109375" style="20"/>
    <col min="2555" max="2555" width="5.88671875" style="20" customWidth="1"/>
    <col min="2556" max="2556" width="18" style="20" customWidth="1"/>
    <col min="2557" max="2563" width="14.33203125" style="20" customWidth="1"/>
    <col min="2564" max="2564" width="12.77734375" style="20" customWidth="1"/>
    <col min="2565" max="2565" width="9.44140625" style="20" customWidth="1"/>
    <col min="2566" max="2566" width="10.109375" style="20" bestFit="1" customWidth="1"/>
    <col min="2567" max="2810" width="7.109375" style="20"/>
    <col min="2811" max="2811" width="5.88671875" style="20" customWidth="1"/>
    <col min="2812" max="2812" width="18" style="20" customWidth="1"/>
    <col min="2813" max="2819" width="14.33203125" style="20" customWidth="1"/>
    <col min="2820" max="2820" width="12.77734375" style="20" customWidth="1"/>
    <col min="2821" max="2821" width="9.44140625" style="20" customWidth="1"/>
    <col min="2822" max="2822" width="10.109375" style="20" bestFit="1" customWidth="1"/>
    <col min="2823" max="3066" width="7.109375" style="20"/>
    <col min="3067" max="3067" width="5.88671875" style="20" customWidth="1"/>
    <col min="3068" max="3068" width="18" style="20" customWidth="1"/>
    <col min="3069" max="3075" width="14.33203125" style="20" customWidth="1"/>
    <col min="3076" max="3076" width="12.77734375" style="20" customWidth="1"/>
    <col min="3077" max="3077" width="9.44140625" style="20" customWidth="1"/>
    <col min="3078" max="3078" width="10.109375" style="20" bestFit="1" customWidth="1"/>
    <col min="3079" max="3322" width="7.109375" style="20"/>
    <col min="3323" max="3323" width="5.88671875" style="20" customWidth="1"/>
    <col min="3324" max="3324" width="18" style="20" customWidth="1"/>
    <col min="3325" max="3331" width="14.33203125" style="20" customWidth="1"/>
    <col min="3332" max="3332" width="12.77734375" style="20" customWidth="1"/>
    <col min="3333" max="3333" width="9.44140625" style="20" customWidth="1"/>
    <col min="3334" max="3334" width="10.109375" style="20" bestFit="1" customWidth="1"/>
    <col min="3335" max="3578" width="7.109375" style="20"/>
    <col min="3579" max="3579" width="5.88671875" style="20" customWidth="1"/>
    <col min="3580" max="3580" width="18" style="20" customWidth="1"/>
    <col min="3581" max="3587" width="14.33203125" style="20" customWidth="1"/>
    <col min="3588" max="3588" width="12.77734375" style="20" customWidth="1"/>
    <col min="3589" max="3589" width="9.44140625" style="20" customWidth="1"/>
    <col min="3590" max="3590" width="10.109375" style="20" bestFit="1" customWidth="1"/>
    <col min="3591" max="3834" width="7.109375" style="20"/>
    <col min="3835" max="3835" width="5.88671875" style="20" customWidth="1"/>
    <col min="3836" max="3836" width="18" style="20" customWidth="1"/>
    <col min="3837" max="3843" width="14.33203125" style="20" customWidth="1"/>
    <col min="3844" max="3844" width="12.77734375" style="20" customWidth="1"/>
    <col min="3845" max="3845" width="9.44140625" style="20" customWidth="1"/>
    <col min="3846" max="3846" width="10.109375" style="20" bestFit="1" customWidth="1"/>
    <col min="3847" max="4090" width="7.109375" style="20"/>
    <col min="4091" max="4091" width="5.88671875" style="20" customWidth="1"/>
    <col min="4092" max="4092" width="18" style="20" customWidth="1"/>
    <col min="4093" max="4099" width="14.33203125" style="20" customWidth="1"/>
    <col min="4100" max="4100" width="12.77734375" style="20" customWidth="1"/>
    <col min="4101" max="4101" width="9.44140625" style="20" customWidth="1"/>
    <col min="4102" max="4102" width="10.109375" style="20" bestFit="1" customWidth="1"/>
    <col min="4103" max="4346" width="7.109375" style="20"/>
    <col min="4347" max="4347" width="5.88671875" style="20" customWidth="1"/>
    <col min="4348" max="4348" width="18" style="20" customWidth="1"/>
    <col min="4349" max="4355" width="14.33203125" style="20" customWidth="1"/>
    <col min="4356" max="4356" width="12.77734375" style="20" customWidth="1"/>
    <col min="4357" max="4357" width="9.44140625" style="20" customWidth="1"/>
    <col min="4358" max="4358" width="10.109375" style="20" bestFit="1" customWidth="1"/>
    <col min="4359" max="4602" width="7.109375" style="20"/>
    <col min="4603" max="4603" width="5.88671875" style="20" customWidth="1"/>
    <col min="4604" max="4604" width="18" style="20" customWidth="1"/>
    <col min="4605" max="4611" width="14.33203125" style="20" customWidth="1"/>
    <col min="4612" max="4612" width="12.77734375" style="20" customWidth="1"/>
    <col min="4613" max="4613" width="9.44140625" style="20" customWidth="1"/>
    <col min="4614" max="4614" width="10.109375" style="20" bestFit="1" customWidth="1"/>
    <col min="4615" max="4858" width="7.109375" style="20"/>
    <col min="4859" max="4859" width="5.88671875" style="20" customWidth="1"/>
    <col min="4860" max="4860" width="18" style="20" customWidth="1"/>
    <col min="4861" max="4867" width="14.33203125" style="20" customWidth="1"/>
    <col min="4868" max="4868" width="12.77734375" style="20" customWidth="1"/>
    <col min="4869" max="4869" width="9.44140625" style="20" customWidth="1"/>
    <col min="4870" max="4870" width="10.109375" style="20" bestFit="1" customWidth="1"/>
    <col min="4871" max="5114" width="7.109375" style="20"/>
    <col min="5115" max="5115" width="5.88671875" style="20" customWidth="1"/>
    <col min="5116" max="5116" width="18" style="20" customWidth="1"/>
    <col min="5117" max="5123" width="14.33203125" style="20" customWidth="1"/>
    <col min="5124" max="5124" width="12.77734375" style="20" customWidth="1"/>
    <col min="5125" max="5125" width="9.44140625" style="20" customWidth="1"/>
    <col min="5126" max="5126" width="10.109375" style="20" bestFit="1" customWidth="1"/>
    <col min="5127" max="5370" width="7.109375" style="20"/>
    <col min="5371" max="5371" width="5.88671875" style="20" customWidth="1"/>
    <col min="5372" max="5372" width="18" style="20" customWidth="1"/>
    <col min="5373" max="5379" width="14.33203125" style="20" customWidth="1"/>
    <col min="5380" max="5380" width="12.77734375" style="20" customWidth="1"/>
    <col min="5381" max="5381" width="9.44140625" style="20" customWidth="1"/>
    <col min="5382" max="5382" width="10.109375" style="20" bestFit="1" customWidth="1"/>
    <col min="5383" max="5626" width="7.109375" style="20"/>
    <col min="5627" max="5627" width="5.88671875" style="20" customWidth="1"/>
    <col min="5628" max="5628" width="18" style="20" customWidth="1"/>
    <col min="5629" max="5635" width="14.33203125" style="20" customWidth="1"/>
    <col min="5636" max="5636" width="12.77734375" style="20" customWidth="1"/>
    <col min="5637" max="5637" width="9.44140625" style="20" customWidth="1"/>
    <col min="5638" max="5638" width="10.109375" style="20" bestFit="1" customWidth="1"/>
    <col min="5639" max="5882" width="7.109375" style="20"/>
    <col min="5883" max="5883" width="5.88671875" style="20" customWidth="1"/>
    <col min="5884" max="5884" width="18" style="20" customWidth="1"/>
    <col min="5885" max="5891" width="14.33203125" style="20" customWidth="1"/>
    <col min="5892" max="5892" width="12.77734375" style="20" customWidth="1"/>
    <col min="5893" max="5893" width="9.44140625" style="20" customWidth="1"/>
    <col min="5894" max="5894" width="10.109375" style="20" bestFit="1" customWidth="1"/>
    <col min="5895" max="6138" width="7.109375" style="20"/>
    <col min="6139" max="6139" width="5.88671875" style="20" customWidth="1"/>
    <col min="6140" max="6140" width="18" style="20" customWidth="1"/>
    <col min="6141" max="6147" width="14.33203125" style="20" customWidth="1"/>
    <col min="6148" max="6148" width="12.77734375" style="20" customWidth="1"/>
    <col min="6149" max="6149" width="9.44140625" style="20" customWidth="1"/>
    <col min="6150" max="6150" width="10.109375" style="20" bestFit="1" customWidth="1"/>
    <col min="6151" max="6394" width="7.109375" style="20"/>
    <col min="6395" max="6395" width="5.88671875" style="20" customWidth="1"/>
    <col min="6396" max="6396" width="18" style="20" customWidth="1"/>
    <col min="6397" max="6403" width="14.33203125" style="20" customWidth="1"/>
    <col min="6404" max="6404" width="12.77734375" style="20" customWidth="1"/>
    <col min="6405" max="6405" width="9.44140625" style="20" customWidth="1"/>
    <col min="6406" max="6406" width="10.109375" style="20" bestFit="1" customWidth="1"/>
    <col min="6407" max="6650" width="7.109375" style="20"/>
    <col min="6651" max="6651" width="5.88671875" style="20" customWidth="1"/>
    <col min="6652" max="6652" width="18" style="20" customWidth="1"/>
    <col min="6653" max="6659" width="14.33203125" style="20" customWidth="1"/>
    <col min="6660" max="6660" width="12.77734375" style="20" customWidth="1"/>
    <col min="6661" max="6661" width="9.44140625" style="20" customWidth="1"/>
    <col min="6662" max="6662" width="10.109375" style="20" bestFit="1" customWidth="1"/>
    <col min="6663" max="6906" width="7.109375" style="20"/>
    <col min="6907" max="6907" width="5.88671875" style="20" customWidth="1"/>
    <col min="6908" max="6908" width="18" style="20" customWidth="1"/>
    <col min="6909" max="6915" width="14.33203125" style="20" customWidth="1"/>
    <col min="6916" max="6916" width="12.77734375" style="20" customWidth="1"/>
    <col min="6917" max="6917" width="9.44140625" style="20" customWidth="1"/>
    <col min="6918" max="6918" width="10.109375" style="20" bestFit="1" customWidth="1"/>
    <col min="6919" max="7162" width="7.109375" style="20"/>
    <col min="7163" max="7163" width="5.88671875" style="20" customWidth="1"/>
    <col min="7164" max="7164" width="18" style="20" customWidth="1"/>
    <col min="7165" max="7171" width="14.33203125" style="20" customWidth="1"/>
    <col min="7172" max="7172" width="12.77734375" style="20" customWidth="1"/>
    <col min="7173" max="7173" width="9.44140625" style="20" customWidth="1"/>
    <col min="7174" max="7174" width="10.109375" style="20" bestFit="1" customWidth="1"/>
    <col min="7175" max="7418" width="7.109375" style="20"/>
    <col min="7419" max="7419" width="5.88671875" style="20" customWidth="1"/>
    <col min="7420" max="7420" width="18" style="20" customWidth="1"/>
    <col min="7421" max="7427" width="14.33203125" style="20" customWidth="1"/>
    <col min="7428" max="7428" width="12.77734375" style="20" customWidth="1"/>
    <col min="7429" max="7429" width="9.44140625" style="20" customWidth="1"/>
    <col min="7430" max="7430" width="10.109375" style="20" bestFit="1" customWidth="1"/>
    <col min="7431" max="7674" width="7.109375" style="20"/>
    <col min="7675" max="7675" width="5.88671875" style="20" customWidth="1"/>
    <col min="7676" max="7676" width="18" style="20" customWidth="1"/>
    <col min="7677" max="7683" width="14.33203125" style="20" customWidth="1"/>
    <col min="7684" max="7684" width="12.77734375" style="20" customWidth="1"/>
    <col min="7685" max="7685" width="9.44140625" style="20" customWidth="1"/>
    <col min="7686" max="7686" width="10.109375" style="20" bestFit="1" customWidth="1"/>
    <col min="7687" max="7930" width="7.109375" style="20"/>
    <col min="7931" max="7931" width="5.88671875" style="20" customWidth="1"/>
    <col min="7932" max="7932" width="18" style="20" customWidth="1"/>
    <col min="7933" max="7939" width="14.33203125" style="20" customWidth="1"/>
    <col min="7940" max="7940" width="12.77734375" style="20" customWidth="1"/>
    <col min="7941" max="7941" width="9.44140625" style="20" customWidth="1"/>
    <col min="7942" max="7942" width="10.109375" style="20" bestFit="1" customWidth="1"/>
    <col min="7943" max="8186" width="7.109375" style="20"/>
    <col min="8187" max="8187" width="5.88671875" style="20" customWidth="1"/>
    <col min="8188" max="8188" width="18" style="20" customWidth="1"/>
    <col min="8189" max="8195" width="14.33203125" style="20" customWidth="1"/>
    <col min="8196" max="8196" width="12.77734375" style="20" customWidth="1"/>
    <col min="8197" max="8197" width="9.44140625" style="20" customWidth="1"/>
    <col min="8198" max="8198" width="10.109375" style="20" bestFit="1" customWidth="1"/>
    <col min="8199" max="8442" width="7.109375" style="20"/>
    <col min="8443" max="8443" width="5.88671875" style="20" customWidth="1"/>
    <col min="8444" max="8444" width="18" style="20" customWidth="1"/>
    <col min="8445" max="8451" width="14.33203125" style="20" customWidth="1"/>
    <col min="8452" max="8452" width="12.77734375" style="20" customWidth="1"/>
    <col min="8453" max="8453" width="9.44140625" style="20" customWidth="1"/>
    <col min="8454" max="8454" width="10.109375" style="20" bestFit="1" customWidth="1"/>
    <col min="8455" max="8698" width="7.109375" style="20"/>
    <col min="8699" max="8699" width="5.88671875" style="20" customWidth="1"/>
    <col min="8700" max="8700" width="18" style="20" customWidth="1"/>
    <col min="8701" max="8707" width="14.33203125" style="20" customWidth="1"/>
    <col min="8708" max="8708" width="12.77734375" style="20" customWidth="1"/>
    <col min="8709" max="8709" width="9.44140625" style="20" customWidth="1"/>
    <col min="8710" max="8710" width="10.109375" style="20" bestFit="1" customWidth="1"/>
    <col min="8711" max="8954" width="7.109375" style="20"/>
    <col min="8955" max="8955" width="5.88671875" style="20" customWidth="1"/>
    <col min="8956" max="8956" width="18" style="20" customWidth="1"/>
    <col min="8957" max="8963" width="14.33203125" style="20" customWidth="1"/>
    <col min="8964" max="8964" width="12.77734375" style="20" customWidth="1"/>
    <col min="8965" max="8965" width="9.44140625" style="20" customWidth="1"/>
    <col min="8966" max="8966" width="10.109375" style="20" bestFit="1" customWidth="1"/>
    <col min="8967" max="9210" width="7.109375" style="20"/>
    <col min="9211" max="9211" width="5.88671875" style="20" customWidth="1"/>
    <col min="9212" max="9212" width="18" style="20" customWidth="1"/>
    <col min="9213" max="9219" width="14.33203125" style="20" customWidth="1"/>
    <col min="9220" max="9220" width="12.77734375" style="20" customWidth="1"/>
    <col min="9221" max="9221" width="9.44140625" style="20" customWidth="1"/>
    <col min="9222" max="9222" width="10.109375" style="20" bestFit="1" customWidth="1"/>
    <col min="9223" max="9466" width="7.109375" style="20"/>
    <col min="9467" max="9467" width="5.88671875" style="20" customWidth="1"/>
    <col min="9468" max="9468" width="18" style="20" customWidth="1"/>
    <col min="9469" max="9475" width="14.33203125" style="20" customWidth="1"/>
    <col min="9476" max="9476" width="12.77734375" style="20" customWidth="1"/>
    <col min="9477" max="9477" width="9.44140625" style="20" customWidth="1"/>
    <col min="9478" max="9478" width="10.109375" style="20" bestFit="1" customWidth="1"/>
    <col min="9479" max="9722" width="7.109375" style="20"/>
    <col min="9723" max="9723" width="5.88671875" style="20" customWidth="1"/>
    <col min="9724" max="9724" width="18" style="20" customWidth="1"/>
    <col min="9725" max="9731" width="14.33203125" style="20" customWidth="1"/>
    <col min="9732" max="9732" width="12.77734375" style="20" customWidth="1"/>
    <col min="9733" max="9733" width="9.44140625" style="20" customWidth="1"/>
    <col min="9734" max="9734" width="10.109375" style="20" bestFit="1" customWidth="1"/>
    <col min="9735" max="9978" width="7.109375" style="20"/>
    <col min="9979" max="9979" width="5.88671875" style="20" customWidth="1"/>
    <col min="9980" max="9980" width="18" style="20" customWidth="1"/>
    <col min="9981" max="9987" width="14.33203125" style="20" customWidth="1"/>
    <col min="9988" max="9988" width="12.77734375" style="20" customWidth="1"/>
    <col min="9989" max="9989" width="9.44140625" style="20" customWidth="1"/>
    <col min="9990" max="9990" width="10.109375" style="20" bestFit="1" customWidth="1"/>
    <col min="9991" max="10234" width="7.109375" style="20"/>
    <col min="10235" max="10235" width="5.88671875" style="20" customWidth="1"/>
    <col min="10236" max="10236" width="18" style="20" customWidth="1"/>
    <col min="10237" max="10243" width="14.33203125" style="20" customWidth="1"/>
    <col min="10244" max="10244" width="12.77734375" style="20" customWidth="1"/>
    <col min="10245" max="10245" width="9.44140625" style="20" customWidth="1"/>
    <col min="10246" max="10246" width="10.109375" style="20" bestFit="1" customWidth="1"/>
    <col min="10247" max="10490" width="7.109375" style="20"/>
    <col min="10491" max="10491" width="5.88671875" style="20" customWidth="1"/>
    <col min="10492" max="10492" width="18" style="20" customWidth="1"/>
    <col min="10493" max="10499" width="14.33203125" style="20" customWidth="1"/>
    <col min="10500" max="10500" width="12.77734375" style="20" customWidth="1"/>
    <col min="10501" max="10501" width="9.44140625" style="20" customWidth="1"/>
    <col min="10502" max="10502" width="10.109375" style="20" bestFit="1" customWidth="1"/>
    <col min="10503" max="10746" width="7.109375" style="20"/>
    <col min="10747" max="10747" width="5.88671875" style="20" customWidth="1"/>
    <col min="10748" max="10748" width="18" style="20" customWidth="1"/>
    <col min="10749" max="10755" width="14.33203125" style="20" customWidth="1"/>
    <col min="10756" max="10756" width="12.77734375" style="20" customWidth="1"/>
    <col min="10757" max="10757" width="9.44140625" style="20" customWidth="1"/>
    <col min="10758" max="10758" width="10.109375" style="20" bestFit="1" customWidth="1"/>
    <col min="10759" max="11002" width="7.109375" style="20"/>
    <col min="11003" max="11003" width="5.88671875" style="20" customWidth="1"/>
    <col min="11004" max="11004" width="18" style="20" customWidth="1"/>
    <col min="11005" max="11011" width="14.33203125" style="20" customWidth="1"/>
    <col min="11012" max="11012" width="12.77734375" style="20" customWidth="1"/>
    <col min="11013" max="11013" width="9.44140625" style="20" customWidth="1"/>
    <col min="11014" max="11014" width="10.109375" style="20" bestFit="1" customWidth="1"/>
    <col min="11015" max="11258" width="7.109375" style="20"/>
    <col min="11259" max="11259" width="5.88671875" style="20" customWidth="1"/>
    <col min="11260" max="11260" width="18" style="20" customWidth="1"/>
    <col min="11261" max="11267" width="14.33203125" style="20" customWidth="1"/>
    <col min="11268" max="11268" width="12.77734375" style="20" customWidth="1"/>
    <col min="11269" max="11269" width="9.44140625" style="20" customWidth="1"/>
    <col min="11270" max="11270" width="10.109375" style="20" bestFit="1" customWidth="1"/>
    <col min="11271" max="11514" width="7.109375" style="20"/>
    <col min="11515" max="11515" width="5.88671875" style="20" customWidth="1"/>
    <col min="11516" max="11516" width="18" style="20" customWidth="1"/>
    <col min="11517" max="11523" width="14.33203125" style="20" customWidth="1"/>
    <col min="11524" max="11524" width="12.77734375" style="20" customWidth="1"/>
    <col min="11525" max="11525" width="9.44140625" style="20" customWidth="1"/>
    <col min="11526" max="11526" width="10.109375" style="20" bestFit="1" customWidth="1"/>
    <col min="11527" max="11770" width="7.109375" style="20"/>
    <col min="11771" max="11771" width="5.88671875" style="20" customWidth="1"/>
    <col min="11772" max="11772" width="18" style="20" customWidth="1"/>
    <col min="11773" max="11779" width="14.33203125" style="20" customWidth="1"/>
    <col min="11780" max="11780" width="12.77734375" style="20" customWidth="1"/>
    <col min="11781" max="11781" width="9.44140625" style="20" customWidth="1"/>
    <col min="11782" max="11782" width="10.109375" style="20" bestFit="1" customWidth="1"/>
    <col min="11783" max="12026" width="7.109375" style="20"/>
    <col min="12027" max="12027" width="5.88671875" style="20" customWidth="1"/>
    <col min="12028" max="12028" width="18" style="20" customWidth="1"/>
    <col min="12029" max="12035" width="14.33203125" style="20" customWidth="1"/>
    <col min="12036" max="12036" width="12.77734375" style="20" customWidth="1"/>
    <col min="12037" max="12037" width="9.44140625" style="20" customWidth="1"/>
    <col min="12038" max="12038" width="10.109375" style="20" bestFit="1" customWidth="1"/>
    <col min="12039" max="12282" width="7.109375" style="20"/>
    <col min="12283" max="12283" width="5.88671875" style="20" customWidth="1"/>
    <col min="12284" max="12284" width="18" style="20" customWidth="1"/>
    <col min="12285" max="12291" width="14.33203125" style="20" customWidth="1"/>
    <col min="12292" max="12292" width="12.77734375" style="20" customWidth="1"/>
    <col min="12293" max="12293" width="9.44140625" style="20" customWidth="1"/>
    <col min="12294" max="12294" width="10.109375" style="20" bestFit="1" customWidth="1"/>
    <col min="12295" max="12538" width="7.109375" style="20"/>
    <col min="12539" max="12539" width="5.88671875" style="20" customWidth="1"/>
    <col min="12540" max="12540" width="18" style="20" customWidth="1"/>
    <col min="12541" max="12547" width="14.33203125" style="20" customWidth="1"/>
    <col min="12548" max="12548" width="12.77734375" style="20" customWidth="1"/>
    <col min="12549" max="12549" width="9.44140625" style="20" customWidth="1"/>
    <col min="12550" max="12550" width="10.109375" style="20" bestFit="1" customWidth="1"/>
    <col min="12551" max="12794" width="7.109375" style="20"/>
    <col min="12795" max="12795" width="5.88671875" style="20" customWidth="1"/>
    <col min="12796" max="12796" width="18" style="20" customWidth="1"/>
    <col min="12797" max="12803" width="14.33203125" style="20" customWidth="1"/>
    <col min="12804" max="12804" width="12.77734375" style="20" customWidth="1"/>
    <col min="12805" max="12805" width="9.44140625" style="20" customWidth="1"/>
    <col min="12806" max="12806" width="10.109375" style="20" bestFit="1" customWidth="1"/>
    <col min="12807" max="13050" width="7.109375" style="20"/>
    <col min="13051" max="13051" width="5.88671875" style="20" customWidth="1"/>
    <col min="13052" max="13052" width="18" style="20" customWidth="1"/>
    <col min="13053" max="13059" width="14.33203125" style="20" customWidth="1"/>
    <col min="13060" max="13060" width="12.77734375" style="20" customWidth="1"/>
    <col min="13061" max="13061" width="9.44140625" style="20" customWidth="1"/>
    <col min="13062" max="13062" width="10.109375" style="20" bestFit="1" customWidth="1"/>
    <col min="13063" max="13306" width="7.109375" style="20"/>
    <col min="13307" max="13307" width="5.88671875" style="20" customWidth="1"/>
    <col min="13308" max="13308" width="18" style="20" customWidth="1"/>
    <col min="13309" max="13315" width="14.33203125" style="20" customWidth="1"/>
    <col min="13316" max="13316" width="12.77734375" style="20" customWidth="1"/>
    <col min="13317" max="13317" width="9.44140625" style="20" customWidth="1"/>
    <col min="13318" max="13318" width="10.109375" style="20" bestFit="1" customWidth="1"/>
    <col min="13319" max="13562" width="7.109375" style="20"/>
    <col min="13563" max="13563" width="5.88671875" style="20" customWidth="1"/>
    <col min="13564" max="13564" width="18" style="20" customWidth="1"/>
    <col min="13565" max="13571" width="14.33203125" style="20" customWidth="1"/>
    <col min="13572" max="13572" width="12.77734375" style="20" customWidth="1"/>
    <col min="13573" max="13573" width="9.44140625" style="20" customWidth="1"/>
    <col min="13574" max="13574" width="10.109375" style="20" bestFit="1" customWidth="1"/>
    <col min="13575" max="13818" width="7.109375" style="20"/>
    <col min="13819" max="13819" width="5.88671875" style="20" customWidth="1"/>
    <col min="13820" max="13820" width="18" style="20" customWidth="1"/>
    <col min="13821" max="13827" width="14.33203125" style="20" customWidth="1"/>
    <col min="13828" max="13828" width="12.77734375" style="20" customWidth="1"/>
    <col min="13829" max="13829" width="9.44140625" style="20" customWidth="1"/>
    <col min="13830" max="13830" width="10.109375" style="20" bestFit="1" customWidth="1"/>
    <col min="13831" max="14074" width="7.109375" style="20"/>
    <col min="14075" max="14075" width="5.88671875" style="20" customWidth="1"/>
    <col min="14076" max="14076" width="18" style="20" customWidth="1"/>
    <col min="14077" max="14083" width="14.33203125" style="20" customWidth="1"/>
    <col min="14084" max="14084" width="12.77734375" style="20" customWidth="1"/>
    <col min="14085" max="14085" width="9.44140625" style="20" customWidth="1"/>
    <col min="14086" max="14086" width="10.109375" style="20" bestFit="1" customWidth="1"/>
    <col min="14087" max="14330" width="7.109375" style="20"/>
    <col min="14331" max="14331" width="5.88671875" style="20" customWidth="1"/>
    <col min="14332" max="14332" width="18" style="20" customWidth="1"/>
    <col min="14333" max="14339" width="14.33203125" style="20" customWidth="1"/>
    <col min="14340" max="14340" width="12.77734375" style="20" customWidth="1"/>
    <col min="14341" max="14341" width="9.44140625" style="20" customWidth="1"/>
    <col min="14342" max="14342" width="10.109375" style="20" bestFit="1" customWidth="1"/>
    <col min="14343" max="14586" width="7.109375" style="20"/>
    <col min="14587" max="14587" width="5.88671875" style="20" customWidth="1"/>
    <col min="14588" max="14588" width="18" style="20" customWidth="1"/>
    <col min="14589" max="14595" width="14.33203125" style="20" customWidth="1"/>
    <col min="14596" max="14596" width="12.77734375" style="20" customWidth="1"/>
    <col min="14597" max="14597" width="9.44140625" style="20" customWidth="1"/>
    <col min="14598" max="14598" width="10.109375" style="20" bestFit="1" customWidth="1"/>
    <col min="14599" max="14842" width="7.109375" style="20"/>
    <col min="14843" max="14843" width="5.88671875" style="20" customWidth="1"/>
    <col min="14844" max="14844" width="18" style="20" customWidth="1"/>
    <col min="14845" max="14851" width="14.33203125" style="20" customWidth="1"/>
    <col min="14852" max="14852" width="12.77734375" style="20" customWidth="1"/>
    <col min="14853" max="14853" width="9.44140625" style="20" customWidth="1"/>
    <col min="14854" max="14854" width="10.109375" style="20" bestFit="1" customWidth="1"/>
    <col min="14855" max="15098" width="7.109375" style="20"/>
    <col min="15099" max="15099" width="5.88671875" style="20" customWidth="1"/>
    <col min="15100" max="15100" width="18" style="20" customWidth="1"/>
    <col min="15101" max="15107" width="14.33203125" style="20" customWidth="1"/>
    <col min="15108" max="15108" width="12.77734375" style="20" customWidth="1"/>
    <col min="15109" max="15109" width="9.44140625" style="20" customWidth="1"/>
    <col min="15110" max="15110" width="10.109375" style="20" bestFit="1" customWidth="1"/>
    <col min="15111" max="15354" width="7.109375" style="20"/>
    <col min="15355" max="15355" width="5.88671875" style="20" customWidth="1"/>
    <col min="15356" max="15356" width="18" style="20" customWidth="1"/>
    <col min="15357" max="15363" width="14.33203125" style="20" customWidth="1"/>
    <col min="15364" max="15364" width="12.77734375" style="20" customWidth="1"/>
    <col min="15365" max="15365" width="9.44140625" style="20" customWidth="1"/>
    <col min="15366" max="15366" width="10.109375" style="20" bestFit="1" customWidth="1"/>
    <col min="15367" max="15610" width="7.109375" style="20"/>
    <col min="15611" max="15611" width="5.88671875" style="20" customWidth="1"/>
    <col min="15612" max="15612" width="18" style="20" customWidth="1"/>
    <col min="15613" max="15619" width="14.33203125" style="20" customWidth="1"/>
    <col min="15620" max="15620" width="12.77734375" style="20" customWidth="1"/>
    <col min="15621" max="15621" width="9.44140625" style="20" customWidth="1"/>
    <col min="15622" max="15622" width="10.109375" style="20" bestFit="1" customWidth="1"/>
    <col min="15623" max="15866" width="7.109375" style="20"/>
    <col min="15867" max="15867" width="5.88671875" style="20" customWidth="1"/>
    <col min="15868" max="15868" width="18" style="20" customWidth="1"/>
    <col min="15869" max="15875" width="14.33203125" style="20" customWidth="1"/>
    <col min="15876" max="15876" width="12.77734375" style="20" customWidth="1"/>
    <col min="15877" max="15877" width="9.44140625" style="20" customWidth="1"/>
    <col min="15878" max="15878" width="10.109375" style="20" bestFit="1" customWidth="1"/>
    <col min="15879" max="16122" width="7.109375" style="20"/>
    <col min="16123" max="16123" width="5.88671875" style="20" customWidth="1"/>
    <col min="16124" max="16124" width="18" style="20" customWidth="1"/>
    <col min="16125" max="16131" width="14.33203125" style="20" customWidth="1"/>
    <col min="16132" max="16132" width="12.77734375" style="20" customWidth="1"/>
    <col min="16133" max="16133" width="9.44140625" style="20" customWidth="1"/>
    <col min="16134" max="16134" width="10.109375" style="20" bestFit="1" customWidth="1"/>
    <col min="16135" max="16384" width="7.109375" style="20"/>
  </cols>
  <sheetData>
    <row r="1" spans="1:6" s="64" customFormat="1" ht="42" customHeight="1" x14ac:dyDescent="0.15">
      <c r="A1" s="312" t="s">
        <v>384</v>
      </c>
      <c r="B1" s="62"/>
      <c r="C1" s="62"/>
      <c r="D1" s="63"/>
    </row>
    <row r="2" spans="1:6" ht="20.100000000000001" customHeight="1" x14ac:dyDescent="0.15"/>
    <row r="3" spans="1:6" s="67" customFormat="1" ht="30" customHeight="1" x14ac:dyDescent="0.15">
      <c r="A3" s="23" t="str">
        <f>원가!A3</f>
        <v>■ 과업명:백남준아트센터 기획전 방호인력 도급 용역[1개월 미만(3월) 기준]</v>
      </c>
      <c r="B3" s="66"/>
      <c r="C3" s="72"/>
      <c r="D3" s="25" t="s">
        <v>33</v>
      </c>
    </row>
    <row r="4" spans="1:6" s="26" customFormat="1" ht="30" customHeight="1" x14ac:dyDescent="0.15">
      <c r="A4" s="396" t="s">
        <v>79</v>
      </c>
      <c r="B4" s="396"/>
      <c r="C4" s="314" t="s">
        <v>344</v>
      </c>
      <c r="D4" s="313" t="s">
        <v>81</v>
      </c>
    </row>
    <row r="5" spans="1:6" ht="30" customHeight="1" x14ac:dyDescent="0.15">
      <c r="A5" s="397" t="s">
        <v>212</v>
      </c>
      <c r="B5" s="42" t="s">
        <v>35</v>
      </c>
      <c r="C5" s="68">
        <f>노집!$D6</f>
        <v>8275440</v>
      </c>
      <c r="D5" s="68"/>
      <c r="F5" s="69"/>
    </row>
    <row r="6" spans="1:6" ht="30" customHeight="1" x14ac:dyDescent="0.15">
      <c r="A6" s="390"/>
      <c r="B6" s="42" t="s">
        <v>37</v>
      </c>
      <c r="C6" s="68">
        <f>노집!$G6</f>
        <v>993052</v>
      </c>
      <c r="D6" s="68"/>
      <c r="F6" s="69"/>
    </row>
    <row r="7" spans="1:6" ht="30" customHeight="1" x14ac:dyDescent="0.15">
      <c r="A7" s="390"/>
      <c r="B7" s="42" t="s">
        <v>36</v>
      </c>
      <c r="C7" s="68">
        <f>노집!$J6</f>
        <v>1952720</v>
      </c>
      <c r="D7" s="68"/>
      <c r="F7" s="69"/>
    </row>
    <row r="8" spans="1:6" ht="30" customHeight="1" x14ac:dyDescent="0.15">
      <c r="A8" s="391"/>
      <c r="B8" s="42" t="s">
        <v>38</v>
      </c>
      <c r="C8" s="68">
        <f>노집!$M6</f>
        <v>0</v>
      </c>
      <c r="D8" s="68"/>
      <c r="F8" s="69"/>
    </row>
    <row r="9" spans="1:6" ht="30" customHeight="1" x14ac:dyDescent="0.15">
      <c r="A9" s="398" t="s">
        <v>19</v>
      </c>
      <c r="B9" s="399"/>
      <c r="C9" s="68">
        <f t="shared" ref="C9" si="0">SUM(C5:C8)</f>
        <v>11221212</v>
      </c>
      <c r="D9" s="68"/>
      <c r="F9" s="69"/>
    </row>
    <row r="10" spans="1:6" ht="30" customHeight="1" x14ac:dyDescent="0.15">
      <c r="A10" s="400" t="s">
        <v>161</v>
      </c>
      <c r="B10" s="42" t="s">
        <v>57</v>
      </c>
      <c r="C10" s="68">
        <f>보험집!$D6</f>
        <v>96502</v>
      </c>
      <c r="D10" s="68"/>
      <c r="F10" s="69"/>
    </row>
    <row r="11" spans="1:6" ht="30" customHeight="1" x14ac:dyDescent="0.15">
      <c r="A11" s="401"/>
      <c r="B11" s="70" t="s">
        <v>433</v>
      </c>
      <c r="C11" s="68">
        <f>보험집!$G6</f>
        <v>397791</v>
      </c>
      <c r="D11" s="68"/>
      <c r="F11" s="69"/>
    </row>
    <row r="12" spans="1:6" ht="30" customHeight="1" x14ac:dyDescent="0.15">
      <c r="A12" s="401"/>
      <c r="B12" s="70" t="s">
        <v>1</v>
      </c>
      <c r="C12" s="68">
        <f>보험집!$J6</f>
        <v>51513</v>
      </c>
      <c r="D12" s="68"/>
      <c r="F12" s="69"/>
    </row>
    <row r="13" spans="1:6" ht="30" customHeight="1" x14ac:dyDescent="0.15">
      <c r="A13" s="401"/>
      <c r="B13" s="42" t="s">
        <v>2</v>
      </c>
      <c r="C13" s="68">
        <f>보험집!$M6</f>
        <v>0</v>
      </c>
      <c r="D13" s="68"/>
      <c r="F13" s="69"/>
    </row>
    <row r="14" spans="1:6" ht="30" customHeight="1" x14ac:dyDescent="0.15">
      <c r="A14" s="401"/>
      <c r="B14" s="42" t="s">
        <v>3</v>
      </c>
      <c r="C14" s="68">
        <f>보험집!$P6</f>
        <v>129043</v>
      </c>
      <c r="D14" s="68"/>
      <c r="F14" s="69"/>
    </row>
    <row r="15" spans="1:6" ht="30" customHeight="1" x14ac:dyDescent="0.15">
      <c r="A15" s="401"/>
      <c r="B15" s="42" t="s">
        <v>4</v>
      </c>
      <c r="C15" s="68">
        <f>보험집!$S6</f>
        <v>6732</v>
      </c>
      <c r="D15" s="68"/>
      <c r="F15" s="69"/>
    </row>
    <row r="16" spans="1:6" ht="30" customHeight="1" x14ac:dyDescent="0.15">
      <c r="A16" s="402"/>
      <c r="B16" s="42" t="s">
        <v>162</v>
      </c>
      <c r="C16" s="68">
        <f>복리산출!D8</f>
        <v>440000</v>
      </c>
      <c r="D16" s="68"/>
      <c r="F16" s="69"/>
    </row>
    <row r="17" spans="1:6" ht="30" customHeight="1" thickBot="1" x14ac:dyDescent="0.2">
      <c r="A17" s="403" t="s">
        <v>19</v>
      </c>
      <c r="B17" s="404"/>
      <c r="C17" s="71">
        <f t="shared" ref="C17" si="1">SUM(C10:C16)</f>
        <v>1121581</v>
      </c>
      <c r="D17" s="71"/>
      <c r="F17" s="69"/>
    </row>
    <row r="18" spans="1:6" s="26" customFormat="1" ht="30" customHeight="1" thickTop="1" x14ac:dyDescent="0.15">
      <c r="A18" s="394" t="s">
        <v>213</v>
      </c>
      <c r="B18" s="395"/>
      <c r="C18" s="315">
        <f>C9+C17</f>
        <v>12342793</v>
      </c>
      <c r="D18" s="315"/>
    </row>
    <row r="19" spans="1:6" ht="30" customHeight="1" x14ac:dyDescent="0.15">
      <c r="A19" s="20" t="s">
        <v>303</v>
      </c>
    </row>
    <row r="20" spans="1:6" ht="30" customHeight="1" x14ac:dyDescent="0.15">
      <c r="A20" s="20" t="s">
        <v>385</v>
      </c>
    </row>
    <row r="21" spans="1:6" ht="23.1" customHeight="1" x14ac:dyDescent="0.15"/>
  </sheetData>
  <mergeCells count="6">
    <mergeCell ref="A18:B18"/>
    <mergeCell ref="A4:B4"/>
    <mergeCell ref="A5:A8"/>
    <mergeCell ref="A9:B9"/>
    <mergeCell ref="A10:A16"/>
    <mergeCell ref="A17:B17"/>
  </mergeCells>
  <phoneticPr fontId="17" type="noConversion"/>
  <printOptions horizontalCentered="1"/>
  <pageMargins left="0.51181102362204722" right="0.51181102362204722" top="1.0236220472440944" bottom="0.70866141732283472" header="0.51181102362204722" footer="0.5118110236220472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H12" sqref="H12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64" t="s">
        <v>282</v>
      </c>
      <c r="B5" s="364"/>
      <c r="C5" s="364"/>
      <c r="D5" s="364"/>
      <c r="E5" s="364"/>
      <c r="F5" s="364"/>
      <c r="G5" s="364"/>
      <c r="H5" s="364"/>
      <c r="I5" s="364"/>
      <c r="J5" s="366">
        <v>1</v>
      </c>
      <c r="K5" s="366"/>
      <c r="L5" s="366"/>
      <c r="M5" s="366"/>
      <c r="S5" s="10"/>
      <c r="T5" s="11"/>
    </row>
    <row r="6" spans="1:20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  <c r="S6" s="10"/>
      <c r="T6" s="11"/>
    </row>
    <row r="7" spans="1:20" ht="39.950000000000003" customHeight="1" x14ac:dyDescent="0.15">
      <c r="A7" s="7"/>
      <c r="B7" s="12"/>
      <c r="C7" s="405"/>
      <c r="D7" s="405"/>
      <c r="E7" s="405"/>
      <c r="F7" s="405"/>
      <c r="G7" s="405"/>
      <c r="H7" s="405"/>
      <c r="I7" s="405"/>
      <c r="J7" s="366"/>
      <c r="K7" s="366"/>
      <c r="L7" s="366"/>
      <c r="M7" s="366"/>
      <c r="S7" s="10"/>
      <c r="T7" s="11"/>
    </row>
    <row r="8" spans="1:20" ht="39.950000000000003" customHeight="1" x14ac:dyDescent="0.15">
      <c r="B8" s="12"/>
      <c r="C8" s="405"/>
      <c r="D8" s="405"/>
      <c r="E8" s="405"/>
      <c r="F8" s="405"/>
      <c r="G8" s="405"/>
      <c r="H8" s="405"/>
      <c r="I8" s="405"/>
      <c r="J8" s="366"/>
      <c r="K8" s="366"/>
      <c r="L8" s="366"/>
      <c r="M8" s="366"/>
      <c r="S8" s="10"/>
      <c r="T8" s="11"/>
    </row>
    <row r="9" spans="1:20" ht="39.950000000000003" customHeight="1" x14ac:dyDescent="0.15">
      <c r="B9" s="12"/>
      <c r="C9" s="405"/>
      <c r="D9" s="405"/>
      <c r="E9" s="405"/>
      <c r="F9" s="405"/>
      <c r="G9" s="405"/>
      <c r="H9" s="405"/>
      <c r="I9" s="405"/>
      <c r="J9" s="366"/>
      <c r="K9" s="366"/>
      <c r="L9" s="366"/>
      <c r="M9" s="36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showZeros="0" view="pageBreakPreview" zoomScale="95" zoomScaleNormal="100" zoomScaleSheetLayoutView="95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G9" sqref="G9"/>
    </sheetView>
  </sheetViews>
  <sheetFormatPr defaultColWidth="8.88671875" defaultRowHeight="13.5" x14ac:dyDescent="0.15"/>
  <cols>
    <col min="1" max="1" width="24.5546875" style="77" customWidth="1"/>
    <col min="2" max="2" width="6.33203125" style="77" customWidth="1"/>
    <col min="3" max="3" width="6.77734375" style="77" customWidth="1"/>
    <col min="4" max="4" width="14.33203125" style="77" customWidth="1"/>
    <col min="5" max="5" width="17.88671875" style="77" customWidth="1"/>
    <col min="6" max="6" width="14.21875" style="77" customWidth="1"/>
    <col min="7" max="7" width="26.109375" style="77" customWidth="1"/>
    <col min="8" max="8" width="13.21875" style="77" customWidth="1"/>
    <col min="9" max="9" width="0" style="77" hidden="1" customWidth="1"/>
    <col min="10" max="10" width="13.44140625" style="77" hidden="1" customWidth="1"/>
    <col min="11" max="11" width="13.109375" style="77" hidden="1" customWidth="1"/>
    <col min="12" max="12" width="10.33203125" style="77" hidden="1" customWidth="1"/>
    <col min="13" max="16384" width="8.88671875" style="77"/>
  </cols>
  <sheetData>
    <row r="1" spans="1:12" ht="36.950000000000003" customHeight="1" x14ac:dyDescent="0.15">
      <c r="A1" s="411" t="s">
        <v>370</v>
      </c>
      <c r="B1" s="411"/>
      <c r="C1" s="411"/>
      <c r="D1" s="411"/>
      <c r="E1" s="411"/>
      <c r="F1" s="411"/>
      <c r="G1" s="411"/>
      <c r="H1" s="411"/>
    </row>
    <row r="2" spans="1:12" ht="20.100000000000001" customHeight="1" x14ac:dyDescent="0.15"/>
    <row r="3" spans="1:12" s="16" customFormat="1" ht="30" customHeight="1" x14ac:dyDescent="0.15">
      <c r="A3" s="23" t="str">
        <f>원가!$A$3</f>
        <v>■ 과업명:백남준아트센터 기획전 방호인력 도급 용역[1개월 미만(3월) 기준]</v>
      </c>
      <c r="H3" s="78" t="s">
        <v>284</v>
      </c>
      <c r="I3" s="79"/>
    </row>
    <row r="4" spans="1:12" s="79" customFormat="1" ht="30" customHeight="1" x14ac:dyDescent="0.15">
      <c r="A4" s="292" t="s">
        <v>22</v>
      </c>
      <c r="B4" s="80" t="s">
        <v>24</v>
      </c>
      <c r="C4" s="412" t="s">
        <v>60</v>
      </c>
      <c r="D4" s="413"/>
      <c r="E4" s="414"/>
      <c r="F4" s="80" t="s">
        <v>58</v>
      </c>
      <c r="G4" s="80" t="s">
        <v>59</v>
      </c>
      <c r="H4" s="80" t="s">
        <v>26</v>
      </c>
      <c r="I4" s="81" t="s">
        <v>169</v>
      </c>
      <c r="J4" s="81" t="s">
        <v>59</v>
      </c>
      <c r="K4" s="81" t="s">
        <v>170</v>
      </c>
    </row>
    <row r="5" spans="1:12" s="15" customFormat="1" ht="30" customHeight="1" x14ac:dyDescent="0.15">
      <c r="A5" s="379" t="s">
        <v>344</v>
      </c>
      <c r="B5" s="407">
        <v>4</v>
      </c>
      <c r="C5" s="407" t="s">
        <v>61</v>
      </c>
      <c r="D5" s="82" t="s">
        <v>345</v>
      </c>
      <c r="E5" s="288" t="s">
        <v>388</v>
      </c>
      <c r="F5" s="82">
        <v>4</v>
      </c>
      <c r="G5" s="288" t="s">
        <v>164</v>
      </c>
      <c r="H5" s="409"/>
      <c r="I5" s="83">
        <f>18-9</f>
        <v>9</v>
      </c>
      <c r="J5" s="84">
        <v>1</v>
      </c>
      <c r="K5" s="84">
        <f>I5-J5</f>
        <v>8</v>
      </c>
      <c r="L5" s="85"/>
    </row>
    <row r="6" spans="1:12" s="15" customFormat="1" ht="30" customHeight="1" x14ac:dyDescent="0.15">
      <c r="A6" s="415"/>
      <c r="B6" s="416"/>
      <c r="C6" s="416"/>
      <c r="D6" s="291" t="s">
        <v>346</v>
      </c>
      <c r="E6" s="86" t="s">
        <v>163</v>
      </c>
      <c r="F6" s="291"/>
      <c r="G6" s="86"/>
      <c r="H6" s="417"/>
      <c r="I6" s="87"/>
      <c r="J6" s="87"/>
      <c r="K6" s="87"/>
      <c r="L6" s="15" t="s">
        <v>506</v>
      </c>
    </row>
    <row r="7" spans="1:12" s="15" customFormat="1" ht="30" customHeight="1" x14ac:dyDescent="0.15">
      <c r="A7" s="379"/>
      <c r="B7" s="407"/>
      <c r="C7" s="407"/>
      <c r="D7" s="82"/>
      <c r="E7" s="288"/>
      <c r="F7" s="82"/>
      <c r="G7" s="288"/>
      <c r="H7" s="409"/>
      <c r="I7" s="83"/>
      <c r="J7" s="84"/>
      <c r="K7" s="84"/>
    </row>
    <row r="8" spans="1:12" s="15" customFormat="1" ht="30" customHeight="1" thickBot="1" x14ac:dyDescent="0.2">
      <c r="A8" s="406"/>
      <c r="B8" s="408"/>
      <c r="C8" s="408"/>
      <c r="D8" s="318"/>
      <c r="E8" s="317"/>
      <c r="F8" s="318"/>
      <c r="G8" s="317"/>
      <c r="H8" s="410"/>
      <c r="I8" s="87"/>
      <c r="J8" s="87"/>
      <c r="K8" s="87"/>
      <c r="L8" s="88"/>
    </row>
    <row r="9" spans="1:12" s="16" customFormat="1" ht="30" customHeight="1" thickTop="1" x14ac:dyDescent="0.15">
      <c r="A9" s="316" t="s">
        <v>19</v>
      </c>
      <c r="B9" s="121">
        <f>SUM(B5:B8)</f>
        <v>4</v>
      </c>
      <c r="C9" s="121"/>
      <c r="D9" s="306"/>
      <c r="E9" s="306"/>
      <c r="F9" s="306"/>
      <c r="G9" s="306"/>
      <c r="H9" s="306"/>
      <c r="I9" s="90"/>
      <c r="J9" s="90"/>
      <c r="K9" s="90"/>
      <c r="L9" s="256"/>
    </row>
    <row r="10" spans="1:12" s="15" customFormat="1" ht="30" customHeight="1" x14ac:dyDescent="0.15">
      <c r="A10" s="15" t="s">
        <v>389</v>
      </c>
    </row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/>
    <row r="14" spans="1:12" s="15" customFormat="1" ht="20.100000000000001" customHeight="1" x14ac:dyDescent="0.15"/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20.100000000000001" customHeight="1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  <row r="149" s="15" customFormat="1" ht="12" x14ac:dyDescent="0.15"/>
  </sheetData>
  <mergeCells count="10">
    <mergeCell ref="A7:A8"/>
    <mergeCell ref="B7:B8"/>
    <mergeCell ref="C7:C8"/>
    <mergeCell ref="H7:H8"/>
    <mergeCell ref="A1:H1"/>
    <mergeCell ref="C4:E4"/>
    <mergeCell ref="A5:A6"/>
    <mergeCell ref="B5:B6"/>
    <mergeCell ref="C5:C6"/>
    <mergeCell ref="H5:H6"/>
  </mergeCells>
  <phoneticPr fontId="17" type="noConversion"/>
  <printOptions horizontalCentered="1"/>
  <pageMargins left="0.47244094488188981" right="0.47244094488188981" top="0.98425196850393704" bottom="0.47244094488188981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view="pageBreakPreview" zoomScale="95" zoomScaleNormal="100" zoomScaleSheetLayoutView="95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F8" sqref="F8"/>
    </sheetView>
  </sheetViews>
  <sheetFormatPr defaultColWidth="8.88671875" defaultRowHeight="13.5" x14ac:dyDescent="0.15"/>
  <cols>
    <col min="1" max="1" width="14.5546875" style="77" customWidth="1"/>
    <col min="2" max="2" width="14.44140625" style="77" customWidth="1"/>
    <col min="3" max="3" width="4.77734375" style="77" customWidth="1"/>
    <col min="4" max="7" width="16.77734375" style="77" customWidth="1"/>
    <col min="8" max="8" width="8.77734375" style="77" customWidth="1"/>
    <col min="9" max="9" width="10.44140625" style="77" customWidth="1"/>
    <col min="10" max="12" width="0" style="77" hidden="1" customWidth="1"/>
    <col min="13" max="16384" width="8.88671875" style="77"/>
  </cols>
  <sheetData>
    <row r="1" spans="1:12" ht="42" customHeight="1" x14ac:dyDescent="0.15">
      <c r="A1" s="411" t="s">
        <v>376</v>
      </c>
      <c r="B1" s="411"/>
      <c r="C1" s="411"/>
      <c r="D1" s="411"/>
      <c r="E1" s="411"/>
      <c r="F1" s="411"/>
      <c r="G1" s="411"/>
      <c r="H1" s="411"/>
      <c r="I1" s="411"/>
    </row>
    <row r="2" spans="1:12" ht="20.100000000000001" customHeight="1" x14ac:dyDescent="0.15"/>
    <row r="3" spans="1:12" s="16" customFormat="1" ht="30" customHeight="1" x14ac:dyDescent="0.15">
      <c r="A3" s="23" t="str">
        <f>원가!$A$3</f>
        <v>■ 과업명:백남준아트센터 기획전 방호인력 도급 용역[1개월 미만(3월) 기준]</v>
      </c>
      <c r="I3" s="78" t="s">
        <v>285</v>
      </c>
    </row>
    <row r="4" spans="1:12" s="15" customFormat="1" ht="30" customHeight="1" x14ac:dyDescent="0.15">
      <c r="A4" s="418" t="s">
        <v>22</v>
      </c>
      <c r="B4" s="418"/>
      <c r="C4" s="294" t="s">
        <v>23</v>
      </c>
      <c r="D4" s="91" t="s">
        <v>125</v>
      </c>
      <c r="E4" s="294" t="s">
        <v>166</v>
      </c>
      <c r="F4" s="294" t="s">
        <v>126</v>
      </c>
      <c r="G4" s="294" t="s">
        <v>168</v>
      </c>
      <c r="H4" s="294" t="s">
        <v>25</v>
      </c>
      <c r="I4" s="294" t="s">
        <v>26</v>
      </c>
    </row>
    <row r="5" spans="1:12" s="79" customFormat="1" ht="30" customHeight="1" x14ac:dyDescent="0.15">
      <c r="A5" s="419" t="str">
        <f>근태!A5</f>
        <v>방호원</v>
      </c>
      <c r="B5" s="92" t="s">
        <v>18</v>
      </c>
      <c r="C5" s="422" t="s">
        <v>20</v>
      </c>
      <c r="D5" s="81" t="s">
        <v>390</v>
      </c>
      <c r="E5" s="81"/>
      <c r="F5" s="81"/>
      <c r="G5" s="81"/>
      <c r="H5" s="422" t="s">
        <v>21</v>
      </c>
      <c r="I5" s="93" t="s">
        <v>281</v>
      </c>
      <c r="L5" s="79">
        <f>근태!K5</f>
        <v>8</v>
      </c>
    </row>
    <row r="6" spans="1:12" s="79" customFormat="1" ht="30" customHeight="1" x14ac:dyDescent="0.15">
      <c r="A6" s="420"/>
      <c r="B6" s="92" t="s">
        <v>167</v>
      </c>
      <c r="C6" s="423"/>
      <c r="D6" s="81"/>
      <c r="E6" s="252" t="s">
        <v>391</v>
      </c>
      <c r="F6" s="81"/>
      <c r="G6" s="81"/>
      <c r="H6" s="423"/>
      <c r="I6" s="93" t="s">
        <v>280</v>
      </c>
      <c r="J6" s="79" t="s">
        <v>347</v>
      </c>
      <c r="L6" s="283">
        <f>(5*8)/5</f>
        <v>8</v>
      </c>
    </row>
    <row r="7" spans="1:12" s="79" customFormat="1" ht="30" customHeight="1" x14ac:dyDescent="0.15">
      <c r="A7" s="420"/>
      <c r="B7" s="92" t="s">
        <v>65</v>
      </c>
      <c r="C7" s="423"/>
      <c r="D7" s="81"/>
      <c r="E7" s="81"/>
      <c r="F7" s="81"/>
      <c r="G7" s="81"/>
      <c r="H7" s="423"/>
      <c r="I7" s="94"/>
    </row>
    <row r="8" spans="1:12" s="79" customFormat="1" ht="30" customHeight="1" x14ac:dyDescent="0.15">
      <c r="A8" s="421"/>
      <c r="B8" s="92" t="s">
        <v>165</v>
      </c>
      <c r="C8" s="424"/>
      <c r="D8" s="81"/>
      <c r="E8" s="81"/>
      <c r="F8" s="81"/>
      <c r="G8" s="81"/>
      <c r="H8" s="424"/>
      <c r="I8" s="94"/>
    </row>
    <row r="9" spans="1:12" s="79" customFormat="1" ht="30" customHeight="1" x14ac:dyDescent="0.15">
      <c r="A9" s="79" t="s">
        <v>372</v>
      </c>
    </row>
    <row r="10" spans="1:12" s="15" customFormat="1" ht="30" customHeight="1" x14ac:dyDescent="0.15">
      <c r="A10" s="79"/>
    </row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/>
    <row r="14" spans="1:12" s="15" customFormat="1" ht="20.100000000000001" customHeight="1" x14ac:dyDescent="0.15"/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12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</sheetData>
  <mergeCells count="5">
    <mergeCell ref="A1:I1"/>
    <mergeCell ref="A4:B4"/>
    <mergeCell ref="A5:A8"/>
    <mergeCell ref="C5:C8"/>
    <mergeCell ref="H5:H8"/>
  </mergeCells>
  <phoneticPr fontId="17" type="noConversion"/>
  <printOptions horizontalCentered="1"/>
  <pageMargins left="0.43307086614173229" right="0.47244094488188981" top="0.78740157480314965" bottom="0.55118110236220474" header="0.51181102362204722" footer="0.51181102362204722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view="pageBreakPreview" zoomScale="90" zoomScaleNormal="100" zoomScaleSheetLayoutView="90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I5" sqref="I5"/>
    </sheetView>
  </sheetViews>
  <sheetFormatPr defaultColWidth="8.88671875" defaultRowHeight="13.5" x14ac:dyDescent="0.15"/>
  <cols>
    <col min="1" max="1" width="16.77734375" style="77" customWidth="1"/>
    <col min="2" max="2" width="13.44140625" style="77" customWidth="1"/>
    <col min="3" max="3" width="3.77734375" style="77" customWidth="1"/>
    <col min="4" max="4" width="11.109375" style="77" customWidth="1"/>
    <col min="5" max="5" width="11.6640625" style="77" customWidth="1"/>
    <col min="6" max="7" width="11.21875" style="77" customWidth="1"/>
    <col min="8" max="8" width="8.33203125" style="77" customWidth="1"/>
    <col min="9" max="9" width="17.44140625" style="77" customWidth="1"/>
    <col min="10" max="10" width="10" style="77" customWidth="1"/>
    <col min="11" max="11" width="9.88671875" style="77" customWidth="1"/>
    <col min="12" max="16384" width="8.88671875" style="77"/>
  </cols>
  <sheetData>
    <row r="1" spans="1:12" ht="39.950000000000003" customHeight="1" x14ac:dyDescent="0.15">
      <c r="A1" s="411" t="s">
        <v>377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2" ht="20.100000000000001" customHeight="1" x14ac:dyDescent="0.15"/>
    <row r="3" spans="1:12" s="16" customFormat="1" ht="30" customHeight="1" x14ac:dyDescent="0.15">
      <c r="A3" s="23" t="str">
        <f>원가!$A$3</f>
        <v>■ 과업명:백남준아트센터 기획전 방호인력 도급 용역[1개월 미만(3월) 기준]</v>
      </c>
      <c r="K3" s="78" t="s">
        <v>286</v>
      </c>
    </row>
    <row r="4" spans="1:12" s="15" customFormat="1" ht="45" customHeight="1" x14ac:dyDescent="0.15">
      <c r="A4" s="418" t="s">
        <v>27</v>
      </c>
      <c r="B4" s="418"/>
      <c r="C4" s="294" t="s">
        <v>23</v>
      </c>
      <c r="D4" s="95" t="s">
        <v>143</v>
      </c>
      <c r="E4" s="96" t="s">
        <v>166</v>
      </c>
      <c r="F4" s="96" t="s">
        <v>142</v>
      </c>
      <c r="G4" s="96" t="s">
        <v>171</v>
      </c>
      <c r="H4" s="97" t="s">
        <v>19</v>
      </c>
      <c r="I4" s="96" t="s">
        <v>62</v>
      </c>
      <c r="J4" s="294" t="s">
        <v>25</v>
      </c>
      <c r="K4" s="294" t="s">
        <v>26</v>
      </c>
    </row>
    <row r="5" spans="1:12" s="15" customFormat="1" ht="30" customHeight="1" x14ac:dyDescent="0.15">
      <c r="A5" s="379" t="str">
        <f>산식!A5</f>
        <v>방호원</v>
      </c>
      <c r="B5" s="98" t="s">
        <v>18</v>
      </c>
      <c r="C5" s="425" t="s">
        <v>20</v>
      </c>
      <c r="D5" s="18">
        <f>8*5*1</f>
        <v>40</v>
      </c>
      <c r="E5" s="18"/>
      <c r="F5" s="18"/>
      <c r="G5" s="18"/>
      <c r="H5" s="18">
        <f>SUM(D5:G5)</f>
        <v>40</v>
      </c>
      <c r="I5" s="99">
        <f t="shared" ref="I5:I8" si="0">ROUND((365/7)/12*H5,0)</f>
        <v>174</v>
      </c>
      <c r="J5" s="426" t="s">
        <v>21</v>
      </c>
      <c r="K5" s="295" t="str">
        <f>산식!I5</f>
        <v>주5일 근무</v>
      </c>
      <c r="L5" s="15" t="str">
        <f>산식!D5</f>
        <v>8.0hr*5일*1인</v>
      </c>
    </row>
    <row r="6" spans="1:12" s="15" customFormat="1" ht="30" customHeight="1" x14ac:dyDescent="0.15">
      <c r="A6" s="380"/>
      <c r="B6" s="92" t="s">
        <v>167</v>
      </c>
      <c r="C6" s="425"/>
      <c r="D6" s="18"/>
      <c r="E6" s="18">
        <f>(D5/5)</f>
        <v>8</v>
      </c>
      <c r="F6" s="18"/>
      <c r="G6" s="18"/>
      <c r="H6" s="18">
        <f t="shared" ref="H6:H8" si="1">SUM(D6:G6)</f>
        <v>8</v>
      </c>
      <c r="I6" s="99">
        <f t="shared" si="0"/>
        <v>35</v>
      </c>
      <c r="J6" s="426"/>
      <c r="K6" s="295" t="str">
        <f>산식!I6</f>
        <v>유급휴일</v>
      </c>
      <c r="L6" s="15" t="str">
        <f>산식!E6</f>
        <v>40hr/주÷5일/주</v>
      </c>
    </row>
    <row r="7" spans="1:12" s="15" customFormat="1" ht="30" customHeight="1" x14ac:dyDescent="0.15">
      <c r="A7" s="380"/>
      <c r="B7" s="98" t="s">
        <v>65</v>
      </c>
      <c r="C7" s="425"/>
      <c r="D7" s="18"/>
      <c r="E7" s="18"/>
      <c r="F7" s="18"/>
      <c r="G7" s="18"/>
      <c r="H7" s="18">
        <f t="shared" si="1"/>
        <v>0</v>
      </c>
      <c r="I7" s="99">
        <f t="shared" si="0"/>
        <v>0</v>
      </c>
      <c r="J7" s="426"/>
      <c r="K7" s="295">
        <f>산식!I7</f>
        <v>0</v>
      </c>
    </row>
    <row r="8" spans="1:12" s="15" customFormat="1" ht="30" customHeight="1" x14ac:dyDescent="0.15">
      <c r="A8" s="381"/>
      <c r="B8" s="98" t="s">
        <v>165</v>
      </c>
      <c r="C8" s="425"/>
      <c r="D8" s="18"/>
      <c r="E8" s="18"/>
      <c r="F8" s="18"/>
      <c r="G8" s="18"/>
      <c r="H8" s="18">
        <f t="shared" si="1"/>
        <v>0</v>
      </c>
      <c r="I8" s="99">
        <f t="shared" si="0"/>
        <v>0</v>
      </c>
      <c r="J8" s="426"/>
      <c r="K8" s="295">
        <f>산식!I8</f>
        <v>0</v>
      </c>
    </row>
    <row r="9" spans="1:12" s="15" customFormat="1" ht="30" customHeight="1" x14ac:dyDescent="0.15">
      <c r="A9" s="15" t="s">
        <v>374</v>
      </c>
    </row>
    <row r="10" spans="1:12" s="15" customFormat="1" ht="20.100000000000001" customHeight="1" x14ac:dyDescent="0.15"/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>
      <c r="D13" s="258"/>
      <c r="K13" s="258"/>
    </row>
    <row r="14" spans="1:12" s="15" customFormat="1" ht="20.100000000000001" customHeight="1" x14ac:dyDescent="0.15">
      <c r="D14" s="268"/>
      <c r="K14" s="257"/>
    </row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12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</sheetData>
  <mergeCells count="5">
    <mergeCell ref="A1:K1"/>
    <mergeCell ref="A4:B4"/>
    <mergeCell ref="A5:A8"/>
    <mergeCell ref="C5:C8"/>
    <mergeCell ref="J5:J8"/>
  </mergeCells>
  <phoneticPr fontId="17" type="noConversion"/>
  <printOptions horizontalCentered="1"/>
  <pageMargins left="0.47244094488188981" right="0.47244094488188981" top="0.74803149606299213" bottom="0.62992125984251968" header="0.51181102362204722" footer="0.51181102362204722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Zeros="0" view="pageBreakPreview" zoomScaleNormal="100" zoomScaleSheetLayoutView="100" workbookViewId="0">
      <pane xSplit="1" ySplit="5" topLeftCell="B6" activePane="bottomRight" state="frozen"/>
      <selection activeCell="H12" sqref="H12"/>
      <selection pane="topRight" activeCell="H12" sqref="H12"/>
      <selection pane="bottomLeft" activeCell="H12" sqref="H12"/>
      <selection pane="bottomRight" activeCell="J6" sqref="J6"/>
    </sheetView>
  </sheetViews>
  <sheetFormatPr defaultColWidth="8.88671875" defaultRowHeight="12" x14ac:dyDescent="0.15"/>
  <cols>
    <col min="1" max="1" width="18.6640625" style="15" customWidth="1"/>
    <col min="2" max="2" width="9.77734375" style="15" customWidth="1"/>
    <col min="3" max="3" width="4.77734375" style="15" customWidth="1"/>
    <col min="4" max="4" width="10.77734375" style="15" customWidth="1"/>
    <col min="5" max="5" width="9.77734375" style="15" customWidth="1"/>
    <col min="6" max="6" width="4.77734375" style="15" customWidth="1"/>
    <col min="7" max="8" width="9.77734375" style="15" customWidth="1"/>
    <col min="9" max="9" width="4.77734375" style="15" customWidth="1"/>
    <col min="10" max="11" width="9.77734375" style="15" customWidth="1"/>
    <col min="12" max="12" width="4.77734375" style="15" customWidth="1"/>
    <col min="13" max="14" width="9.77734375" style="15" customWidth="1"/>
    <col min="15" max="15" width="10.77734375" style="15" customWidth="1"/>
    <col min="16" max="16" width="10.77734375" style="15" hidden="1" customWidth="1"/>
    <col min="17" max="17" width="11.44140625" style="15" hidden="1" customWidth="1"/>
    <col min="18" max="16384" width="8.88671875" style="15"/>
  </cols>
  <sheetData>
    <row r="1" spans="1:17" s="100" customFormat="1" ht="39.950000000000003" customHeight="1" x14ac:dyDescent="0.15">
      <c r="A1" s="411" t="s">
        <v>211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290"/>
    </row>
    <row r="2" spans="1:17" s="16" customFormat="1" ht="20.100000000000001" customHeight="1" x14ac:dyDescent="0.15"/>
    <row r="3" spans="1:17" s="16" customFormat="1" ht="30" customHeight="1" x14ac:dyDescent="0.15">
      <c r="A3" s="23" t="str">
        <f>원가!$A$3</f>
        <v>■ 과업명:백남준아트센터 기획전 방호인력 도급 용역[1개월 미만(3월) 기준]</v>
      </c>
      <c r="O3" s="78" t="s">
        <v>287</v>
      </c>
      <c r="P3" s="78"/>
    </row>
    <row r="4" spans="1:17" ht="30" customHeight="1" x14ac:dyDescent="0.15">
      <c r="A4" s="418" t="s">
        <v>27</v>
      </c>
      <c r="B4" s="418" t="s">
        <v>34</v>
      </c>
      <c r="C4" s="418"/>
      <c r="D4" s="418"/>
      <c r="E4" s="418" t="s">
        <v>28</v>
      </c>
      <c r="F4" s="418"/>
      <c r="G4" s="418"/>
      <c r="H4" s="418" t="s">
        <v>31</v>
      </c>
      <c r="I4" s="418"/>
      <c r="J4" s="418"/>
      <c r="K4" s="418" t="s">
        <v>29</v>
      </c>
      <c r="L4" s="418"/>
      <c r="M4" s="418"/>
      <c r="N4" s="418" t="s">
        <v>66</v>
      </c>
      <c r="O4" s="418"/>
      <c r="P4" s="264"/>
    </row>
    <row r="5" spans="1:17" ht="30" customHeight="1" x14ac:dyDescent="0.15">
      <c r="A5" s="418"/>
      <c r="B5" s="96" t="s">
        <v>32</v>
      </c>
      <c r="C5" s="294" t="s">
        <v>24</v>
      </c>
      <c r="D5" s="294" t="s">
        <v>30</v>
      </c>
      <c r="E5" s="96" t="s">
        <v>32</v>
      </c>
      <c r="F5" s="294" t="s">
        <v>24</v>
      </c>
      <c r="G5" s="294" t="s">
        <v>30</v>
      </c>
      <c r="H5" s="96" t="s">
        <v>32</v>
      </c>
      <c r="I5" s="294" t="s">
        <v>24</v>
      </c>
      <c r="J5" s="294" t="s">
        <v>30</v>
      </c>
      <c r="K5" s="96" t="s">
        <v>32</v>
      </c>
      <c r="L5" s="294" t="s">
        <v>24</v>
      </c>
      <c r="M5" s="294" t="s">
        <v>30</v>
      </c>
      <c r="N5" s="96" t="s">
        <v>32</v>
      </c>
      <c r="O5" s="294" t="s">
        <v>30</v>
      </c>
      <c r="P5" s="294" t="s">
        <v>179</v>
      </c>
      <c r="Q5" s="273" t="s">
        <v>348</v>
      </c>
    </row>
    <row r="6" spans="1:17" ht="30" customHeight="1" x14ac:dyDescent="0.15">
      <c r="A6" s="295" t="str">
        <f>근로시간!A5</f>
        <v>방호원</v>
      </c>
      <c r="B6" s="101">
        <f>TRUNC(D6/C6)</f>
        <v>2068860</v>
      </c>
      <c r="C6" s="18">
        <f>기본!D5</f>
        <v>4</v>
      </c>
      <c r="D6" s="101">
        <f>기본!E5</f>
        <v>8275440</v>
      </c>
      <c r="E6" s="101">
        <f>TRUNC(G6/F6)</f>
        <v>248263</v>
      </c>
      <c r="F6" s="18">
        <f>C6</f>
        <v>4</v>
      </c>
      <c r="G6" s="101">
        <f>상금!E5</f>
        <v>993052</v>
      </c>
      <c r="H6" s="101">
        <f>TRUNC(J6/I6)</f>
        <v>488180</v>
      </c>
      <c r="I6" s="18">
        <f>F6</f>
        <v>4</v>
      </c>
      <c r="J6" s="101">
        <f>제수당집!G11</f>
        <v>1952720</v>
      </c>
      <c r="K6" s="101">
        <f>TRUNC(M6/L6)</f>
        <v>0</v>
      </c>
      <c r="L6" s="18">
        <f>I6</f>
        <v>4</v>
      </c>
      <c r="M6" s="101">
        <f>퇴직급!H6</f>
        <v>0</v>
      </c>
      <c r="N6" s="101">
        <f>B6+E6+H6+K6</f>
        <v>2805303</v>
      </c>
      <c r="O6" s="101">
        <f>D6+G6+J6+M6</f>
        <v>11221212</v>
      </c>
      <c r="P6" s="101">
        <f>복리산출!B6</f>
        <v>110000</v>
      </c>
      <c r="Q6" s="261">
        <f>N6+P6</f>
        <v>2915303</v>
      </c>
    </row>
    <row r="7" spans="1:17" ht="30" customHeight="1" thickBot="1" x14ac:dyDescent="0.2">
      <c r="A7" s="102"/>
      <c r="B7" s="103"/>
      <c r="C7" s="102"/>
      <c r="D7" s="103"/>
      <c r="E7" s="103"/>
      <c r="F7" s="102"/>
      <c r="G7" s="103"/>
      <c r="H7" s="103"/>
      <c r="I7" s="102"/>
      <c r="J7" s="103"/>
      <c r="K7" s="103"/>
      <c r="L7" s="102"/>
      <c r="M7" s="103"/>
      <c r="N7" s="103"/>
      <c r="O7" s="103"/>
      <c r="P7" s="265"/>
      <c r="Q7" s="262"/>
    </row>
    <row r="8" spans="1:17" s="16" customFormat="1" ht="30" customHeight="1" thickTop="1" x14ac:dyDescent="0.15">
      <c r="A8" s="104" t="s">
        <v>19</v>
      </c>
      <c r="B8" s="105"/>
      <c r="C8" s="104">
        <f>SUM(C6:C7)</f>
        <v>4</v>
      </c>
      <c r="D8" s="106">
        <f>SUM(D6:D7)</f>
        <v>8275440</v>
      </c>
      <c r="E8" s="105"/>
      <c r="F8" s="104">
        <f>SUM(F6:F7)</f>
        <v>4</v>
      </c>
      <c r="G8" s="106">
        <f>SUM(G6:G7)</f>
        <v>993052</v>
      </c>
      <c r="H8" s="105"/>
      <c r="I8" s="104">
        <f>SUM(I6:I7)</f>
        <v>4</v>
      </c>
      <c r="J8" s="106">
        <f>SUM(J6:J7)</f>
        <v>1952720</v>
      </c>
      <c r="K8" s="105"/>
      <c r="L8" s="104">
        <f>SUM(L6:L7)</f>
        <v>4</v>
      </c>
      <c r="M8" s="106">
        <f>SUM(M6:M7)</f>
        <v>0</v>
      </c>
      <c r="N8" s="105"/>
      <c r="O8" s="106">
        <f>SUM(O6:O7)</f>
        <v>11221212</v>
      </c>
      <c r="P8" s="266"/>
      <c r="Q8" s="263"/>
    </row>
    <row r="9" spans="1:17" ht="30" customHeight="1" x14ac:dyDescent="0.15">
      <c r="A9" s="15" t="s">
        <v>288</v>
      </c>
    </row>
    <row r="10" spans="1:17" ht="30" customHeight="1" x14ac:dyDescent="0.15">
      <c r="A10" s="15" t="s">
        <v>289</v>
      </c>
      <c r="G10" s="69"/>
    </row>
    <row r="11" spans="1:17" ht="30" customHeight="1" x14ac:dyDescent="0.15">
      <c r="A11" s="15" t="s">
        <v>290</v>
      </c>
      <c r="G11" s="69"/>
    </row>
    <row r="12" spans="1:17" ht="30" customHeight="1" x14ac:dyDescent="0.15">
      <c r="A12" s="15" t="s">
        <v>400</v>
      </c>
      <c r="G12" s="69"/>
    </row>
    <row r="13" spans="1:17" ht="24.95" customHeight="1" x14ac:dyDescent="0.15"/>
    <row r="14" spans="1:17" ht="24.95" customHeight="1" x14ac:dyDescent="0.15"/>
    <row r="15" spans="1:17" ht="24.95" customHeight="1" x14ac:dyDescent="0.15"/>
    <row r="16" spans="1:17" ht="24.95" customHeight="1" x14ac:dyDescent="0.15"/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4.95" customHeight="1" x14ac:dyDescent="0.15"/>
    <row r="3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</sheetData>
  <mergeCells count="7">
    <mergeCell ref="A1:O1"/>
    <mergeCell ref="A4:A5"/>
    <mergeCell ref="B4:D4"/>
    <mergeCell ref="E4:G4"/>
    <mergeCell ref="H4:J4"/>
    <mergeCell ref="K4:M4"/>
    <mergeCell ref="N4:O4"/>
  </mergeCells>
  <phoneticPr fontId="17" type="noConversion"/>
  <printOptions horizontalCentered="1"/>
  <pageMargins left="0.43307086614173229" right="0.47244094488188981" top="0.86614173228346458" bottom="0.6692913385826772" header="0.51181102362204722" footer="0.51181102362204722"/>
  <pageSetup paperSize="9" scale="8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zoomScaleSheetLayoutView="95" workbookViewId="0">
      <selection activeCell="B5" sqref="B5"/>
    </sheetView>
  </sheetViews>
  <sheetFormatPr defaultColWidth="8.88671875" defaultRowHeight="30" customHeight="1" x14ac:dyDescent="0.15"/>
  <cols>
    <col min="1" max="1" width="20.77734375" style="76" customWidth="1"/>
    <col min="2" max="2" width="11.109375" style="33" customWidth="1"/>
    <col min="3" max="3" width="11.88671875" style="76" customWidth="1"/>
    <col min="4" max="4" width="10.109375" style="76" customWidth="1"/>
    <col min="5" max="5" width="12.21875" style="33" customWidth="1"/>
    <col min="6" max="6" width="10.77734375" style="76" customWidth="1"/>
    <col min="7" max="7" width="16.109375" style="76" customWidth="1"/>
    <col min="8" max="8" width="8.88671875" style="73"/>
    <col min="9" max="9" width="8.88671875" style="76"/>
    <col min="10" max="16384" width="8.88671875" style="73"/>
  </cols>
  <sheetData>
    <row r="1" spans="1:9" s="108" customFormat="1" ht="42" customHeight="1" x14ac:dyDescent="0.15">
      <c r="A1" s="427" t="s">
        <v>40</v>
      </c>
      <c r="B1" s="427"/>
      <c r="C1" s="427"/>
      <c r="D1" s="427"/>
      <c r="E1" s="427"/>
      <c r="F1" s="427"/>
      <c r="G1" s="107"/>
      <c r="I1" s="107"/>
    </row>
    <row r="2" spans="1:9" ht="20.100000000000001" customHeight="1" x14ac:dyDescent="0.15">
      <c r="A2" s="296"/>
      <c r="B2" s="296"/>
      <c r="C2" s="296"/>
      <c r="D2" s="296"/>
      <c r="E2" s="296"/>
      <c r="F2" s="296"/>
    </row>
    <row r="3" spans="1:9" s="124" customFormat="1" ht="30" customHeight="1" x14ac:dyDescent="0.15">
      <c r="A3" s="23" t="str">
        <f>원가!$A$3</f>
        <v>■ 과업명:백남준아트센터 기획전 방호인력 도급 용역[1개월 미만(3월) 기준]</v>
      </c>
      <c r="B3" s="135"/>
      <c r="C3" s="123"/>
      <c r="D3" s="123"/>
      <c r="E3" s="135"/>
      <c r="F3" s="78" t="s">
        <v>291</v>
      </c>
      <c r="G3" s="123"/>
      <c r="I3" s="123"/>
    </row>
    <row r="4" spans="1:9" ht="30" customHeight="1" x14ac:dyDescent="0.15">
      <c r="A4" s="111" t="s">
        <v>14</v>
      </c>
      <c r="B4" s="109" t="s">
        <v>74</v>
      </c>
      <c r="C4" s="110" t="s">
        <v>75</v>
      </c>
      <c r="D4" s="111" t="s">
        <v>15</v>
      </c>
      <c r="E4" s="112" t="s">
        <v>16</v>
      </c>
      <c r="F4" s="111" t="s">
        <v>70</v>
      </c>
      <c r="G4" s="73"/>
      <c r="I4" s="73"/>
    </row>
    <row r="5" spans="1:9" ht="30" customHeight="1" x14ac:dyDescent="0.15">
      <c r="A5" s="113" t="str">
        <f>노집!A6</f>
        <v>방호원</v>
      </c>
      <c r="B5" s="114">
        <f>노임!D6</f>
        <v>11890</v>
      </c>
      <c r="C5" s="115">
        <f>근로시간!I5</f>
        <v>174</v>
      </c>
      <c r="D5" s="116">
        <f>근태!B5</f>
        <v>4</v>
      </c>
      <c r="E5" s="114">
        <f>INT(B5*C5*D5)</f>
        <v>8275440</v>
      </c>
      <c r="F5" s="114"/>
      <c r="G5" s="129"/>
      <c r="I5" s="73"/>
    </row>
    <row r="6" spans="1:9" ht="30" customHeight="1" thickBot="1" x14ac:dyDescent="0.2">
      <c r="A6" s="117"/>
      <c r="B6" s="118"/>
      <c r="C6" s="119"/>
      <c r="D6" s="119"/>
      <c r="E6" s="120"/>
      <c r="F6" s="120"/>
    </row>
    <row r="7" spans="1:9" s="124" customFormat="1" ht="30" customHeight="1" thickTop="1" x14ac:dyDescent="0.15">
      <c r="A7" s="428" t="s">
        <v>17</v>
      </c>
      <c r="B7" s="428"/>
      <c r="C7" s="428"/>
      <c r="D7" s="121">
        <f>SUM(D5:D6)</f>
        <v>4</v>
      </c>
      <c r="E7" s="122">
        <f>SUM(E5:E6)</f>
        <v>8275440</v>
      </c>
      <c r="F7" s="122"/>
      <c r="G7" s="123"/>
      <c r="I7" s="123"/>
    </row>
    <row r="8" spans="1:9" ht="30" customHeight="1" x14ac:dyDescent="0.15">
      <c r="A8" s="73" t="s">
        <v>69</v>
      </c>
    </row>
    <row r="9" spans="1:9" ht="30" customHeight="1" x14ac:dyDescent="0.15">
      <c r="A9" s="73" t="s">
        <v>375</v>
      </c>
      <c r="B9" s="69"/>
      <c r="E9" s="69"/>
    </row>
    <row r="10" spans="1:9" ht="30" customHeight="1" x14ac:dyDescent="0.15">
      <c r="A10" s="73" t="s">
        <v>292</v>
      </c>
    </row>
  </sheetData>
  <mergeCells count="2">
    <mergeCell ref="A1:F1"/>
    <mergeCell ref="A7:C7"/>
  </mergeCells>
  <phoneticPr fontId="17" type="noConversion"/>
  <printOptions horizontalCentered="1"/>
  <pageMargins left="0.59055118110236227" right="0.59055118110236227" top="1.0236220472440944" bottom="0.78740157480314965" header="0.7086614173228347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BreakPreview" zoomScale="95" zoomScaleNormal="100" zoomScaleSheetLayoutView="95" workbookViewId="0">
      <selection activeCell="C5" sqref="C5"/>
    </sheetView>
  </sheetViews>
  <sheetFormatPr defaultColWidth="8.88671875" defaultRowHeight="30" customHeight="1" x14ac:dyDescent="0.15"/>
  <cols>
    <col min="1" max="1" width="21.44140625" style="76" customWidth="1"/>
    <col min="2" max="2" width="11.44140625" style="33" bestFit="1" customWidth="1"/>
    <col min="3" max="3" width="11.88671875" style="76" bestFit="1" customWidth="1"/>
    <col min="4" max="4" width="8.109375" style="76" customWidth="1"/>
    <col min="5" max="5" width="14.88671875" style="33" customWidth="1"/>
    <col min="6" max="6" width="13.109375" style="76" customWidth="1"/>
    <col min="7" max="7" width="11.88671875" style="76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44140625" style="73" customWidth="1"/>
    <col min="258" max="258" width="13.44140625" style="73" customWidth="1"/>
    <col min="259" max="259" width="11.88671875" style="73" bestFit="1" customWidth="1"/>
    <col min="260" max="260" width="8.109375" style="73" customWidth="1"/>
    <col min="261" max="261" width="13.109375" style="73" customWidth="1"/>
    <col min="262" max="262" width="14.88671875" style="73" customWidth="1"/>
    <col min="263" max="263" width="5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44140625" style="73" customWidth="1"/>
    <col min="514" max="514" width="13.44140625" style="73" customWidth="1"/>
    <col min="515" max="515" width="11.88671875" style="73" bestFit="1" customWidth="1"/>
    <col min="516" max="516" width="8.109375" style="73" customWidth="1"/>
    <col min="517" max="517" width="13.109375" style="73" customWidth="1"/>
    <col min="518" max="518" width="14.88671875" style="73" customWidth="1"/>
    <col min="519" max="519" width="5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44140625" style="73" customWidth="1"/>
    <col min="770" max="770" width="13.44140625" style="73" customWidth="1"/>
    <col min="771" max="771" width="11.88671875" style="73" bestFit="1" customWidth="1"/>
    <col min="772" max="772" width="8.109375" style="73" customWidth="1"/>
    <col min="773" max="773" width="13.109375" style="73" customWidth="1"/>
    <col min="774" max="774" width="14.88671875" style="73" customWidth="1"/>
    <col min="775" max="775" width="5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44140625" style="73" customWidth="1"/>
    <col min="1026" max="1026" width="13.44140625" style="73" customWidth="1"/>
    <col min="1027" max="1027" width="11.88671875" style="73" bestFit="1" customWidth="1"/>
    <col min="1028" max="1028" width="8.109375" style="73" customWidth="1"/>
    <col min="1029" max="1029" width="13.109375" style="73" customWidth="1"/>
    <col min="1030" max="1030" width="14.88671875" style="73" customWidth="1"/>
    <col min="1031" max="1031" width="5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44140625" style="73" customWidth="1"/>
    <col min="1282" max="1282" width="13.44140625" style="73" customWidth="1"/>
    <col min="1283" max="1283" width="11.88671875" style="73" bestFit="1" customWidth="1"/>
    <col min="1284" max="1284" width="8.109375" style="73" customWidth="1"/>
    <col min="1285" max="1285" width="13.109375" style="73" customWidth="1"/>
    <col min="1286" max="1286" width="14.88671875" style="73" customWidth="1"/>
    <col min="1287" max="1287" width="5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44140625" style="73" customWidth="1"/>
    <col min="1538" max="1538" width="13.44140625" style="73" customWidth="1"/>
    <col min="1539" max="1539" width="11.88671875" style="73" bestFit="1" customWidth="1"/>
    <col min="1540" max="1540" width="8.109375" style="73" customWidth="1"/>
    <col min="1541" max="1541" width="13.109375" style="73" customWidth="1"/>
    <col min="1542" max="1542" width="14.88671875" style="73" customWidth="1"/>
    <col min="1543" max="1543" width="5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44140625" style="73" customWidth="1"/>
    <col min="1794" max="1794" width="13.44140625" style="73" customWidth="1"/>
    <col min="1795" max="1795" width="11.88671875" style="73" bestFit="1" customWidth="1"/>
    <col min="1796" max="1796" width="8.109375" style="73" customWidth="1"/>
    <col min="1797" max="1797" width="13.109375" style="73" customWidth="1"/>
    <col min="1798" max="1798" width="14.88671875" style="73" customWidth="1"/>
    <col min="1799" max="1799" width="5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44140625" style="73" customWidth="1"/>
    <col min="2050" max="2050" width="13.44140625" style="73" customWidth="1"/>
    <col min="2051" max="2051" width="11.88671875" style="73" bestFit="1" customWidth="1"/>
    <col min="2052" max="2052" width="8.109375" style="73" customWidth="1"/>
    <col min="2053" max="2053" width="13.109375" style="73" customWidth="1"/>
    <col min="2054" max="2054" width="14.88671875" style="73" customWidth="1"/>
    <col min="2055" max="2055" width="5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44140625" style="73" customWidth="1"/>
    <col min="2306" max="2306" width="13.44140625" style="73" customWidth="1"/>
    <col min="2307" max="2307" width="11.88671875" style="73" bestFit="1" customWidth="1"/>
    <col min="2308" max="2308" width="8.109375" style="73" customWidth="1"/>
    <col min="2309" max="2309" width="13.109375" style="73" customWidth="1"/>
    <col min="2310" max="2310" width="14.88671875" style="73" customWidth="1"/>
    <col min="2311" max="2311" width="5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44140625" style="73" customWidth="1"/>
    <col min="2562" max="2562" width="13.44140625" style="73" customWidth="1"/>
    <col min="2563" max="2563" width="11.88671875" style="73" bestFit="1" customWidth="1"/>
    <col min="2564" max="2564" width="8.109375" style="73" customWidth="1"/>
    <col min="2565" max="2565" width="13.109375" style="73" customWidth="1"/>
    <col min="2566" max="2566" width="14.88671875" style="73" customWidth="1"/>
    <col min="2567" max="2567" width="5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44140625" style="73" customWidth="1"/>
    <col min="2818" max="2818" width="13.44140625" style="73" customWidth="1"/>
    <col min="2819" max="2819" width="11.88671875" style="73" bestFit="1" customWidth="1"/>
    <col min="2820" max="2820" width="8.109375" style="73" customWidth="1"/>
    <col min="2821" max="2821" width="13.109375" style="73" customWidth="1"/>
    <col min="2822" max="2822" width="14.88671875" style="73" customWidth="1"/>
    <col min="2823" max="2823" width="5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44140625" style="73" customWidth="1"/>
    <col min="3074" max="3074" width="13.44140625" style="73" customWidth="1"/>
    <col min="3075" max="3075" width="11.88671875" style="73" bestFit="1" customWidth="1"/>
    <col min="3076" max="3076" width="8.109375" style="73" customWidth="1"/>
    <col min="3077" max="3077" width="13.109375" style="73" customWidth="1"/>
    <col min="3078" max="3078" width="14.88671875" style="73" customWidth="1"/>
    <col min="3079" max="3079" width="5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44140625" style="73" customWidth="1"/>
    <col min="3330" max="3330" width="13.44140625" style="73" customWidth="1"/>
    <col min="3331" max="3331" width="11.88671875" style="73" bestFit="1" customWidth="1"/>
    <col min="3332" max="3332" width="8.109375" style="73" customWidth="1"/>
    <col min="3333" max="3333" width="13.109375" style="73" customWidth="1"/>
    <col min="3334" max="3334" width="14.88671875" style="73" customWidth="1"/>
    <col min="3335" max="3335" width="5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44140625" style="73" customWidth="1"/>
    <col min="3586" max="3586" width="13.44140625" style="73" customWidth="1"/>
    <col min="3587" max="3587" width="11.88671875" style="73" bestFit="1" customWidth="1"/>
    <col min="3588" max="3588" width="8.109375" style="73" customWidth="1"/>
    <col min="3589" max="3589" width="13.109375" style="73" customWidth="1"/>
    <col min="3590" max="3590" width="14.88671875" style="73" customWidth="1"/>
    <col min="3591" max="3591" width="5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44140625" style="73" customWidth="1"/>
    <col min="3842" max="3842" width="13.44140625" style="73" customWidth="1"/>
    <col min="3843" max="3843" width="11.88671875" style="73" bestFit="1" customWidth="1"/>
    <col min="3844" max="3844" width="8.109375" style="73" customWidth="1"/>
    <col min="3845" max="3845" width="13.109375" style="73" customWidth="1"/>
    <col min="3846" max="3846" width="14.88671875" style="73" customWidth="1"/>
    <col min="3847" max="3847" width="5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44140625" style="73" customWidth="1"/>
    <col min="4098" max="4098" width="13.44140625" style="73" customWidth="1"/>
    <col min="4099" max="4099" width="11.88671875" style="73" bestFit="1" customWidth="1"/>
    <col min="4100" max="4100" width="8.109375" style="73" customWidth="1"/>
    <col min="4101" max="4101" width="13.109375" style="73" customWidth="1"/>
    <col min="4102" max="4102" width="14.88671875" style="73" customWidth="1"/>
    <col min="4103" max="4103" width="5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44140625" style="73" customWidth="1"/>
    <col min="4354" max="4354" width="13.44140625" style="73" customWidth="1"/>
    <col min="4355" max="4355" width="11.88671875" style="73" bestFit="1" customWidth="1"/>
    <col min="4356" max="4356" width="8.109375" style="73" customWidth="1"/>
    <col min="4357" max="4357" width="13.109375" style="73" customWidth="1"/>
    <col min="4358" max="4358" width="14.88671875" style="73" customWidth="1"/>
    <col min="4359" max="4359" width="5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44140625" style="73" customWidth="1"/>
    <col min="4610" max="4610" width="13.44140625" style="73" customWidth="1"/>
    <col min="4611" max="4611" width="11.88671875" style="73" bestFit="1" customWidth="1"/>
    <col min="4612" max="4612" width="8.109375" style="73" customWidth="1"/>
    <col min="4613" max="4613" width="13.109375" style="73" customWidth="1"/>
    <col min="4614" max="4614" width="14.88671875" style="73" customWidth="1"/>
    <col min="4615" max="4615" width="5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44140625" style="73" customWidth="1"/>
    <col min="4866" max="4866" width="13.44140625" style="73" customWidth="1"/>
    <col min="4867" max="4867" width="11.88671875" style="73" bestFit="1" customWidth="1"/>
    <col min="4868" max="4868" width="8.109375" style="73" customWidth="1"/>
    <col min="4869" max="4869" width="13.109375" style="73" customWidth="1"/>
    <col min="4870" max="4870" width="14.88671875" style="73" customWidth="1"/>
    <col min="4871" max="4871" width="5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44140625" style="73" customWidth="1"/>
    <col min="5122" max="5122" width="13.44140625" style="73" customWidth="1"/>
    <col min="5123" max="5123" width="11.88671875" style="73" bestFit="1" customWidth="1"/>
    <col min="5124" max="5124" width="8.109375" style="73" customWidth="1"/>
    <col min="5125" max="5125" width="13.109375" style="73" customWidth="1"/>
    <col min="5126" max="5126" width="14.88671875" style="73" customWidth="1"/>
    <col min="5127" max="5127" width="5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44140625" style="73" customWidth="1"/>
    <col min="5378" max="5378" width="13.44140625" style="73" customWidth="1"/>
    <col min="5379" max="5379" width="11.88671875" style="73" bestFit="1" customWidth="1"/>
    <col min="5380" max="5380" width="8.109375" style="73" customWidth="1"/>
    <col min="5381" max="5381" width="13.109375" style="73" customWidth="1"/>
    <col min="5382" max="5382" width="14.88671875" style="73" customWidth="1"/>
    <col min="5383" max="5383" width="5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44140625" style="73" customWidth="1"/>
    <col min="5634" max="5634" width="13.44140625" style="73" customWidth="1"/>
    <col min="5635" max="5635" width="11.88671875" style="73" bestFit="1" customWidth="1"/>
    <col min="5636" max="5636" width="8.109375" style="73" customWidth="1"/>
    <col min="5637" max="5637" width="13.109375" style="73" customWidth="1"/>
    <col min="5638" max="5638" width="14.88671875" style="73" customWidth="1"/>
    <col min="5639" max="5639" width="5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44140625" style="73" customWidth="1"/>
    <col min="5890" max="5890" width="13.44140625" style="73" customWidth="1"/>
    <col min="5891" max="5891" width="11.88671875" style="73" bestFit="1" customWidth="1"/>
    <col min="5892" max="5892" width="8.109375" style="73" customWidth="1"/>
    <col min="5893" max="5893" width="13.109375" style="73" customWidth="1"/>
    <col min="5894" max="5894" width="14.88671875" style="73" customWidth="1"/>
    <col min="5895" max="5895" width="5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44140625" style="73" customWidth="1"/>
    <col min="6146" max="6146" width="13.44140625" style="73" customWidth="1"/>
    <col min="6147" max="6147" width="11.88671875" style="73" bestFit="1" customWidth="1"/>
    <col min="6148" max="6148" width="8.109375" style="73" customWidth="1"/>
    <col min="6149" max="6149" width="13.109375" style="73" customWidth="1"/>
    <col min="6150" max="6150" width="14.88671875" style="73" customWidth="1"/>
    <col min="6151" max="6151" width="5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44140625" style="73" customWidth="1"/>
    <col min="6402" max="6402" width="13.44140625" style="73" customWidth="1"/>
    <col min="6403" max="6403" width="11.88671875" style="73" bestFit="1" customWidth="1"/>
    <col min="6404" max="6404" width="8.109375" style="73" customWidth="1"/>
    <col min="6405" max="6405" width="13.109375" style="73" customWidth="1"/>
    <col min="6406" max="6406" width="14.88671875" style="73" customWidth="1"/>
    <col min="6407" max="6407" width="5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44140625" style="73" customWidth="1"/>
    <col min="6658" max="6658" width="13.44140625" style="73" customWidth="1"/>
    <col min="6659" max="6659" width="11.88671875" style="73" bestFit="1" customWidth="1"/>
    <col min="6660" max="6660" width="8.109375" style="73" customWidth="1"/>
    <col min="6661" max="6661" width="13.109375" style="73" customWidth="1"/>
    <col min="6662" max="6662" width="14.88671875" style="73" customWidth="1"/>
    <col min="6663" max="6663" width="5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44140625" style="73" customWidth="1"/>
    <col min="6914" max="6914" width="13.44140625" style="73" customWidth="1"/>
    <col min="6915" max="6915" width="11.88671875" style="73" bestFit="1" customWidth="1"/>
    <col min="6916" max="6916" width="8.109375" style="73" customWidth="1"/>
    <col min="6917" max="6917" width="13.109375" style="73" customWidth="1"/>
    <col min="6918" max="6918" width="14.88671875" style="73" customWidth="1"/>
    <col min="6919" max="6919" width="5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44140625" style="73" customWidth="1"/>
    <col min="7170" max="7170" width="13.44140625" style="73" customWidth="1"/>
    <col min="7171" max="7171" width="11.88671875" style="73" bestFit="1" customWidth="1"/>
    <col min="7172" max="7172" width="8.109375" style="73" customWidth="1"/>
    <col min="7173" max="7173" width="13.109375" style="73" customWidth="1"/>
    <col min="7174" max="7174" width="14.88671875" style="73" customWidth="1"/>
    <col min="7175" max="7175" width="5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44140625" style="73" customWidth="1"/>
    <col min="7426" max="7426" width="13.44140625" style="73" customWidth="1"/>
    <col min="7427" max="7427" width="11.88671875" style="73" bestFit="1" customWidth="1"/>
    <col min="7428" max="7428" width="8.109375" style="73" customWidth="1"/>
    <col min="7429" max="7429" width="13.109375" style="73" customWidth="1"/>
    <col min="7430" max="7430" width="14.88671875" style="73" customWidth="1"/>
    <col min="7431" max="7431" width="5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44140625" style="73" customWidth="1"/>
    <col min="7682" max="7682" width="13.44140625" style="73" customWidth="1"/>
    <col min="7683" max="7683" width="11.88671875" style="73" bestFit="1" customWidth="1"/>
    <col min="7684" max="7684" width="8.109375" style="73" customWidth="1"/>
    <col min="7685" max="7685" width="13.109375" style="73" customWidth="1"/>
    <col min="7686" max="7686" width="14.88671875" style="73" customWidth="1"/>
    <col min="7687" max="7687" width="5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44140625" style="73" customWidth="1"/>
    <col min="7938" max="7938" width="13.44140625" style="73" customWidth="1"/>
    <col min="7939" max="7939" width="11.88671875" style="73" bestFit="1" customWidth="1"/>
    <col min="7940" max="7940" width="8.109375" style="73" customWidth="1"/>
    <col min="7941" max="7941" width="13.109375" style="73" customWidth="1"/>
    <col min="7942" max="7942" width="14.88671875" style="73" customWidth="1"/>
    <col min="7943" max="7943" width="5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44140625" style="73" customWidth="1"/>
    <col min="8194" max="8194" width="13.44140625" style="73" customWidth="1"/>
    <col min="8195" max="8195" width="11.88671875" style="73" bestFit="1" customWidth="1"/>
    <col min="8196" max="8196" width="8.109375" style="73" customWidth="1"/>
    <col min="8197" max="8197" width="13.109375" style="73" customWidth="1"/>
    <col min="8198" max="8198" width="14.88671875" style="73" customWidth="1"/>
    <col min="8199" max="8199" width="5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44140625" style="73" customWidth="1"/>
    <col min="8450" max="8450" width="13.44140625" style="73" customWidth="1"/>
    <col min="8451" max="8451" width="11.88671875" style="73" bestFit="1" customWidth="1"/>
    <col min="8452" max="8452" width="8.109375" style="73" customWidth="1"/>
    <col min="8453" max="8453" width="13.109375" style="73" customWidth="1"/>
    <col min="8454" max="8454" width="14.88671875" style="73" customWidth="1"/>
    <col min="8455" max="8455" width="5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44140625" style="73" customWidth="1"/>
    <col min="8706" max="8706" width="13.44140625" style="73" customWidth="1"/>
    <col min="8707" max="8707" width="11.88671875" style="73" bestFit="1" customWidth="1"/>
    <col min="8708" max="8708" width="8.109375" style="73" customWidth="1"/>
    <col min="8709" max="8709" width="13.109375" style="73" customWidth="1"/>
    <col min="8710" max="8710" width="14.88671875" style="73" customWidth="1"/>
    <col min="8711" max="8711" width="5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44140625" style="73" customWidth="1"/>
    <col min="8962" max="8962" width="13.44140625" style="73" customWidth="1"/>
    <col min="8963" max="8963" width="11.88671875" style="73" bestFit="1" customWidth="1"/>
    <col min="8964" max="8964" width="8.109375" style="73" customWidth="1"/>
    <col min="8965" max="8965" width="13.109375" style="73" customWidth="1"/>
    <col min="8966" max="8966" width="14.88671875" style="73" customWidth="1"/>
    <col min="8967" max="8967" width="5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44140625" style="73" customWidth="1"/>
    <col min="9218" max="9218" width="13.44140625" style="73" customWidth="1"/>
    <col min="9219" max="9219" width="11.88671875" style="73" bestFit="1" customWidth="1"/>
    <col min="9220" max="9220" width="8.109375" style="73" customWidth="1"/>
    <col min="9221" max="9221" width="13.109375" style="73" customWidth="1"/>
    <col min="9222" max="9222" width="14.88671875" style="73" customWidth="1"/>
    <col min="9223" max="9223" width="5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44140625" style="73" customWidth="1"/>
    <col min="9474" max="9474" width="13.44140625" style="73" customWidth="1"/>
    <col min="9475" max="9475" width="11.88671875" style="73" bestFit="1" customWidth="1"/>
    <col min="9476" max="9476" width="8.109375" style="73" customWidth="1"/>
    <col min="9477" max="9477" width="13.109375" style="73" customWidth="1"/>
    <col min="9478" max="9478" width="14.88671875" style="73" customWidth="1"/>
    <col min="9479" max="9479" width="5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44140625" style="73" customWidth="1"/>
    <col min="9730" max="9730" width="13.44140625" style="73" customWidth="1"/>
    <col min="9731" max="9731" width="11.88671875" style="73" bestFit="1" customWidth="1"/>
    <col min="9732" max="9732" width="8.109375" style="73" customWidth="1"/>
    <col min="9733" max="9733" width="13.109375" style="73" customWidth="1"/>
    <col min="9734" max="9734" width="14.88671875" style="73" customWidth="1"/>
    <col min="9735" max="9735" width="5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44140625" style="73" customWidth="1"/>
    <col min="9986" max="9986" width="13.44140625" style="73" customWidth="1"/>
    <col min="9987" max="9987" width="11.88671875" style="73" bestFit="1" customWidth="1"/>
    <col min="9988" max="9988" width="8.109375" style="73" customWidth="1"/>
    <col min="9989" max="9989" width="13.109375" style="73" customWidth="1"/>
    <col min="9990" max="9990" width="14.88671875" style="73" customWidth="1"/>
    <col min="9991" max="9991" width="5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44140625" style="73" customWidth="1"/>
    <col min="10242" max="10242" width="13.44140625" style="73" customWidth="1"/>
    <col min="10243" max="10243" width="11.88671875" style="73" bestFit="1" customWidth="1"/>
    <col min="10244" max="10244" width="8.109375" style="73" customWidth="1"/>
    <col min="10245" max="10245" width="13.109375" style="73" customWidth="1"/>
    <col min="10246" max="10246" width="14.88671875" style="73" customWidth="1"/>
    <col min="10247" max="10247" width="5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44140625" style="73" customWidth="1"/>
    <col min="10498" max="10498" width="13.44140625" style="73" customWidth="1"/>
    <col min="10499" max="10499" width="11.88671875" style="73" bestFit="1" customWidth="1"/>
    <col min="10500" max="10500" width="8.109375" style="73" customWidth="1"/>
    <col min="10501" max="10501" width="13.109375" style="73" customWidth="1"/>
    <col min="10502" max="10502" width="14.88671875" style="73" customWidth="1"/>
    <col min="10503" max="10503" width="5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44140625" style="73" customWidth="1"/>
    <col min="10754" max="10754" width="13.44140625" style="73" customWidth="1"/>
    <col min="10755" max="10755" width="11.88671875" style="73" bestFit="1" customWidth="1"/>
    <col min="10756" max="10756" width="8.109375" style="73" customWidth="1"/>
    <col min="10757" max="10757" width="13.109375" style="73" customWidth="1"/>
    <col min="10758" max="10758" width="14.88671875" style="73" customWidth="1"/>
    <col min="10759" max="10759" width="5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44140625" style="73" customWidth="1"/>
    <col min="11010" max="11010" width="13.44140625" style="73" customWidth="1"/>
    <col min="11011" max="11011" width="11.88671875" style="73" bestFit="1" customWidth="1"/>
    <col min="11012" max="11012" width="8.109375" style="73" customWidth="1"/>
    <col min="11013" max="11013" width="13.109375" style="73" customWidth="1"/>
    <col min="11014" max="11014" width="14.88671875" style="73" customWidth="1"/>
    <col min="11015" max="11015" width="5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44140625" style="73" customWidth="1"/>
    <col min="11266" max="11266" width="13.44140625" style="73" customWidth="1"/>
    <col min="11267" max="11267" width="11.88671875" style="73" bestFit="1" customWidth="1"/>
    <col min="11268" max="11268" width="8.109375" style="73" customWidth="1"/>
    <col min="11269" max="11269" width="13.109375" style="73" customWidth="1"/>
    <col min="11270" max="11270" width="14.88671875" style="73" customWidth="1"/>
    <col min="11271" max="11271" width="5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44140625" style="73" customWidth="1"/>
    <col min="11522" max="11522" width="13.44140625" style="73" customWidth="1"/>
    <col min="11523" max="11523" width="11.88671875" style="73" bestFit="1" customWidth="1"/>
    <col min="11524" max="11524" width="8.109375" style="73" customWidth="1"/>
    <col min="11525" max="11525" width="13.109375" style="73" customWidth="1"/>
    <col min="11526" max="11526" width="14.88671875" style="73" customWidth="1"/>
    <col min="11527" max="11527" width="5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44140625" style="73" customWidth="1"/>
    <col min="11778" max="11778" width="13.44140625" style="73" customWidth="1"/>
    <col min="11779" max="11779" width="11.88671875" style="73" bestFit="1" customWidth="1"/>
    <col min="11780" max="11780" width="8.109375" style="73" customWidth="1"/>
    <col min="11781" max="11781" width="13.109375" style="73" customWidth="1"/>
    <col min="11782" max="11782" width="14.88671875" style="73" customWidth="1"/>
    <col min="11783" max="11783" width="5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44140625" style="73" customWidth="1"/>
    <col min="12034" max="12034" width="13.44140625" style="73" customWidth="1"/>
    <col min="12035" max="12035" width="11.88671875" style="73" bestFit="1" customWidth="1"/>
    <col min="12036" max="12036" width="8.109375" style="73" customWidth="1"/>
    <col min="12037" max="12037" width="13.109375" style="73" customWidth="1"/>
    <col min="12038" max="12038" width="14.88671875" style="73" customWidth="1"/>
    <col min="12039" max="12039" width="5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44140625" style="73" customWidth="1"/>
    <col min="12290" max="12290" width="13.44140625" style="73" customWidth="1"/>
    <col min="12291" max="12291" width="11.88671875" style="73" bestFit="1" customWidth="1"/>
    <col min="12292" max="12292" width="8.109375" style="73" customWidth="1"/>
    <col min="12293" max="12293" width="13.109375" style="73" customWidth="1"/>
    <col min="12294" max="12294" width="14.88671875" style="73" customWidth="1"/>
    <col min="12295" max="12295" width="5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44140625" style="73" customWidth="1"/>
    <col min="12546" max="12546" width="13.44140625" style="73" customWidth="1"/>
    <col min="12547" max="12547" width="11.88671875" style="73" bestFit="1" customWidth="1"/>
    <col min="12548" max="12548" width="8.109375" style="73" customWidth="1"/>
    <col min="12549" max="12549" width="13.109375" style="73" customWidth="1"/>
    <col min="12550" max="12550" width="14.88671875" style="73" customWidth="1"/>
    <col min="12551" max="12551" width="5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44140625" style="73" customWidth="1"/>
    <col min="12802" max="12802" width="13.44140625" style="73" customWidth="1"/>
    <col min="12803" max="12803" width="11.88671875" style="73" bestFit="1" customWidth="1"/>
    <col min="12804" max="12804" width="8.109375" style="73" customWidth="1"/>
    <col min="12805" max="12805" width="13.109375" style="73" customWidth="1"/>
    <col min="12806" max="12806" width="14.88671875" style="73" customWidth="1"/>
    <col min="12807" max="12807" width="5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44140625" style="73" customWidth="1"/>
    <col min="13058" max="13058" width="13.44140625" style="73" customWidth="1"/>
    <col min="13059" max="13059" width="11.88671875" style="73" bestFit="1" customWidth="1"/>
    <col min="13060" max="13060" width="8.109375" style="73" customWidth="1"/>
    <col min="13061" max="13061" width="13.109375" style="73" customWidth="1"/>
    <col min="13062" max="13062" width="14.88671875" style="73" customWidth="1"/>
    <col min="13063" max="13063" width="5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44140625" style="73" customWidth="1"/>
    <col min="13314" max="13314" width="13.44140625" style="73" customWidth="1"/>
    <col min="13315" max="13315" width="11.88671875" style="73" bestFit="1" customWidth="1"/>
    <col min="13316" max="13316" width="8.109375" style="73" customWidth="1"/>
    <col min="13317" max="13317" width="13.109375" style="73" customWidth="1"/>
    <col min="13318" max="13318" width="14.88671875" style="73" customWidth="1"/>
    <col min="13319" max="13319" width="5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44140625" style="73" customWidth="1"/>
    <col min="13570" max="13570" width="13.44140625" style="73" customWidth="1"/>
    <col min="13571" max="13571" width="11.88671875" style="73" bestFit="1" customWidth="1"/>
    <col min="13572" max="13572" width="8.109375" style="73" customWidth="1"/>
    <col min="13573" max="13573" width="13.109375" style="73" customWidth="1"/>
    <col min="13574" max="13574" width="14.88671875" style="73" customWidth="1"/>
    <col min="13575" max="13575" width="5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44140625" style="73" customWidth="1"/>
    <col min="13826" max="13826" width="13.44140625" style="73" customWidth="1"/>
    <col min="13827" max="13827" width="11.88671875" style="73" bestFit="1" customWidth="1"/>
    <col min="13828" max="13828" width="8.109375" style="73" customWidth="1"/>
    <col min="13829" max="13829" width="13.109375" style="73" customWidth="1"/>
    <col min="13830" max="13830" width="14.88671875" style="73" customWidth="1"/>
    <col min="13831" max="13831" width="5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44140625" style="73" customWidth="1"/>
    <col min="14082" max="14082" width="13.44140625" style="73" customWidth="1"/>
    <col min="14083" max="14083" width="11.88671875" style="73" bestFit="1" customWidth="1"/>
    <col min="14084" max="14084" width="8.109375" style="73" customWidth="1"/>
    <col min="14085" max="14085" width="13.109375" style="73" customWidth="1"/>
    <col min="14086" max="14086" width="14.88671875" style="73" customWidth="1"/>
    <col min="14087" max="14087" width="5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44140625" style="73" customWidth="1"/>
    <col min="14338" max="14338" width="13.44140625" style="73" customWidth="1"/>
    <col min="14339" max="14339" width="11.88671875" style="73" bestFit="1" customWidth="1"/>
    <col min="14340" max="14340" width="8.109375" style="73" customWidth="1"/>
    <col min="14341" max="14341" width="13.109375" style="73" customWidth="1"/>
    <col min="14342" max="14342" width="14.88671875" style="73" customWidth="1"/>
    <col min="14343" max="14343" width="5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44140625" style="73" customWidth="1"/>
    <col min="14594" max="14594" width="13.44140625" style="73" customWidth="1"/>
    <col min="14595" max="14595" width="11.88671875" style="73" bestFit="1" customWidth="1"/>
    <col min="14596" max="14596" width="8.109375" style="73" customWidth="1"/>
    <col min="14597" max="14597" width="13.109375" style="73" customWidth="1"/>
    <col min="14598" max="14598" width="14.88671875" style="73" customWidth="1"/>
    <col min="14599" max="14599" width="5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44140625" style="73" customWidth="1"/>
    <col min="14850" max="14850" width="13.44140625" style="73" customWidth="1"/>
    <col min="14851" max="14851" width="11.88671875" style="73" bestFit="1" customWidth="1"/>
    <col min="14852" max="14852" width="8.109375" style="73" customWidth="1"/>
    <col min="14853" max="14853" width="13.109375" style="73" customWidth="1"/>
    <col min="14854" max="14854" width="14.88671875" style="73" customWidth="1"/>
    <col min="14855" max="14855" width="5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44140625" style="73" customWidth="1"/>
    <col min="15106" max="15106" width="13.44140625" style="73" customWidth="1"/>
    <col min="15107" max="15107" width="11.88671875" style="73" bestFit="1" customWidth="1"/>
    <col min="15108" max="15108" width="8.109375" style="73" customWidth="1"/>
    <col min="15109" max="15109" width="13.109375" style="73" customWidth="1"/>
    <col min="15110" max="15110" width="14.88671875" style="73" customWidth="1"/>
    <col min="15111" max="15111" width="5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44140625" style="73" customWidth="1"/>
    <col min="15362" max="15362" width="13.44140625" style="73" customWidth="1"/>
    <col min="15363" max="15363" width="11.88671875" style="73" bestFit="1" customWidth="1"/>
    <col min="15364" max="15364" width="8.109375" style="73" customWidth="1"/>
    <col min="15365" max="15365" width="13.109375" style="73" customWidth="1"/>
    <col min="15366" max="15366" width="14.88671875" style="73" customWidth="1"/>
    <col min="15367" max="15367" width="5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44140625" style="73" customWidth="1"/>
    <col min="15618" max="15618" width="13.44140625" style="73" customWidth="1"/>
    <col min="15619" max="15619" width="11.88671875" style="73" bestFit="1" customWidth="1"/>
    <col min="15620" max="15620" width="8.109375" style="73" customWidth="1"/>
    <col min="15621" max="15621" width="13.109375" style="73" customWidth="1"/>
    <col min="15622" max="15622" width="14.88671875" style="73" customWidth="1"/>
    <col min="15623" max="15623" width="5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44140625" style="73" customWidth="1"/>
    <col min="15874" max="15874" width="13.44140625" style="73" customWidth="1"/>
    <col min="15875" max="15875" width="11.88671875" style="73" bestFit="1" customWidth="1"/>
    <col min="15876" max="15876" width="8.109375" style="73" customWidth="1"/>
    <col min="15877" max="15877" width="13.109375" style="73" customWidth="1"/>
    <col min="15878" max="15878" width="14.88671875" style="73" customWidth="1"/>
    <col min="15879" max="15879" width="5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44140625" style="73" customWidth="1"/>
    <col min="16130" max="16130" width="13.44140625" style="73" customWidth="1"/>
    <col min="16131" max="16131" width="11.88671875" style="73" bestFit="1" customWidth="1"/>
    <col min="16132" max="16132" width="8.109375" style="73" customWidth="1"/>
    <col min="16133" max="16133" width="13.109375" style="73" customWidth="1"/>
    <col min="16134" max="16134" width="14.88671875" style="73" customWidth="1"/>
    <col min="16135" max="16135" width="5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101</v>
      </c>
      <c r="B1" s="427"/>
      <c r="C1" s="427"/>
      <c r="D1" s="427"/>
      <c r="E1" s="427"/>
      <c r="F1" s="427"/>
      <c r="G1" s="10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</row>
    <row r="3" spans="1:19" s="124" customFormat="1" ht="30" customHeight="1" x14ac:dyDescent="0.15">
      <c r="A3" s="125" t="str">
        <f>기본!A3</f>
        <v>■ 과업명:백남준아트센터 기획전 방호인력 도급 용역[1개월 미만(3월) 기준]</v>
      </c>
      <c r="B3" s="135"/>
      <c r="C3" s="123"/>
      <c r="D3" s="123"/>
      <c r="E3" s="78"/>
      <c r="F3" s="78" t="s">
        <v>293</v>
      </c>
      <c r="G3" s="123"/>
      <c r="H3" s="123"/>
      <c r="S3" s="123"/>
    </row>
    <row r="4" spans="1:19" ht="30" customHeight="1" x14ac:dyDescent="0.15">
      <c r="A4" s="111" t="s">
        <v>14</v>
      </c>
      <c r="B4" s="112" t="s">
        <v>16</v>
      </c>
      <c r="C4" s="110" t="s">
        <v>220</v>
      </c>
      <c r="D4" s="111" t="s">
        <v>15</v>
      </c>
      <c r="E4" s="112" t="s">
        <v>102</v>
      </c>
      <c r="F4" s="112" t="s">
        <v>354</v>
      </c>
      <c r="G4" s="73"/>
      <c r="H4" s="73"/>
      <c r="S4" s="73"/>
    </row>
    <row r="5" spans="1:19" ht="30" customHeight="1" x14ac:dyDescent="0.15">
      <c r="A5" s="115" t="str">
        <f>기본!A5</f>
        <v>방호원</v>
      </c>
      <c r="B5" s="126">
        <f>노집!B6</f>
        <v>2068860</v>
      </c>
      <c r="C5" s="127">
        <v>0.12</v>
      </c>
      <c r="D5" s="116">
        <f>노집!C6</f>
        <v>4</v>
      </c>
      <c r="E5" s="126">
        <f>TRUNC(B5*C5*D5)</f>
        <v>993052</v>
      </c>
      <c r="F5" s="128"/>
      <c r="G5" s="129"/>
      <c r="H5" s="129"/>
      <c r="I5" s="129"/>
      <c r="S5" s="73"/>
    </row>
    <row r="6" spans="1:19" ht="30" customHeight="1" thickBot="1" x14ac:dyDescent="0.2">
      <c r="A6" s="130"/>
      <c r="B6" s="118"/>
      <c r="C6" s="131"/>
      <c r="D6" s="119"/>
      <c r="E6" s="118"/>
      <c r="F6" s="132"/>
    </row>
    <row r="7" spans="1:19" s="124" customFormat="1" ht="30" customHeight="1" thickTop="1" x14ac:dyDescent="0.15">
      <c r="A7" s="429" t="s">
        <v>17</v>
      </c>
      <c r="B7" s="430"/>
      <c r="C7" s="431"/>
      <c r="D7" s="89">
        <f>SUM(D5:D6)</f>
        <v>4</v>
      </c>
      <c r="E7" s="122">
        <f>INT(SUM(E5:E6))</f>
        <v>993052</v>
      </c>
      <c r="F7" s="133"/>
      <c r="G7" s="123"/>
      <c r="H7" s="123"/>
      <c r="S7" s="123"/>
    </row>
    <row r="8" spans="1:19" ht="30" customHeight="1" x14ac:dyDescent="0.15">
      <c r="A8" s="134" t="s">
        <v>379</v>
      </c>
      <c r="B8" s="134"/>
      <c r="C8" s="134"/>
    </row>
    <row r="9" spans="1:19" ht="30" customHeight="1" x14ac:dyDescent="0.15">
      <c r="A9" s="73" t="s">
        <v>380</v>
      </c>
    </row>
    <row r="10" spans="1:19" ht="30" customHeight="1" x14ac:dyDescent="0.15">
      <c r="A10" s="73" t="s">
        <v>381</v>
      </c>
    </row>
    <row r="11" spans="1:19" ht="30" customHeight="1" x14ac:dyDescent="0.15">
      <c r="A11" s="73" t="s">
        <v>353</v>
      </c>
    </row>
    <row r="12" spans="1:19" ht="30" customHeight="1" x14ac:dyDescent="0.15">
      <c r="A12" s="73" t="s">
        <v>454</v>
      </c>
      <c r="G12" s="284">
        <f>0.12*12</f>
        <v>1.44</v>
      </c>
    </row>
    <row r="13" spans="1:19" ht="30" customHeight="1" x14ac:dyDescent="0.15">
      <c r="A13" s="73"/>
    </row>
    <row r="14" spans="1:19" ht="30" customHeight="1" x14ac:dyDescent="0.15">
      <c r="A14" s="73"/>
    </row>
    <row r="15" spans="1:19" ht="30" customHeight="1" x14ac:dyDescent="0.15">
      <c r="A15" s="73"/>
    </row>
  </sheetData>
  <mergeCells count="2">
    <mergeCell ref="A1:F1"/>
    <mergeCell ref="A7:C7"/>
  </mergeCells>
  <phoneticPr fontId="17" type="noConversion"/>
  <printOptions horizontalCentered="1"/>
  <pageMargins left="0.47244094488188981" right="0.47244094488188981" top="0.98425196850393704" bottom="0.6692913385826772" header="0.7086614173228347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="90" zoomScaleNormal="100" zoomScaleSheetLayoutView="90" workbookViewId="0">
      <pane xSplit="5" ySplit="4" topLeftCell="F5" activePane="bottomRight" state="frozen"/>
      <selection activeCell="H12" sqref="H12"/>
      <selection pane="topRight" activeCell="H12" sqref="H12"/>
      <selection pane="bottomLeft" activeCell="H12" sqref="H12"/>
      <selection pane="bottomRight" activeCell="F9" sqref="F9"/>
    </sheetView>
  </sheetViews>
  <sheetFormatPr defaultColWidth="8.88671875" defaultRowHeight="30" customHeight="1" x14ac:dyDescent="0.15"/>
  <cols>
    <col min="1" max="1" width="14.5546875" style="33" customWidth="1"/>
    <col min="2" max="2" width="15.33203125" style="33" customWidth="1"/>
    <col min="3" max="3" width="10.5546875" style="76" customWidth="1"/>
    <col min="4" max="4" width="7.21875" style="76" customWidth="1"/>
    <col min="5" max="5" width="7.33203125" style="33" customWidth="1"/>
    <col min="6" max="6" width="13" style="33" customWidth="1"/>
    <col min="7" max="7" width="12.6640625" style="33" customWidth="1"/>
    <col min="8" max="8" width="16.109375" style="76" hidden="1" customWidth="1"/>
    <col min="9" max="9" width="11.21875" style="73" customWidth="1"/>
    <col min="10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3.21875" style="73" customWidth="1"/>
    <col min="258" max="258" width="16.21875" style="73" customWidth="1"/>
    <col min="259" max="259" width="10.5546875" style="73" customWidth="1"/>
    <col min="260" max="260" width="7.21875" style="73" customWidth="1"/>
    <col min="261" max="261" width="7.77734375" style="73" customWidth="1"/>
    <col min="262" max="262" width="13" style="73" customWidth="1"/>
    <col min="263" max="263" width="12.664062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3.21875" style="73" customWidth="1"/>
    <col min="514" max="514" width="16.21875" style="73" customWidth="1"/>
    <col min="515" max="515" width="10.5546875" style="73" customWidth="1"/>
    <col min="516" max="516" width="7.21875" style="73" customWidth="1"/>
    <col min="517" max="517" width="7.77734375" style="73" customWidth="1"/>
    <col min="518" max="518" width="13" style="73" customWidth="1"/>
    <col min="519" max="519" width="12.664062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3.21875" style="73" customWidth="1"/>
    <col min="770" max="770" width="16.21875" style="73" customWidth="1"/>
    <col min="771" max="771" width="10.5546875" style="73" customWidth="1"/>
    <col min="772" max="772" width="7.21875" style="73" customWidth="1"/>
    <col min="773" max="773" width="7.77734375" style="73" customWidth="1"/>
    <col min="774" max="774" width="13" style="73" customWidth="1"/>
    <col min="775" max="775" width="12.664062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3.21875" style="73" customWidth="1"/>
    <col min="1026" max="1026" width="16.21875" style="73" customWidth="1"/>
    <col min="1027" max="1027" width="10.5546875" style="73" customWidth="1"/>
    <col min="1028" max="1028" width="7.21875" style="73" customWidth="1"/>
    <col min="1029" max="1029" width="7.77734375" style="73" customWidth="1"/>
    <col min="1030" max="1030" width="13" style="73" customWidth="1"/>
    <col min="1031" max="1031" width="12.664062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3.21875" style="73" customWidth="1"/>
    <col min="1282" max="1282" width="16.21875" style="73" customWidth="1"/>
    <col min="1283" max="1283" width="10.5546875" style="73" customWidth="1"/>
    <col min="1284" max="1284" width="7.21875" style="73" customWidth="1"/>
    <col min="1285" max="1285" width="7.77734375" style="73" customWidth="1"/>
    <col min="1286" max="1286" width="13" style="73" customWidth="1"/>
    <col min="1287" max="1287" width="12.664062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3.21875" style="73" customWidth="1"/>
    <col min="1538" max="1538" width="16.21875" style="73" customWidth="1"/>
    <col min="1539" max="1539" width="10.5546875" style="73" customWidth="1"/>
    <col min="1540" max="1540" width="7.21875" style="73" customWidth="1"/>
    <col min="1541" max="1541" width="7.77734375" style="73" customWidth="1"/>
    <col min="1542" max="1542" width="13" style="73" customWidth="1"/>
    <col min="1543" max="1543" width="12.664062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3.21875" style="73" customWidth="1"/>
    <col min="1794" max="1794" width="16.21875" style="73" customWidth="1"/>
    <col min="1795" max="1795" width="10.5546875" style="73" customWidth="1"/>
    <col min="1796" max="1796" width="7.21875" style="73" customWidth="1"/>
    <col min="1797" max="1797" width="7.77734375" style="73" customWidth="1"/>
    <col min="1798" max="1798" width="13" style="73" customWidth="1"/>
    <col min="1799" max="1799" width="12.664062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3.21875" style="73" customWidth="1"/>
    <col min="2050" max="2050" width="16.21875" style="73" customWidth="1"/>
    <col min="2051" max="2051" width="10.5546875" style="73" customWidth="1"/>
    <col min="2052" max="2052" width="7.21875" style="73" customWidth="1"/>
    <col min="2053" max="2053" width="7.77734375" style="73" customWidth="1"/>
    <col min="2054" max="2054" width="13" style="73" customWidth="1"/>
    <col min="2055" max="2055" width="12.664062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3.21875" style="73" customWidth="1"/>
    <col min="2306" max="2306" width="16.21875" style="73" customWidth="1"/>
    <col min="2307" max="2307" width="10.5546875" style="73" customWidth="1"/>
    <col min="2308" max="2308" width="7.21875" style="73" customWidth="1"/>
    <col min="2309" max="2309" width="7.77734375" style="73" customWidth="1"/>
    <col min="2310" max="2310" width="13" style="73" customWidth="1"/>
    <col min="2311" max="2311" width="12.664062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3.21875" style="73" customWidth="1"/>
    <col min="2562" max="2562" width="16.21875" style="73" customWidth="1"/>
    <col min="2563" max="2563" width="10.5546875" style="73" customWidth="1"/>
    <col min="2564" max="2564" width="7.21875" style="73" customWidth="1"/>
    <col min="2565" max="2565" width="7.77734375" style="73" customWidth="1"/>
    <col min="2566" max="2566" width="13" style="73" customWidth="1"/>
    <col min="2567" max="2567" width="12.664062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3.21875" style="73" customWidth="1"/>
    <col min="2818" max="2818" width="16.21875" style="73" customWidth="1"/>
    <col min="2819" max="2819" width="10.5546875" style="73" customWidth="1"/>
    <col min="2820" max="2820" width="7.21875" style="73" customWidth="1"/>
    <col min="2821" max="2821" width="7.77734375" style="73" customWidth="1"/>
    <col min="2822" max="2822" width="13" style="73" customWidth="1"/>
    <col min="2823" max="2823" width="12.664062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3.21875" style="73" customWidth="1"/>
    <col min="3074" max="3074" width="16.21875" style="73" customWidth="1"/>
    <col min="3075" max="3075" width="10.5546875" style="73" customWidth="1"/>
    <col min="3076" max="3076" width="7.21875" style="73" customWidth="1"/>
    <col min="3077" max="3077" width="7.77734375" style="73" customWidth="1"/>
    <col min="3078" max="3078" width="13" style="73" customWidth="1"/>
    <col min="3079" max="3079" width="12.664062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3.21875" style="73" customWidth="1"/>
    <col min="3330" max="3330" width="16.21875" style="73" customWidth="1"/>
    <col min="3331" max="3331" width="10.5546875" style="73" customWidth="1"/>
    <col min="3332" max="3332" width="7.21875" style="73" customWidth="1"/>
    <col min="3333" max="3333" width="7.77734375" style="73" customWidth="1"/>
    <col min="3334" max="3334" width="13" style="73" customWidth="1"/>
    <col min="3335" max="3335" width="12.664062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3.21875" style="73" customWidth="1"/>
    <col min="3586" max="3586" width="16.21875" style="73" customWidth="1"/>
    <col min="3587" max="3587" width="10.5546875" style="73" customWidth="1"/>
    <col min="3588" max="3588" width="7.21875" style="73" customWidth="1"/>
    <col min="3589" max="3589" width="7.77734375" style="73" customWidth="1"/>
    <col min="3590" max="3590" width="13" style="73" customWidth="1"/>
    <col min="3591" max="3591" width="12.664062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3.21875" style="73" customWidth="1"/>
    <col min="3842" max="3842" width="16.21875" style="73" customWidth="1"/>
    <col min="3843" max="3843" width="10.5546875" style="73" customWidth="1"/>
    <col min="3844" max="3844" width="7.21875" style="73" customWidth="1"/>
    <col min="3845" max="3845" width="7.77734375" style="73" customWidth="1"/>
    <col min="3846" max="3846" width="13" style="73" customWidth="1"/>
    <col min="3847" max="3847" width="12.664062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3.21875" style="73" customWidth="1"/>
    <col min="4098" max="4098" width="16.21875" style="73" customWidth="1"/>
    <col min="4099" max="4099" width="10.5546875" style="73" customWidth="1"/>
    <col min="4100" max="4100" width="7.21875" style="73" customWidth="1"/>
    <col min="4101" max="4101" width="7.77734375" style="73" customWidth="1"/>
    <col min="4102" max="4102" width="13" style="73" customWidth="1"/>
    <col min="4103" max="4103" width="12.664062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3.21875" style="73" customWidth="1"/>
    <col min="4354" max="4354" width="16.21875" style="73" customWidth="1"/>
    <col min="4355" max="4355" width="10.5546875" style="73" customWidth="1"/>
    <col min="4356" max="4356" width="7.21875" style="73" customWidth="1"/>
    <col min="4357" max="4357" width="7.77734375" style="73" customWidth="1"/>
    <col min="4358" max="4358" width="13" style="73" customWidth="1"/>
    <col min="4359" max="4359" width="12.664062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3.21875" style="73" customWidth="1"/>
    <col min="4610" max="4610" width="16.21875" style="73" customWidth="1"/>
    <col min="4611" max="4611" width="10.5546875" style="73" customWidth="1"/>
    <col min="4612" max="4612" width="7.21875" style="73" customWidth="1"/>
    <col min="4613" max="4613" width="7.77734375" style="73" customWidth="1"/>
    <col min="4614" max="4614" width="13" style="73" customWidth="1"/>
    <col min="4615" max="4615" width="12.664062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3.21875" style="73" customWidth="1"/>
    <col min="4866" max="4866" width="16.21875" style="73" customWidth="1"/>
    <col min="4867" max="4867" width="10.5546875" style="73" customWidth="1"/>
    <col min="4868" max="4868" width="7.21875" style="73" customWidth="1"/>
    <col min="4869" max="4869" width="7.77734375" style="73" customWidth="1"/>
    <col min="4870" max="4870" width="13" style="73" customWidth="1"/>
    <col min="4871" max="4871" width="12.664062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3.21875" style="73" customWidth="1"/>
    <col min="5122" max="5122" width="16.21875" style="73" customWidth="1"/>
    <col min="5123" max="5123" width="10.5546875" style="73" customWidth="1"/>
    <col min="5124" max="5124" width="7.21875" style="73" customWidth="1"/>
    <col min="5125" max="5125" width="7.77734375" style="73" customWidth="1"/>
    <col min="5126" max="5126" width="13" style="73" customWidth="1"/>
    <col min="5127" max="5127" width="12.664062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3.21875" style="73" customWidth="1"/>
    <col min="5378" max="5378" width="16.21875" style="73" customWidth="1"/>
    <col min="5379" max="5379" width="10.5546875" style="73" customWidth="1"/>
    <col min="5380" max="5380" width="7.21875" style="73" customWidth="1"/>
    <col min="5381" max="5381" width="7.77734375" style="73" customWidth="1"/>
    <col min="5382" max="5382" width="13" style="73" customWidth="1"/>
    <col min="5383" max="5383" width="12.664062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3.21875" style="73" customWidth="1"/>
    <col min="5634" max="5634" width="16.21875" style="73" customWidth="1"/>
    <col min="5635" max="5635" width="10.5546875" style="73" customWidth="1"/>
    <col min="5636" max="5636" width="7.21875" style="73" customWidth="1"/>
    <col min="5637" max="5637" width="7.77734375" style="73" customWidth="1"/>
    <col min="5638" max="5638" width="13" style="73" customWidth="1"/>
    <col min="5639" max="5639" width="12.664062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3.21875" style="73" customWidth="1"/>
    <col min="5890" max="5890" width="16.21875" style="73" customWidth="1"/>
    <col min="5891" max="5891" width="10.5546875" style="73" customWidth="1"/>
    <col min="5892" max="5892" width="7.21875" style="73" customWidth="1"/>
    <col min="5893" max="5893" width="7.77734375" style="73" customWidth="1"/>
    <col min="5894" max="5894" width="13" style="73" customWidth="1"/>
    <col min="5895" max="5895" width="12.664062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3.21875" style="73" customWidth="1"/>
    <col min="6146" max="6146" width="16.21875" style="73" customWidth="1"/>
    <col min="6147" max="6147" width="10.5546875" style="73" customWidth="1"/>
    <col min="6148" max="6148" width="7.21875" style="73" customWidth="1"/>
    <col min="6149" max="6149" width="7.77734375" style="73" customWidth="1"/>
    <col min="6150" max="6150" width="13" style="73" customWidth="1"/>
    <col min="6151" max="6151" width="12.664062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3.21875" style="73" customWidth="1"/>
    <col min="6402" max="6402" width="16.21875" style="73" customWidth="1"/>
    <col min="6403" max="6403" width="10.5546875" style="73" customWidth="1"/>
    <col min="6404" max="6404" width="7.21875" style="73" customWidth="1"/>
    <col min="6405" max="6405" width="7.77734375" style="73" customWidth="1"/>
    <col min="6406" max="6406" width="13" style="73" customWidth="1"/>
    <col min="6407" max="6407" width="12.664062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3.21875" style="73" customWidth="1"/>
    <col min="6658" max="6658" width="16.21875" style="73" customWidth="1"/>
    <col min="6659" max="6659" width="10.5546875" style="73" customWidth="1"/>
    <col min="6660" max="6660" width="7.21875" style="73" customWidth="1"/>
    <col min="6661" max="6661" width="7.77734375" style="73" customWidth="1"/>
    <col min="6662" max="6662" width="13" style="73" customWidth="1"/>
    <col min="6663" max="6663" width="12.664062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3.21875" style="73" customWidth="1"/>
    <col min="6914" max="6914" width="16.21875" style="73" customWidth="1"/>
    <col min="6915" max="6915" width="10.5546875" style="73" customWidth="1"/>
    <col min="6916" max="6916" width="7.21875" style="73" customWidth="1"/>
    <col min="6917" max="6917" width="7.77734375" style="73" customWidth="1"/>
    <col min="6918" max="6918" width="13" style="73" customWidth="1"/>
    <col min="6919" max="6919" width="12.664062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3.21875" style="73" customWidth="1"/>
    <col min="7170" max="7170" width="16.21875" style="73" customWidth="1"/>
    <col min="7171" max="7171" width="10.5546875" style="73" customWidth="1"/>
    <col min="7172" max="7172" width="7.21875" style="73" customWidth="1"/>
    <col min="7173" max="7173" width="7.77734375" style="73" customWidth="1"/>
    <col min="7174" max="7174" width="13" style="73" customWidth="1"/>
    <col min="7175" max="7175" width="12.664062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3.21875" style="73" customWidth="1"/>
    <col min="7426" max="7426" width="16.21875" style="73" customWidth="1"/>
    <col min="7427" max="7427" width="10.5546875" style="73" customWidth="1"/>
    <col min="7428" max="7428" width="7.21875" style="73" customWidth="1"/>
    <col min="7429" max="7429" width="7.77734375" style="73" customWidth="1"/>
    <col min="7430" max="7430" width="13" style="73" customWidth="1"/>
    <col min="7431" max="7431" width="12.664062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3.21875" style="73" customWidth="1"/>
    <col min="7682" max="7682" width="16.21875" style="73" customWidth="1"/>
    <col min="7683" max="7683" width="10.5546875" style="73" customWidth="1"/>
    <col min="7684" max="7684" width="7.21875" style="73" customWidth="1"/>
    <col min="7685" max="7685" width="7.77734375" style="73" customWidth="1"/>
    <col min="7686" max="7686" width="13" style="73" customWidth="1"/>
    <col min="7687" max="7687" width="12.664062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3.21875" style="73" customWidth="1"/>
    <col min="7938" max="7938" width="16.21875" style="73" customWidth="1"/>
    <col min="7939" max="7939" width="10.5546875" style="73" customWidth="1"/>
    <col min="7940" max="7940" width="7.21875" style="73" customWidth="1"/>
    <col min="7941" max="7941" width="7.77734375" style="73" customWidth="1"/>
    <col min="7942" max="7942" width="13" style="73" customWidth="1"/>
    <col min="7943" max="7943" width="12.664062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3.21875" style="73" customWidth="1"/>
    <col min="8194" max="8194" width="16.21875" style="73" customWidth="1"/>
    <col min="8195" max="8195" width="10.5546875" style="73" customWidth="1"/>
    <col min="8196" max="8196" width="7.21875" style="73" customWidth="1"/>
    <col min="8197" max="8197" width="7.77734375" style="73" customWidth="1"/>
    <col min="8198" max="8198" width="13" style="73" customWidth="1"/>
    <col min="8199" max="8199" width="12.664062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3.21875" style="73" customWidth="1"/>
    <col min="8450" max="8450" width="16.21875" style="73" customWidth="1"/>
    <col min="8451" max="8451" width="10.5546875" style="73" customWidth="1"/>
    <col min="8452" max="8452" width="7.21875" style="73" customWidth="1"/>
    <col min="8453" max="8453" width="7.77734375" style="73" customWidth="1"/>
    <col min="8454" max="8454" width="13" style="73" customWidth="1"/>
    <col min="8455" max="8455" width="12.664062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3.21875" style="73" customWidth="1"/>
    <col min="8706" max="8706" width="16.21875" style="73" customWidth="1"/>
    <col min="8707" max="8707" width="10.5546875" style="73" customWidth="1"/>
    <col min="8708" max="8708" width="7.21875" style="73" customWidth="1"/>
    <col min="8709" max="8709" width="7.77734375" style="73" customWidth="1"/>
    <col min="8710" max="8710" width="13" style="73" customWidth="1"/>
    <col min="8711" max="8711" width="12.664062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3.21875" style="73" customWidth="1"/>
    <col min="8962" max="8962" width="16.21875" style="73" customWidth="1"/>
    <col min="8963" max="8963" width="10.5546875" style="73" customWidth="1"/>
    <col min="8964" max="8964" width="7.21875" style="73" customWidth="1"/>
    <col min="8965" max="8965" width="7.77734375" style="73" customWidth="1"/>
    <col min="8966" max="8966" width="13" style="73" customWidth="1"/>
    <col min="8967" max="8967" width="12.664062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3.21875" style="73" customWidth="1"/>
    <col min="9218" max="9218" width="16.21875" style="73" customWidth="1"/>
    <col min="9219" max="9219" width="10.5546875" style="73" customWidth="1"/>
    <col min="9220" max="9220" width="7.21875" style="73" customWidth="1"/>
    <col min="9221" max="9221" width="7.77734375" style="73" customWidth="1"/>
    <col min="9222" max="9222" width="13" style="73" customWidth="1"/>
    <col min="9223" max="9223" width="12.664062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3.21875" style="73" customWidth="1"/>
    <col min="9474" max="9474" width="16.21875" style="73" customWidth="1"/>
    <col min="9475" max="9475" width="10.5546875" style="73" customWidth="1"/>
    <col min="9476" max="9476" width="7.21875" style="73" customWidth="1"/>
    <col min="9477" max="9477" width="7.77734375" style="73" customWidth="1"/>
    <col min="9478" max="9478" width="13" style="73" customWidth="1"/>
    <col min="9479" max="9479" width="12.664062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3.21875" style="73" customWidth="1"/>
    <col min="9730" max="9730" width="16.21875" style="73" customWidth="1"/>
    <col min="9731" max="9731" width="10.5546875" style="73" customWidth="1"/>
    <col min="9732" max="9732" width="7.21875" style="73" customWidth="1"/>
    <col min="9733" max="9733" width="7.77734375" style="73" customWidth="1"/>
    <col min="9734" max="9734" width="13" style="73" customWidth="1"/>
    <col min="9735" max="9735" width="12.664062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3.21875" style="73" customWidth="1"/>
    <col min="9986" max="9986" width="16.21875" style="73" customWidth="1"/>
    <col min="9987" max="9987" width="10.5546875" style="73" customWidth="1"/>
    <col min="9988" max="9988" width="7.21875" style="73" customWidth="1"/>
    <col min="9989" max="9989" width="7.77734375" style="73" customWidth="1"/>
    <col min="9990" max="9990" width="13" style="73" customWidth="1"/>
    <col min="9991" max="9991" width="12.664062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3.21875" style="73" customWidth="1"/>
    <col min="10242" max="10242" width="16.21875" style="73" customWidth="1"/>
    <col min="10243" max="10243" width="10.5546875" style="73" customWidth="1"/>
    <col min="10244" max="10244" width="7.21875" style="73" customWidth="1"/>
    <col min="10245" max="10245" width="7.77734375" style="73" customWidth="1"/>
    <col min="10246" max="10246" width="13" style="73" customWidth="1"/>
    <col min="10247" max="10247" width="12.664062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3.21875" style="73" customWidth="1"/>
    <col min="10498" max="10498" width="16.21875" style="73" customWidth="1"/>
    <col min="10499" max="10499" width="10.5546875" style="73" customWidth="1"/>
    <col min="10500" max="10500" width="7.21875" style="73" customWidth="1"/>
    <col min="10501" max="10501" width="7.77734375" style="73" customWidth="1"/>
    <col min="10502" max="10502" width="13" style="73" customWidth="1"/>
    <col min="10503" max="10503" width="12.664062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3.21875" style="73" customWidth="1"/>
    <col min="10754" max="10754" width="16.21875" style="73" customWidth="1"/>
    <col min="10755" max="10755" width="10.5546875" style="73" customWidth="1"/>
    <col min="10756" max="10756" width="7.21875" style="73" customWidth="1"/>
    <col min="10757" max="10757" width="7.77734375" style="73" customWidth="1"/>
    <col min="10758" max="10758" width="13" style="73" customWidth="1"/>
    <col min="10759" max="10759" width="12.664062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3.21875" style="73" customWidth="1"/>
    <col min="11010" max="11010" width="16.21875" style="73" customWidth="1"/>
    <col min="11011" max="11011" width="10.5546875" style="73" customWidth="1"/>
    <col min="11012" max="11012" width="7.21875" style="73" customWidth="1"/>
    <col min="11013" max="11013" width="7.77734375" style="73" customWidth="1"/>
    <col min="11014" max="11014" width="13" style="73" customWidth="1"/>
    <col min="11015" max="11015" width="12.664062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3.21875" style="73" customWidth="1"/>
    <col min="11266" max="11266" width="16.21875" style="73" customWidth="1"/>
    <col min="11267" max="11267" width="10.5546875" style="73" customWidth="1"/>
    <col min="11268" max="11268" width="7.21875" style="73" customWidth="1"/>
    <col min="11269" max="11269" width="7.77734375" style="73" customWidth="1"/>
    <col min="11270" max="11270" width="13" style="73" customWidth="1"/>
    <col min="11271" max="11271" width="12.664062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3.21875" style="73" customWidth="1"/>
    <col min="11522" max="11522" width="16.21875" style="73" customWidth="1"/>
    <col min="11523" max="11523" width="10.5546875" style="73" customWidth="1"/>
    <col min="11524" max="11524" width="7.21875" style="73" customWidth="1"/>
    <col min="11525" max="11525" width="7.77734375" style="73" customWidth="1"/>
    <col min="11526" max="11526" width="13" style="73" customWidth="1"/>
    <col min="11527" max="11527" width="12.664062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3.21875" style="73" customWidth="1"/>
    <col min="11778" max="11778" width="16.21875" style="73" customWidth="1"/>
    <col min="11779" max="11779" width="10.5546875" style="73" customWidth="1"/>
    <col min="11780" max="11780" width="7.21875" style="73" customWidth="1"/>
    <col min="11781" max="11781" width="7.77734375" style="73" customWidth="1"/>
    <col min="11782" max="11782" width="13" style="73" customWidth="1"/>
    <col min="11783" max="11783" width="12.664062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3.21875" style="73" customWidth="1"/>
    <col min="12034" max="12034" width="16.21875" style="73" customWidth="1"/>
    <col min="12035" max="12035" width="10.5546875" style="73" customWidth="1"/>
    <col min="12036" max="12036" width="7.21875" style="73" customWidth="1"/>
    <col min="12037" max="12037" width="7.77734375" style="73" customWidth="1"/>
    <col min="12038" max="12038" width="13" style="73" customWidth="1"/>
    <col min="12039" max="12039" width="12.664062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3.21875" style="73" customWidth="1"/>
    <col min="12290" max="12290" width="16.21875" style="73" customWidth="1"/>
    <col min="12291" max="12291" width="10.5546875" style="73" customWidth="1"/>
    <col min="12292" max="12292" width="7.21875" style="73" customWidth="1"/>
    <col min="12293" max="12293" width="7.77734375" style="73" customWidth="1"/>
    <col min="12294" max="12294" width="13" style="73" customWidth="1"/>
    <col min="12295" max="12295" width="12.664062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3.21875" style="73" customWidth="1"/>
    <col min="12546" max="12546" width="16.21875" style="73" customWidth="1"/>
    <col min="12547" max="12547" width="10.5546875" style="73" customWidth="1"/>
    <col min="12548" max="12548" width="7.21875" style="73" customWidth="1"/>
    <col min="12549" max="12549" width="7.77734375" style="73" customWidth="1"/>
    <col min="12550" max="12550" width="13" style="73" customWidth="1"/>
    <col min="12551" max="12551" width="12.664062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3.21875" style="73" customWidth="1"/>
    <col min="12802" max="12802" width="16.21875" style="73" customWidth="1"/>
    <col min="12803" max="12803" width="10.5546875" style="73" customWidth="1"/>
    <col min="12804" max="12804" width="7.21875" style="73" customWidth="1"/>
    <col min="12805" max="12805" width="7.77734375" style="73" customWidth="1"/>
    <col min="12806" max="12806" width="13" style="73" customWidth="1"/>
    <col min="12807" max="12807" width="12.664062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3.21875" style="73" customWidth="1"/>
    <col min="13058" max="13058" width="16.21875" style="73" customWidth="1"/>
    <col min="13059" max="13059" width="10.5546875" style="73" customWidth="1"/>
    <col min="13060" max="13060" width="7.21875" style="73" customWidth="1"/>
    <col min="13061" max="13061" width="7.77734375" style="73" customWidth="1"/>
    <col min="13062" max="13062" width="13" style="73" customWidth="1"/>
    <col min="13063" max="13063" width="12.664062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3.21875" style="73" customWidth="1"/>
    <col min="13314" max="13314" width="16.21875" style="73" customWidth="1"/>
    <col min="13315" max="13315" width="10.5546875" style="73" customWidth="1"/>
    <col min="13316" max="13316" width="7.21875" style="73" customWidth="1"/>
    <col min="13317" max="13317" width="7.77734375" style="73" customWidth="1"/>
    <col min="13318" max="13318" width="13" style="73" customWidth="1"/>
    <col min="13319" max="13319" width="12.664062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3.21875" style="73" customWidth="1"/>
    <col min="13570" max="13570" width="16.21875" style="73" customWidth="1"/>
    <col min="13571" max="13571" width="10.5546875" style="73" customWidth="1"/>
    <col min="13572" max="13572" width="7.21875" style="73" customWidth="1"/>
    <col min="13573" max="13573" width="7.77734375" style="73" customWidth="1"/>
    <col min="13574" max="13574" width="13" style="73" customWidth="1"/>
    <col min="13575" max="13575" width="12.664062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3.21875" style="73" customWidth="1"/>
    <col min="13826" max="13826" width="16.21875" style="73" customWidth="1"/>
    <col min="13827" max="13827" width="10.5546875" style="73" customWidth="1"/>
    <col min="13828" max="13828" width="7.21875" style="73" customWidth="1"/>
    <col min="13829" max="13829" width="7.77734375" style="73" customWidth="1"/>
    <col min="13830" max="13830" width="13" style="73" customWidth="1"/>
    <col min="13831" max="13831" width="12.664062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3.21875" style="73" customWidth="1"/>
    <col min="14082" max="14082" width="16.21875" style="73" customWidth="1"/>
    <col min="14083" max="14083" width="10.5546875" style="73" customWidth="1"/>
    <col min="14084" max="14084" width="7.21875" style="73" customWidth="1"/>
    <col min="14085" max="14085" width="7.77734375" style="73" customWidth="1"/>
    <col min="14086" max="14086" width="13" style="73" customWidth="1"/>
    <col min="14087" max="14087" width="12.664062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3.21875" style="73" customWidth="1"/>
    <col min="14338" max="14338" width="16.21875" style="73" customWidth="1"/>
    <col min="14339" max="14339" width="10.5546875" style="73" customWidth="1"/>
    <col min="14340" max="14340" width="7.21875" style="73" customWidth="1"/>
    <col min="14341" max="14341" width="7.77734375" style="73" customWidth="1"/>
    <col min="14342" max="14342" width="13" style="73" customWidth="1"/>
    <col min="14343" max="14343" width="12.664062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3.21875" style="73" customWidth="1"/>
    <col min="14594" max="14594" width="16.21875" style="73" customWidth="1"/>
    <col min="14595" max="14595" width="10.5546875" style="73" customWidth="1"/>
    <col min="14596" max="14596" width="7.21875" style="73" customWidth="1"/>
    <col min="14597" max="14597" width="7.77734375" style="73" customWidth="1"/>
    <col min="14598" max="14598" width="13" style="73" customWidth="1"/>
    <col min="14599" max="14599" width="12.664062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3.21875" style="73" customWidth="1"/>
    <col min="14850" max="14850" width="16.21875" style="73" customWidth="1"/>
    <col min="14851" max="14851" width="10.5546875" style="73" customWidth="1"/>
    <col min="14852" max="14852" width="7.21875" style="73" customWidth="1"/>
    <col min="14853" max="14853" width="7.77734375" style="73" customWidth="1"/>
    <col min="14854" max="14854" width="13" style="73" customWidth="1"/>
    <col min="14855" max="14855" width="12.664062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3.21875" style="73" customWidth="1"/>
    <col min="15106" max="15106" width="16.21875" style="73" customWidth="1"/>
    <col min="15107" max="15107" width="10.5546875" style="73" customWidth="1"/>
    <col min="15108" max="15108" width="7.21875" style="73" customWidth="1"/>
    <col min="15109" max="15109" width="7.77734375" style="73" customWidth="1"/>
    <col min="15110" max="15110" width="13" style="73" customWidth="1"/>
    <col min="15111" max="15111" width="12.664062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3.21875" style="73" customWidth="1"/>
    <col min="15362" max="15362" width="16.21875" style="73" customWidth="1"/>
    <col min="15363" max="15363" width="10.5546875" style="73" customWidth="1"/>
    <col min="15364" max="15364" width="7.21875" style="73" customWidth="1"/>
    <col min="15365" max="15365" width="7.77734375" style="73" customWidth="1"/>
    <col min="15366" max="15366" width="13" style="73" customWidth="1"/>
    <col min="15367" max="15367" width="12.664062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3.21875" style="73" customWidth="1"/>
    <col min="15618" max="15618" width="16.21875" style="73" customWidth="1"/>
    <col min="15619" max="15619" width="10.5546875" style="73" customWidth="1"/>
    <col min="15620" max="15620" width="7.21875" style="73" customWidth="1"/>
    <col min="15621" max="15621" width="7.77734375" style="73" customWidth="1"/>
    <col min="15622" max="15622" width="13" style="73" customWidth="1"/>
    <col min="15623" max="15623" width="12.664062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3.21875" style="73" customWidth="1"/>
    <col min="15874" max="15874" width="16.21875" style="73" customWidth="1"/>
    <col min="15875" max="15875" width="10.5546875" style="73" customWidth="1"/>
    <col min="15876" max="15876" width="7.21875" style="73" customWidth="1"/>
    <col min="15877" max="15877" width="7.77734375" style="73" customWidth="1"/>
    <col min="15878" max="15878" width="13" style="73" customWidth="1"/>
    <col min="15879" max="15879" width="12.664062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3.21875" style="73" customWidth="1"/>
    <col min="16130" max="16130" width="16.21875" style="73" customWidth="1"/>
    <col min="16131" max="16131" width="10.5546875" style="73" customWidth="1"/>
    <col min="16132" max="16132" width="7.21875" style="73" customWidth="1"/>
    <col min="16133" max="16133" width="7.77734375" style="73" customWidth="1"/>
    <col min="16134" max="16134" width="13" style="73" customWidth="1"/>
    <col min="16135" max="16135" width="12.664062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207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상금!A3</f>
        <v>■ 과업명:백남준아트센터 기획전 방호인력 도급 용역[1개월 미만(3월) 기준]</v>
      </c>
      <c r="B3" s="135"/>
      <c r="C3" s="123"/>
      <c r="D3" s="123"/>
      <c r="E3" s="135"/>
      <c r="F3" s="135"/>
      <c r="G3" s="78" t="s">
        <v>294</v>
      </c>
      <c r="H3" s="123"/>
      <c r="S3" s="123"/>
    </row>
    <row r="4" spans="1:19" ht="30" customHeight="1" x14ac:dyDescent="0.15">
      <c r="A4" s="112" t="s">
        <v>14</v>
      </c>
      <c r="B4" s="111" t="s">
        <v>103</v>
      </c>
      <c r="C4" s="111" t="s">
        <v>104</v>
      </c>
      <c r="D4" s="111" t="s">
        <v>105</v>
      </c>
      <c r="E4" s="112" t="s">
        <v>15</v>
      </c>
      <c r="F4" s="112" t="s">
        <v>106</v>
      </c>
      <c r="G4" s="112" t="s">
        <v>107</v>
      </c>
      <c r="H4" s="73"/>
      <c r="S4" s="73"/>
    </row>
    <row r="5" spans="1:19" ht="30" customHeight="1" x14ac:dyDescent="0.15">
      <c r="A5" s="432" t="str">
        <f>기본!A5</f>
        <v>방호원</v>
      </c>
      <c r="B5" s="136" t="s">
        <v>127</v>
      </c>
      <c r="C5" s="137">
        <f>통상임금!G5</f>
        <v>13948</v>
      </c>
      <c r="D5" s="138">
        <f>근로시간!I6</f>
        <v>35</v>
      </c>
      <c r="E5" s="137">
        <f>기본!D5</f>
        <v>4</v>
      </c>
      <c r="F5" s="139"/>
      <c r="G5" s="139">
        <f>INT(C5*D5*E5)</f>
        <v>1952720</v>
      </c>
      <c r="H5" s="360" t="s">
        <v>457</v>
      </c>
      <c r="I5" s="33"/>
      <c r="S5" s="73"/>
    </row>
    <row r="6" spans="1:19" ht="30" customHeight="1" x14ac:dyDescent="0.15">
      <c r="A6" s="433"/>
      <c r="B6" s="141" t="s">
        <v>128</v>
      </c>
      <c r="C6" s="142">
        <f>통상임금!G5</f>
        <v>13948</v>
      </c>
      <c r="D6" s="143"/>
      <c r="E6" s="142"/>
      <c r="F6" s="144"/>
      <c r="G6" s="144"/>
      <c r="H6" s="140"/>
      <c r="I6" s="129"/>
      <c r="S6" s="73"/>
    </row>
    <row r="7" spans="1:19" ht="30" customHeight="1" x14ac:dyDescent="0.15">
      <c r="A7" s="433"/>
      <c r="B7" s="141" t="s">
        <v>202</v>
      </c>
      <c r="C7" s="142">
        <f>C6</f>
        <v>13948</v>
      </c>
      <c r="D7" s="143"/>
      <c r="E7" s="142"/>
      <c r="F7" s="144"/>
      <c r="G7" s="144"/>
      <c r="H7" s="140"/>
      <c r="I7" s="129"/>
      <c r="S7" s="73"/>
    </row>
    <row r="8" spans="1:19" ht="30" customHeight="1" x14ac:dyDescent="0.15">
      <c r="A8" s="433"/>
      <c r="B8" s="141" t="s">
        <v>203</v>
      </c>
      <c r="C8" s="142">
        <f>C7</f>
        <v>13948</v>
      </c>
      <c r="D8" s="143"/>
      <c r="E8" s="142"/>
      <c r="F8" s="144"/>
      <c r="G8" s="144"/>
      <c r="H8" s="140"/>
      <c r="I8" s="129"/>
      <c r="S8" s="73"/>
    </row>
    <row r="9" spans="1:19" ht="30" customHeight="1" x14ac:dyDescent="0.15">
      <c r="A9" s="433"/>
      <c r="B9" s="141" t="s">
        <v>108</v>
      </c>
      <c r="C9" s="142">
        <f>통상임금!H5</f>
        <v>111584</v>
      </c>
      <c r="D9" s="281"/>
      <c r="E9" s="142"/>
      <c r="F9" s="144"/>
      <c r="G9" s="144"/>
      <c r="H9" s="129"/>
      <c r="S9" s="73"/>
    </row>
    <row r="10" spans="1:19" ht="30" customHeight="1" thickBot="1" x14ac:dyDescent="0.2">
      <c r="A10" s="434"/>
      <c r="B10" s="308"/>
      <c r="C10" s="309"/>
      <c r="D10" s="310"/>
      <c r="E10" s="309"/>
      <c r="F10" s="311"/>
      <c r="G10" s="311"/>
      <c r="H10" s="129"/>
      <c r="S10" s="73"/>
    </row>
    <row r="11" spans="1:19" s="124" customFormat="1" ht="30" customHeight="1" thickTop="1" x14ac:dyDescent="0.15">
      <c r="A11" s="319"/>
      <c r="B11" s="320" t="s">
        <v>17</v>
      </c>
      <c r="C11" s="321"/>
      <c r="D11" s="322"/>
      <c r="E11" s="323"/>
      <c r="F11" s="323"/>
      <c r="G11" s="323">
        <f>SUM(G5:G10)</f>
        <v>1952720</v>
      </c>
      <c r="H11" s="153"/>
      <c r="I11" s="153"/>
    </row>
    <row r="12" spans="1:19" ht="30" customHeight="1" x14ac:dyDescent="0.15">
      <c r="A12" s="134" t="s">
        <v>427</v>
      </c>
    </row>
    <row r="13" spans="1:19" ht="30" customHeight="1" x14ac:dyDescent="0.15">
      <c r="A13" s="134" t="s">
        <v>141</v>
      </c>
      <c r="I13" s="129"/>
    </row>
    <row r="14" spans="1:19" ht="30" customHeight="1" x14ac:dyDescent="0.15">
      <c r="A14" s="134" t="s">
        <v>366</v>
      </c>
    </row>
    <row r="15" spans="1:19" ht="30" customHeight="1" x14ac:dyDescent="0.15">
      <c r="A15" s="134" t="s">
        <v>378</v>
      </c>
    </row>
    <row r="16" spans="1:19" ht="30" customHeight="1" x14ac:dyDescent="0.15">
      <c r="A16" s="134" t="s">
        <v>351</v>
      </c>
    </row>
    <row r="17" spans="1:19" ht="24.95" customHeight="1" x14ac:dyDescent="0.15">
      <c r="A17" s="134"/>
    </row>
    <row r="18" spans="1:19" ht="24.95" customHeight="1" x14ac:dyDescent="0.15">
      <c r="A18" s="134"/>
    </row>
    <row r="25" spans="1:19" s="33" customFormat="1" ht="27.95" customHeight="1" x14ac:dyDescent="0.15">
      <c r="C25" s="76"/>
      <c r="D25" s="76"/>
      <c r="H25" s="76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6"/>
    </row>
    <row r="26" spans="1:19" s="33" customFormat="1" ht="27.95" customHeight="1" x14ac:dyDescent="0.15">
      <c r="C26" s="76"/>
      <c r="D26" s="76"/>
      <c r="H26" s="76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6"/>
    </row>
    <row r="27" spans="1:19" s="33" customFormat="1" ht="27.95" customHeight="1" x14ac:dyDescent="0.15">
      <c r="C27" s="76"/>
      <c r="D27" s="76"/>
      <c r="H27" s="76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6"/>
    </row>
    <row r="28" spans="1:19" s="33" customFormat="1" ht="27" customHeight="1" x14ac:dyDescent="0.15">
      <c r="C28" s="76"/>
      <c r="D28" s="76"/>
      <c r="H28" s="76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6"/>
    </row>
    <row r="29" spans="1:19" s="33" customFormat="1" ht="27" customHeight="1" x14ac:dyDescent="0.15">
      <c r="C29" s="76"/>
      <c r="D29" s="76"/>
      <c r="H29" s="76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6"/>
    </row>
    <row r="30" spans="1:19" s="33" customFormat="1" ht="27" customHeight="1" x14ac:dyDescent="0.15">
      <c r="C30" s="76"/>
      <c r="D30" s="76"/>
      <c r="H30" s="76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6"/>
    </row>
    <row r="31" spans="1:19" s="33" customFormat="1" ht="27" customHeight="1" x14ac:dyDescent="0.15">
      <c r="C31" s="76"/>
      <c r="D31" s="76"/>
      <c r="H31" s="76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6"/>
    </row>
    <row r="32" spans="1:19" s="33" customFormat="1" ht="27" customHeight="1" x14ac:dyDescent="0.15">
      <c r="C32" s="76"/>
      <c r="D32" s="76"/>
      <c r="H32" s="76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6"/>
    </row>
    <row r="33" spans="3:19" s="33" customFormat="1" ht="27" customHeight="1" x14ac:dyDescent="0.15">
      <c r="C33" s="76"/>
      <c r="D33" s="76"/>
      <c r="H33" s="76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6"/>
    </row>
    <row r="34" spans="3:19" s="33" customFormat="1" ht="27" customHeight="1" x14ac:dyDescent="0.15">
      <c r="C34" s="76"/>
      <c r="D34" s="76"/>
      <c r="H34" s="76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6"/>
    </row>
    <row r="35" spans="3:19" s="33" customFormat="1" ht="27" customHeight="1" x14ac:dyDescent="0.15">
      <c r="C35" s="76"/>
      <c r="D35" s="76"/>
      <c r="H35" s="76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6"/>
    </row>
    <row r="36" spans="3:19" s="33" customFormat="1" ht="27" customHeight="1" x14ac:dyDescent="0.15">
      <c r="C36" s="76"/>
      <c r="D36" s="76"/>
      <c r="H36" s="76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6"/>
    </row>
  </sheetData>
  <mergeCells count="2">
    <mergeCell ref="A1:G1"/>
    <mergeCell ref="A5:A10"/>
  </mergeCells>
  <phoneticPr fontId="17" type="noConversion"/>
  <printOptions horizontalCentered="1"/>
  <pageMargins left="0.47244094488188981" right="0.47244094488188981" top="0.86614173228346458" bottom="0.55118110236220474" header="0.70866141732283472" footer="0.15748031496062992"/>
  <pageSetup paperSize="9" scale="9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95" zoomScaleNormal="100" zoomScaleSheetLayoutView="95" workbookViewId="0">
      <selection activeCell="H12" sqref="H12"/>
    </sheetView>
  </sheetViews>
  <sheetFormatPr defaultColWidth="8.88671875" defaultRowHeight="30" customHeight="1" x14ac:dyDescent="0.15"/>
  <cols>
    <col min="1" max="1" width="11.77734375" style="76" customWidth="1"/>
    <col min="2" max="5" width="9.77734375" style="33" customWidth="1"/>
    <col min="6" max="6" width="11.77734375" style="33" customWidth="1"/>
    <col min="7" max="7" width="6.21875" style="76" customWidth="1"/>
    <col min="8" max="8" width="11.88671875" style="152" customWidth="1"/>
    <col min="9" max="244" width="8.88671875" style="73"/>
    <col min="245" max="245" width="15.21875" style="73" customWidth="1"/>
    <col min="246" max="246" width="11.33203125" style="73" customWidth="1"/>
    <col min="247" max="248" width="10.77734375" style="73" customWidth="1"/>
    <col min="249" max="249" width="11.6640625" style="73" customWidth="1"/>
    <col min="250" max="250" width="6.77734375" style="73" customWidth="1"/>
    <col min="251" max="251" width="11" style="73" customWidth="1"/>
    <col min="252" max="252" width="16.109375" style="73" customWidth="1"/>
    <col min="253" max="254" width="8.21875" style="73" customWidth="1"/>
    <col min="255" max="255" width="11.33203125" style="73" customWidth="1"/>
    <col min="256" max="256" width="7.33203125" style="73" customWidth="1"/>
    <col min="257" max="257" width="8.21875" style="73" customWidth="1"/>
    <col min="258" max="258" width="14.5546875" style="73" customWidth="1"/>
    <col min="259" max="500" width="8.88671875" style="73"/>
    <col min="501" max="501" width="15.21875" style="73" customWidth="1"/>
    <col min="502" max="502" width="11.33203125" style="73" customWidth="1"/>
    <col min="503" max="504" width="10.77734375" style="73" customWidth="1"/>
    <col min="505" max="505" width="11.6640625" style="73" customWidth="1"/>
    <col min="506" max="506" width="6.77734375" style="73" customWidth="1"/>
    <col min="507" max="507" width="11" style="73" customWidth="1"/>
    <col min="508" max="508" width="16.109375" style="73" customWidth="1"/>
    <col min="509" max="510" width="8.21875" style="73" customWidth="1"/>
    <col min="511" max="511" width="11.33203125" style="73" customWidth="1"/>
    <col min="512" max="512" width="7.33203125" style="73" customWidth="1"/>
    <col min="513" max="513" width="8.21875" style="73" customWidth="1"/>
    <col min="514" max="514" width="14.5546875" style="73" customWidth="1"/>
    <col min="515" max="756" width="8.88671875" style="73"/>
    <col min="757" max="757" width="15.21875" style="73" customWidth="1"/>
    <col min="758" max="758" width="11.33203125" style="73" customWidth="1"/>
    <col min="759" max="760" width="10.77734375" style="73" customWidth="1"/>
    <col min="761" max="761" width="11.6640625" style="73" customWidth="1"/>
    <col min="762" max="762" width="6.77734375" style="73" customWidth="1"/>
    <col min="763" max="763" width="11" style="73" customWidth="1"/>
    <col min="764" max="764" width="16.109375" style="73" customWidth="1"/>
    <col min="765" max="766" width="8.21875" style="73" customWidth="1"/>
    <col min="767" max="767" width="11.33203125" style="73" customWidth="1"/>
    <col min="768" max="768" width="7.33203125" style="73" customWidth="1"/>
    <col min="769" max="769" width="8.21875" style="73" customWidth="1"/>
    <col min="770" max="770" width="14.5546875" style="73" customWidth="1"/>
    <col min="771" max="1012" width="8.88671875" style="73"/>
    <col min="1013" max="1013" width="15.21875" style="73" customWidth="1"/>
    <col min="1014" max="1014" width="11.33203125" style="73" customWidth="1"/>
    <col min="1015" max="1016" width="10.77734375" style="73" customWidth="1"/>
    <col min="1017" max="1017" width="11.6640625" style="73" customWidth="1"/>
    <col min="1018" max="1018" width="6.77734375" style="73" customWidth="1"/>
    <col min="1019" max="1019" width="11" style="73" customWidth="1"/>
    <col min="1020" max="1020" width="16.109375" style="73" customWidth="1"/>
    <col min="1021" max="1022" width="8.21875" style="73" customWidth="1"/>
    <col min="1023" max="1023" width="11.33203125" style="73" customWidth="1"/>
    <col min="1024" max="1024" width="7.33203125" style="73" customWidth="1"/>
    <col min="1025" max="1025" width="8.21875" style="73" customWidth="1"/>
    <col min="1026" max="1026" width="14.5546875" style="73" customWidth="1"/>
    <col min="1027" max="1268" width="8.88671875" style="73"/>
    <col min="1269" max="1269" width="15.21875" style="73" customWidth="1"/>
    <col min="1270" max="1270" width="11.33203125" style="73" customWidth="1"/>
    <col min="1271" max="1272" width="10.77734375" style="73" customWidth="1"/>
    <col min="1273" max="1273" width="11.6640625" style="73" customWidth="1"/>
    <col min="1274" max="1274" width="6.77734375" style="73" customWidth="1"/>
    <col min="1275" max="1275" width="11" style="73" customWidth="1"/>
    <col min="1276" max="1276" width="16.109375" style="73" customWidth="1"/>
    <col min="1277" max="1278" width="8.21875" style="73" customWidth="1"/>
    <col min="1279" max="1279" width="11.33203125" style="73" customWidth="1"/>
    <col min="1280" max="1280" width="7.33203125" style="73" customWidth="1"/>
    <col min="1281" max="1281" width="8.21875" style="73" customWidth="1"/>
    <col min="1282" max="1282" width="14.5546875" style="73" customWidth="1"/>
    <col min="1283" max="1524" width="8.88671875" style="73"/>
    <col min="1525" max="1525" width="15.21875" style="73" customWidth="1"/>
    <col min="1526" max="1526" width="11.33203125" style="73" customWidth="1"/>
    <col min="1527" max="1528" width="10.77734375" style="73" customWidth="1"/>
    <col min="1529" max="1529" width="11.6640625" style="73" customWidth="1"/>
    <col min="1530" max="1530" width="6.77734375" style="73" customWidth="1"/>
    <col min="1531" max="1531" width="11" style="73" customWidth="1"/>
    <col min="1532" max="1532" width="16.109375" style="73" customWidth="1"/>
    <col min="1533" max="1534" width="8.21875" style="73" customWidth="1"/>
    <col min="1535" max="1535" width="11.33203125" style="73" customWidth="1"/>
    <col min="1536" max="1536" width="7.33203125" style="73" customWidth="1"/>
    <col min="1537" max="1537" width="8.21875" style="73" customWidth="1"/>
    <col min="1538" max="1538" width="14.5546875" style="73" customWidth="1"/>
    <col min="1539" max="1780" width="8.88671875" style="73"/>
    <col min="1781" max="1781" width="15.21875" style="73" customWidth="1"/>
    <col min="1782" max="1782" width="11.33203125" style="73" customWidth="1"/>
    <col min="1783" max="1784" width="10.77734375" style="73" customWidth="1"/>
    <col min="1785" max="1785" width="11.6640625" style="73" customWidth="1"/>
    <col min="1786" max="1786" width="6.77734375" style="73" customWidth="1"/>
    <col min="1787" max="1787" width="11" style="73" customWidth="1"/>
    <col min="1788" max="1788" width="16.109375" style="73" customWidth="1"/>
    <col min="1789" max="1790" width="8.21875" style="73" customWidth="1"/>
    <col min="1791" max="1791" width="11.33203125" style="73" customWidth="1"/>
    <col min="1792" max="1792" width="7.33203125" style="73" customWidth="1"/>
    <col min="1793" max="1793" width="8.21875" style="73" customWidth="1"/>
    <col min="1794" max="1794" width="14.5546875" style="73" customWidth="1"/>
    <col min="1795" max="2036" width="8.88671875" style="73"/>
    <col min="2037" max="2037" width="15.21875" style="73" customWidth="1"/>
    <col min="2038" max="2038" width="11.33203125" style="73" customWidth="1"/>
    <col min="2039" max="2040" width="10.77734375" style="73" customWidth="1"/>
    <col min="2041" max="2041" width="11.6640625" style="73" customWidth="1"/>
    <col min="2042" max="2042" width="6.77734375" style="73" customWidth="1"/>
    <col min="2043" max="2043" width="11" style="73" customWidth="1"/>
    <col min="2044" max="2044" width="16.109375" style="73" customWidth="1"/>
    <col min="2045" max="2046" width="8.21875" style="73" customWidth="1"/>
    <col min="2047" max="2047" width="11.33203125" style="73" customWidth="1"/>
    <col min="2048" max="2048" width="7.33203125" style="73" customWidth="1"/>
    <col min="2049" max="2049" width="8.21875" style="73" customWidth="1"/>
    <col min="2050" max="2050" width="14.5546875" style="73" customWidth="1"/>
    <col min="2051" max="2292" width="8.88671875" style="73"/>
    <col min="2293" max="2293" width="15.21875" style="73" customWidth="1"/>
    <col min="2294" max="2294" width="11.33203125" style="73" customWidth="1"/>
    <col min="2295" max="2296" width="10.77734375" style="73" customWidth="1"/>
    <col min="2297" max="2297" width="11.6640625" style="73" customWidth="1"/>
    <col min="2298" max="2298" width="6.77734375" style="73" customWidth="1"/>
    <col min="2299" max="2299" width="11" style="73" customWidth="1"/>
    <col min="2300" max="2300" width="16.109375" style="73" customWidth="1"/>
    <col min="2301" max="2302" width="8.21875" style="73" customWidth="1"/>
    <col min="2303" max="2303" width="11.33203125" style="73" customWidth="1"/>
    <col min="2304" max="2304" width="7.33203125" style="73" customWidth="1"/>
    <col min="2305" max="2305" width="8.21875" style="73" customWidth="1"/>
    <col min="2306" max="2306" width="14.5546875" style="73" customWidth="1"/>
    <col min="2307" max="2548" width="8.88671875" style="73"/>
    <col min="2549" max="2549" width="15.21875" style="73" customWidth="1"/>
    <col min="2550" max="2550" width="11.33203125" style="73" customWidth="1"/>
    <col min="2551" max="2552" width="10.77734375" style="73" customWidth="1"/>
    <col min="2553" max="2553" width="11.6640625" style="73" customWidth="1"/>
    <col min="2554" max="2554" width="6.77734375" style="73" customWidth="1"/>
    <col min="2555" max="2555" width="11" style="73" customWidth="1"/>
    <col min="2556" max="2556" width="16.109375" style="73" customWidth="1"/>
    <col min="2557" max="2558" width="8.21875" style="73" customWidth="1"/>
    <col min="2559" max="2559" width="11.33203125" style="73" customWidth="1"/>
    <col min="2560" max="2560" width="7.33203125" style="73" customWidth="1"/>
    <col min="2561" max="2561" width="8.21875" style="73" customWidth="1"/>
    <col min="2562" max="2562" width="14.5546875" style="73" customWidth="1"/>
    <col min="2563" max="2804" width="8.88671875" style="73"/>
    <col min="2805" max="2805" width="15.21875" style="73" customWidth="1"/>
    <col min="2806" max="2806" width="11.33203125" style="73" customWidth="1"/>
    <col min="2807" max="2808" width="10.77734375" style="73" customWidth="1"/>
    <col min="2809" max="2809" width="11.6640625" style="73" customWidth="1"/>
    <col min="2810" max="2810" width="6.77734375" style="73" customWidth="1"/>
    <col min="2811" max="2811" width="11" style="73" customWidth="1"/>
    <col min="2812" max="2812" width="16.109375" style="73" customWidth="1"/>
    <col min="2813" max="2814" width="8.21875" style="73" customWidth="1"/>
    <col min="2815" max="2815" width="11.33203125" style="73" customWidth="1"/>
    <col min="2816" max="2816" width="7.33203125" style="73" customWidth="1"/>
    <col min="2817" max="2817" width="8.21875" style="73" customWidth="1"/>
    <col min="2818" max="2818" width="14.5546875" style="73" customWidth="1"/>
    <col min="2819" max="3060" width="8.88671875" style="73"/>
    <col min="3061" max="3061" width="15.21875" style="73" customWidth="1"/>
    <col min="3062" max="3062" width="11.33203125" style="73" customWidth="1"/>
    <col min="3063" max="3064" width="10.77734375" style="73" customWidth="1"/>
    <col min="3065" max="3065" width="11.6640625" style="73" customWidth="1"/>
    <col min="3066" max="3066" width="6.77734375" style="73" customWidth="1"/>
    <col min="3067" max="3067" width="11" style="73" customWidth="1"/>
    <col min="3068" max="3068" width="16.109375" style="73" customWidth="1"/>
    <col min="3069" max="3070" width="8.21875" style="73" customWidth="1"/>
    <col min="3071" max="3071" width="11.33203125" style="73" customWidth="1"/>
    <col min="3072" max="3072" width="7.33203125" style="73" customWidth="1"/>
    <col min="3073" max="3073" width="8.21875" style="73" customWidth="1"/>
    <col min="3074" max="3074" width="14.5546875" style="73" customWidth="1"/>
    <col min="3075" max="3316" width="8.88671875" style="73"/>
    <col min="3317" max="3317" width="15.21875" style="73" customWidth="1"/>
    <col min="3318" max="3318" width="11.33203125" style="73" customWidth="1"/>
    <col min="3319" max="3320" width="10.77734375" style="73" customWidth="1"/>
    <col min="3321" max="3321" width="11.6640625" style="73" customWidth="1"/>
    <col min="3322" max="3322" width="6.77734375" style="73" customWidth="1"/>
    <col min="3323" max="3323" width="11" style="73" customWidth="1"/>
    <col min="3324" max="3324" width="16.109375" style="73" customWidth="1"/>
    <col min="3325" max="3326" width="8.21875" style="73" customWidth="1"/>
    <col min="3327" max="3327" width="11.33203125" style="73" customWidth="1"/>
    <col min="3328" max="3328" width="7.33203125" style="73" customWidth="1"/>
    <col min="3329" max="3329" width="8.21875" style="73" customWidth="1"/>
    <col min="3330" max="3330" width="14.5546875" style="73" customWidth="1"/>
    <col min="3331" max="3572" width="8.88671875" style="73"/>
    <col min="3573" max="3573" width="15.21875" style="73" customWidth="1"/>
    <col min="3574" max="3574" width="11.33203125" style="73" customWidth="1"/>
    <col min="3575" max="3576" width="10.77734375" style="73" customWidth="1"/>
    <col min="3577" max="3577" width="11.6640625" style="73" customWidth="1"/>
    <col min="3578" max="3578" width="6.77734375" style="73" customWidth="1"/>
    <col min="3579" max="3579" width="11" style="73" customWidth="1"/>
    <col min="3580" max="3580" width="16.109375" style="73" customWidth="1"/>
    <col min="3581" max="3582" width="8.21875" style="73" customWidth="1"/>
    <col min="3583" max="3583" width="11.33203125" style="73" customWidth="1"/>
    <col min="3584" max="3584" width="7.33203125" style="73" customWidth="1"/>
    <col min="3585" max="3585" width="8.21875" style="73" customWidth="1"/>
    <col min="3586" max="3586" width="14.5546875" style="73" customWidth="1"/>
    <col min="3587" max="3828" width="8.88671875" style="73"/>
    <col min="3829" max="3829" width="15.21875" style="73" customWidth="1"/>
    <col min="3830" max="3830" width="11.33203125" style="73" customWidth="1"/>
    <col min="3831" max="3832" width="10.77734375" style="73" customWidth="1"/>
    <col min="3833" max="3833" width="11.6640625" style="73" customWidth="1"/>
    <col min="3834" max="3834" width="6.77734375" style="73" customWidth="1"/>
    <col min="3835" max="3835" width="11" style="73" customWidth="1"/>
    <col min="3836" max="3836" width="16.109375" style="73" customWidth="1"/>
    <col min="3837" max="3838" width="8.21875" style="73" customWidth="1"/>
    <col min="3839" max="3839" width="11.33203125" style="73" customWidth="1"/>
    <col min="3840" max="3840" width="7.33203125" style="73" customWidth="1"/>
    <col min="3841" max="3841" width="8.21875" style="73" customWidth="1"/>
    <col min="3842" max="3842" width="14.5546875" style="73" customWidth="1"/>
    <col min="3843" max="4084" width="8.88671875" style="73"/>
    <col min="4085" max="4085" width="15.21875" style="73" customWidth="1"/>
    <col min="4086" max="4086" width="11.33203125" style="73" customWidth="1"/>
    <col min="4087" max="4088" width="10.77734375" style="73" customWidth="1"/>
    <col min="4089" max="4089" width="11.6640625" style="73" customWidth="1"/>
    <col min="4090" max="4090" width="6.77734375" style="73" customWidth="1"/>
    <col min="4091" max="4091" width="11" style="73" customWidth="1"/>
    <col min="4092" max="4092" width="16.109375" style="73" customWidth="1"/>
    <col min="4093" max="4094" width="8.21875" style="73" customWidth="1"/>
    <col min="4095" max="4095" width="11.33203125" style="73" customWidth="1"/>
    <col min="4096" max="4096" width="7.33203125" style="73" customWidth="1"/>
    <col min="4097" max="4097" width="8.21875" style="73" customWidth="1"/>
    <col min="4098" max="4098" width="14.5546875" style="73" customWidth="1"/>
    <col min="4099" max="4340" width="8.88671875" style="73"/>
    <col min="4341" max="4341" width="15.21875" style="73" customWidth="1"/>
    <col min="4342" max="4342" width="11.33203125" style="73" customWidth="1"/>
    <col min="4343" max="4344" width="10.77734375" style="73" customWidth="1"/>
    <col min="4345" max="4345" width="11.6640625" style="73" customWidth="1"/>
    <col min="4346" max="4346" width="6.77734375" style="73" customWidth="1"/>
    <col min="4347" max="4347" width="11" style="73" customWidth="1"/>
    <col min="4348" max="4348" width="16.109375" style="73" customWidth="1"/>
    <col min="4349" max="4350" width="8.21875" style="73" customWidth="1"/>
    <col min="4351" max="4351" width="11.33203125" style="73" customWidth="1"/>
    <col min="4352" max="4352" width="7.33203125" style="73" customWidth="1"/>
    <col min="4353" max="4353" width="8.21875" style="73" customWidth="1"/>
    <col min="4354" max="4354" width="14.5546875" style="73" customWidth="1"/>
    <col min="4355" max="4596" width="8.88671875" style="73"/>
    <col min="4597" max="4597" width="15.21875" style="73" customWidth="1"/>
    <col min="4598" max="4598" width="11.33203125" style="73" customWidth="1"/>
    <col min="4599" max="4600" width="10.77734375" style="73" customWidth="1"/>
    <col min="4601" max="4601" width="11.6640625" style="73" customWidth="1"/>
    <col min="4602" max="4602" width="6.77734375" style="73" customWidth="1"/>
    <col min="4603" max="4603" width="11" style="73" customWidth="1"/>
    <col min="4604" max="4604" width="16.109375" style="73" customWidth="1"/>
    <col min="4605" max="4606" width="8.21875" style="73" customWidth="1"/>
    <col min="4607" max="4607" width="11.33203125" style="73" customWidth="1"/>
    <col min="4608" max="4608" width="7.33203125" style="73" customWidth="1"/>
    <col min="4609" max="4609" width="8.21875" style="73" customWidth="1"/>
    <col min="4610" max="4610" width="14.5546875" style="73" customWidth="1"/>
    <col min="4611" max="4852" width="8.88671875" style="73"/>
    <col min="4853" max="4853" width="15.21875" style="73" customWidth="1"/>
    <col min="4854" max="4854" width="11.33203125" style="73" customWidth="1"/>
    <col min="4855" max="4856" width="10.77734375" style="73" customWidth="1"/>
    <col min="4857" max="4857" width="11.6640625" style="73" customWidth="1"/>
    <col min="4858" max="4858" width="6.77734375" style="73" customWidth="1"/>
    <col min="4859" max="4859" width="11" style="73" customWidth="1"/>
    <col min="4860" max="4860" width="16.109375" style="73" customWidth="1"/>
    <col min="4861" max="4862" width="8.21875" style="73" customWidth="1"/>
    <col min="4863" max="4863" width="11.33203125" style="73" customWidth="1"/>
    <col min="4864" max="4864" width="7.33203125" style="73" customWidth="1"/>
    <col min="4865" max="4865" width="8.21875" style="73" customWidth="1"/>
    <col min="4866" max="4866" width="14.5546875" style="73" customWidth="1"/>
    <col min="4867" max="5108" width="8.88671875" style="73"/>
    <col min="5109" max="5109" width="15.21875" style="73" customWidth="1"/>
    <col min="5110" max="5110" width="11.33203125" style="73" customWidth="1"/>
    <col min="5111" max="5112" width="10.77734375" style="73" customWidth="1"/>
    <col min="5113" max="5113" width="11.6640625" style="73" customWidth="1"/>
    <col min="5114" max="5114" width="6.77734375" style="73" customWidth="1"/>
    <col min="5115" max="5115" width="11" style="73" customWidth="1"/>
    <col min="5116" max="5116" width="16.109375" style="73" customWidth="1"/>
    <col min="5117" max="5118" width="8.21875" style="73" customWidth="1"/>
    <col min="5119" max="5119" width="11.33203125" style="73" customWidth="1"/>
    <col min="5120" max="5120" width="7.33203125" style="73" customWidth="1"/>
    <col min="5121" max="5121" width="8.21875" style="73" customWidth="1"/>
    <col min="5122" max="5122" width="14.5546875" style="73" customWidth="1"/>
    <col min="5123" max="5364" width="8.88671875" style="73"/>
    <col min="5365" max="5365" width="15.21875" style="73" customWidth="1"/>
    <col min="5366" max="5366" width="11.33203125" style="73" customWidth="1"/>
    <col min="5367" max="5368" width="10.77734375" style="73" customWidth="1"/>
    <col min="5369" max="5369" width="11.6640625" style="73" customWidth="1"/>
    <col min="5370" max="5370" width="6.77734375" style="73" customWidth="1"/>
    <col min="5371" max="5371" width="11" style="73" customWidth="1"/>
    <col min="5372" max="5372" width="16.109375" style="73" customWidth="1"/>
    <col min="5373" max="5374" width="8.21875" style="73" customWidth="1"/>
    <col min="5375" max="5375" width="11.33203125" style="73" customWidth="1"/>
    <col min="5376" max="5376" width="7.33203125" style="73" customWidth="1"/>
    <col min="5377" max="5377" width="8.21875" style="73" customWidth="1"/>
    <col min="5378" max="5378" width="14.5546875" style="73" customWidth="1"/>
    <col min="5379" max="5620" width="8.88671875" style="73"/>
    <col min="5621" max="5621" width="15.21875" style="73" customWidth="1"/>
    <col min="5622" max="5622" width="11.33203125" style="73" customWidth="1"/>
    <col min="5623" max="5624" width="10.77734375" style="73" customWidth="1"/>
    <col min="5625" max="5625" width="11.6640625" style="73" customWidth="1"/>
    <col min="5626" max="5626" width="6.77734375" style="73" customWidth="1"/>
    <col min="5627" max="5627" width="11" style="73" customWidth="1"/>
    <col min="5628" max="5628" width="16.109375" style="73" customWidth="1"/>
    <col min="5629" max="5630" width="8.21875" style="73" customWidth="1"/>
    <col min="5631" max="5631" width="11.33203125" style="73" customWidth="1"/>
    <col min="5632" max="5632" width="7.33203125" style="73" customWidth="1"/>
    <col min="5633" max="5633" width="8.21875" style="73" customWidth="1"/>
    <col min="5634" max="5634" width="14.5546875" style="73" customWidth="1"/>
    <col min="5635" max="5876" width="8.88671875" style="73"/>
    <col min="5877" max="5877" width="15.21875" style="73" customWidth="1"/>
    <col min="5878" max="5878" width="11.33203125" style="73" customWidth="1"/>
    <col min="5879" max="5880" width="10.77734375" style="73" customWidth="1"/>
    <col min="5881" max="5881" width="11.6640625" style="73" customWidth="1"/>
    <col min="5882" max="5882" width="6.77734375" style="73" customWidth="1"/>
    <col min="5883" max="5883" width="11" style="73" customWidth="1"/>
    <col min="5884" max="5884" width="16.109375" style="73" customWidth="1"/>
    <col min="5885" max="5886" width="8.21875" style="73" customWidth="1"/>
    <col min="5887" max="5887" width="11.33203125" style="73" customWidth="1"/>
    <col min="5888" max="5888" width="7.33203125" style="73" customWidth="1"/>
    <col min="5889" max="5889" width="8.21875" style="73" customWidth="1"/>
    <col min="5890" max="5890" width="14.5546875" style="73" customWidth="1"/>
    <col min="5891" max="6132" width="8.88671875" style="73"/>
    <col min="6133" max="6133" width="15.21875" style="73" customWidth="1"/>
    <col min="6134" max="6134" width="11.33203125" style="73" customWidth="1"/>
    <col min="6135" max="6136" width="10.77734375" style="73" customWidth="1"/>
    <col min="6137" max="6137" width="11.6640625" style="73" customWidth="1"/>
    <col min="6138" max="6138" width="6.77734375" style="73" customWidth="1"/>
    <col min="6139" max="6139" width="11" style="73" customWidth="1"/>
    <col min="6140" max="6140" width="16.109375" style="73" customWidth="1"/>
    <col min="6141" max="6142" width="8.21875" style="73" customWidth="1"/>
    <col min="6143" max="6143" width="11.33203125" style="73" customWidth="1"/>
    <col min="6144" max="6144" width="7.33203125" style="73" customWidth="1"/>
    <col min="6145" max="6145" width="8.21875" style="73" customWidth="1"/>
    <col min="6146" max="6146" width="14.5546875" style="73" customWidth="1"/>
    <col min="6147" max="6388" width="8.88671875" style="73"/>
    <col min="6389" max="6389" width="15.21875" style="73" customWidth="1"/>
    <col min="6390" max="6390" width="11.33203125" style="73" customWidth="1"/>
    <col min="6391" max="6392" width="10.77734375" style="73" customWidth="1"/>
    <col min="6393" max="6393" width="11.6640625" style="73" customWidth="1"/>
    <col min="6394" max="6394" width="6.77734375" style="73" customWidth="1"/>
    <col min="6395" max="6395" width="11" style="73" customWidth="1"/>
    <col min="6396" max="6396" width="16.109375" style="73" customWidth="1"/>
    <col min="6397" max="6398" width="8.21875" style="73" customWidth="1"/>
    <col min="6399" max="6399" width="11.33203125" style="73" customWidth="1"/>
    <col min="6400" max="6400" width="7.33203125" style="73" customWidth="1"/>
    <col min="6401" max="6401" width="8.21875" style="73" customWidth="1"/>
    <col min="6402" max="6402" width="14.5546875" style="73" customWidth="1"/>
    <col min="6403" max="6644" width="8.88671875" style="73"/>
    <col min="6645" max="6645" width="15.21875" style="73" customWidth="1"/>
    <col min="6646" max="6646" width="11.33203125" style="73" customWidth="1"/>
    <col min="6647" max="6648" width="10.77734375" style="73" customWidth="1"/>
    <col min="6649" max="6649" width="11.6640625" style="73" customWidth="1"/>
    <col min="6650" max="6650" width="6.77734375" style="73" customWidth="1"/>
    <col min="6651" max="6651" width="11" style="73" customWidth="1"/>
    <col min="6652" max="6652" width="16.109375" style="73" customWidth="1"/>
    <col min="6653" max="6654" width="8.21875" style="73" customWidth="1"/>
    <col min="6655" max="6655" width="11.33203125" style="73" customWidth="1"/>
    <col min="6656" max="6656" width="7.33203125" style="73" customWidth="1"/>
    <col min="6657" max="6657" width="8.21875" style="73" customWidth="1"/>
    <col min="6658" max="6658" width="14.5546875" style="73" customWidth="1"/>
    <col min="6659" max="6900" width="8.88671875" style="73"/>
    <col min="6901" max="6901" width="15.21875" style="73" customWidth="1"/>
    <col min="6902" max="6902" width="11.33203125" style="73" customWidth="1"/>
    <col min="6903" max="6904" width="10.77734375" style="73" customWidth="1"/>
    <col min="6905" max="6905" width="11.6640625" style="73" customWidth="1"/>
    <col min="6906" max="6906" width="6.77734375" style="73" customWidth="1"/>
    <col min="6907" max="6907" width="11" style="73" customWidth="1"/>
    <col min="6908" max="6908" width="16.109375" style="73" customWidth="1"/>
    <col min="6909" max="6910" width="8.21875" style="73" customWidth="1"/>
    <col min="6911" max="6911" width="11.33203125" style="73" customWidth="1"/>
    <col min="6912" max="6912" width="7.33203125" style="73" customWidth="1"/>
    <col min="6913" max="6913" width="8.21875" style="73" customWidth="1"/>
    <col min="6914" max="6914" width="14.5546875" style="73" customWidth="1"/>
    <col min="6915" max="7156" width="8.88671875" style="73"/>
    <col min="7157" max="7157" width="15.21875" style="73" customWidth="1"/>
    <col min="7158" max="7158" width="11.33203125" style="73" customWidth="1"/>
    <col min="7159" max="7160" width="10.77734375" style="73" customWidth="1"/>
    <col min="7161" max="7161" width="11.6640625" style="73" customWidth="1"/>
    <col min="7162" max="7162" width="6.77734375" style="73" customWidth="1"/>
    <col min="7163" max="7163" width="11" style="73" customWidth="1"/>
    <col min="7164" max="7164" width="16.109375" style="73" customWidth="1"/>
    <col min="7165" max="7166" width="8.21875" style="73" customWidth="1"/>
    <col min="7167" max="7167" width="11.33203125" style="73" customWidth="1"/>
    <col min="7168" max="7168" width="7.33203125" style="73" customWidth="1"/>
    <col min="7169" max="7169" width="8.21875" style="73" customWidth="1"/>
    <col min="7170" max="7170" width="14.5546875" style="73" customWidth="1"/>
    <col min="7171" max="7412" width="8.88671875" style="73"/>
    <col min="7413" max="7413" width="15.21875" style="73" customWidth="1"/>
    <col min="7414" max="7414" width="11.33203125" style="73" customWidth="1"/>
    <col min="7415" max="7416" width="10.77734375" style="73" customWidth="1"/>
    <col min="7417" max="7417" width="11.6640625" style="73" customWidth="1"/>
    <col min="7418" max="7418" width="6.77734375" style="73" customWidth="1"/>
    <col min="7419" max="7419" width="11" style="73" customWidth="1"/>
    <col min="7420" max="7420" width="16.109375" style="73" customWidth="1"/>
    <col min="7421" max="7422" width="8.21875" style="73" customWidth="1"/>
    <col min="7423" max="7423" width="11.33203125" style="73" customWidth="1"/>
    <col min="7424" max="7424" width="7.33203125" style="73" customWidth="1"/>
    <col min="7425" max="7425" width="8.21875" style="73" customWidth="1"/>
    <col min="7426" max="7426" width="14.5546875" style="73" customWidth="1"/>
    <col min="7427" max="7668" width="8.88671875" style="73"/>
    <col min="7669" max="7669" width="15.21875" style="73" customWidth="1"/>
    <col min="7670" max="7670" width="11.33203125" style="73" customWidth="1"/>
    <col min="7671" max="7672" width="10.77734375" style="73" customWidth="1"/>
    <col min="7673" max="7673" width="11.6640625" style="73" customWidth="1"/>
    <col min="7674" max="7674" width="6.77734375" style="73" customWidth="1"/>
    <col min="7675" max="7675" width="11" style="73" customWidth="1"/>
    <col min="7676" max="7676" width="16.109375" style="73" customWidth="1"/>
    <col min="7677" max="7678" width="8.21875" style="73" customWidth="1"/>
    <col min="7679" max="7679" width="11.33203125" style="73" customWidth="1"/>
    <col min="7680" max="7680" width="7.33203125" style="73" customWidth="1"/>
    <col min="7681" max="7681" width="8.21875" style="73" customWidth="1"/>
    <col min="7682" max="7682" width="14.5546875" style="73" customWidth="1"/>
    <col min="7683" max="7924" width="8.88671875" style="73"/>
    <col min="7925" max="7925" width="15.21875" style="73" customWidth="1"/>
    <col min="7926" max="7926" width="11.33203125" style="73" customWidth="1"/>
    <col min="7927" max="7928" width="10.77734375" style="73" customWidth="1"/>
    <col min="7929" max="7929" width="11.6640625" style="73" customWidth="1"/>
    <col min="7930" max="7930" width="6.77734375" style="73" customWidth="1"/>
    <col min="7931" max="7931" width="11" style="73" customWidth="1"/>
    <col min="7932" max="7932" width="16.109375" style="73" customWidth="1"/>
    <col min="7933" max="7934" width="8.21875" style="73" customWidth="1"/>
    <col min="7935" max="7935" width="11.33203125" style="73" customWidth="1"/>
    <col min="7936" max="7936" width="7.33203125" style="73" customWidth="1"/>
    <col min="7937" max="7937" width="8.21875" style="73" customWidth="1"/>
    <col min="7938" max="7938" width="14.5546875" style="73" customWidth="1"/>
    <col min="7939" max="8180" width="8.88671875" style="73"/>
    <col min="8181" max="8181" width="15.21875" style="73" customWidth="1"/>
    <col min="8182" max="8182" width="11.33203125" style="73" customWidth="1"/>
    <col min="8183" max="8184" width="10.77734375" style="73" customWidth="1"/>
    <col min="8185" max="8185" width="11.6640625" style="73" customWidth="1"/>
    <col min="8186" max="8186" width="6.77734375" style="73" customWidth="1"/>
    <col min="8187" max="8187" width="11" style="73" customWidth="1"/>
    <col min="8188" max="8188" width="16.109375" style="73" customWidth="1"/>
    <col min="8189" max="8190" width="8.21875" style="73" customWidth="1"/>
    <col min="8191" max="8191" width="11.33203125" style="73" customWidth="1"/>
    <col min="8192" max="8192" width="7.33203125" style="73" customWidth="1"/>
    <col min="8193" max="8193" width="8.21875" style="73" customWidth="1"/>
    <col min="8194" max="8194" width="14.5546875" style="73" customWidth="1"/>
    <col min="8195" max="8436" width="8.88671875" style="73"/>
    <col min="8437" max="8437" width="15.21875" style="73" customWidth="1"/>
    <col min="8438" max="8438" width="11.33203125" style="73" customWidth="1"/>
    <col min="8439" max="8440" width="10.77734375" style="73" customWidth="1"/>
    <col min="8441" max="8441" width="11.6640625" style="73" customWidth="1"/>
    <col min="8442" max="8442" width="6.77734375" style="73" customWidth="1"/>
    <col min="8443" max="8443" width="11" style="73" customWidth="1"/>
    <col min="8444" max="8444" width="16.109375" style="73" customWidth="1"/>
    <col min="8445" max="8446" width="8.21875" style="73" customWidth="1"/>
    <col min="8447" max="8447" width="11.33203125" style="73" customWidth="1"/>
    <col min="8448" max="8448" width="7.33203125" style="73" customWidth="1"/>
    <col min="8449" max="8449" width="8.21875" style="73" customWidth="1"/>
    <col min="8450" max="8450" width="14.5546875" style="73" customWidth="1"/>
    <col min="8451" max="8692" width="8.88671875" style="73"/>
    <col min="8693" max="8693" width="15.21875" style="73" customWidth="1"/>
    <col min="8694" max="8694" width="11.33203125" style="73" customWidth="1"/>
    <col min="8695" max="8696" width="10.77734375" style="73" customWidth="1"/>
    <col min="8697" max="8697" width="11.6640625" style="73" customWidth="1"/>
    <col min="8698" max="8698" width="6.77734375" style="73" customWidth="1"/>
    <col min="8699" max="8699" width="11" style="73" customWidth="1"/>
    <col min="8700" max="8700" width="16.109375" style="73" customWidth="1"/>
    <col min="8701" max="8702" width="8.21875" style="73" customWidth="1"/>
    <col min="8703" max="8703" width="11.33203125" style="73" customWidth="1"/>
    <col min="8704" max="8704" width="7.33203125" style="73" customWidth="1"/>
    <col min="8705" max="8705" width="8.21875" style="73" customWidth="1"/>
    <col min="8706" max="8706" width="14.5546875" style="73" customWidth="1"/>
    <col min="8707" max="8948" width="8.88671875" style="73"/>
    <col min="8949" max="8949" width="15.21875" style="73" customWidth="1"/>
    <col min="8950" max="8950" width="11.33203125" style="73" customWidth="1"/>
    <col min="8951" max="8952" width="10.77734375" style="73" customWidth="1"/>
    <col min="8953" max="8953" width="11.6640625" style="73" customWidth="1"/>
    <col min="8954" max="8954" width="6.77734375" style="73" customWidth="1"/>
    <col min="8955" max="8955" width="11" style="73" customWidth="1"/>
    <col min="8956" max="8956" width="16.109375" style="73" customWidth="1"/>
    <col min="8957" max="8958" width="8.21875" style="73" customWidth="1"/>
    <col min="8959" max="8959" width="11.33203125" style="73" customWidth="1"/>
    <col min="8960" max="8960" width="7.33203125" style="73" customWidth="1"/>
    <col min="8961" max="8961" width="8.21875" style="73" customWidth="1"/>
    <col min="8962" max="8962" width="14.5546875" style="73" customWidth="1"/>
    <col min="8963" max="9204" width="8.88671875" style="73"/>
    <col min="9205" max="9205" width="15.21875" style="73" customWidth="1"/>
    <col min="9206" max="9206" width="11.33203125" style="73" customWidth="1"/>
    <col min="9207" max="9208" width="10.77734375" style="73" customWidth="1"/>
    <col min="9209" max="9209" width="11.6640625" style="73" customWidth="1"/>
    <col min="9210" max="9210" width="6.77734375" style="73" customWidth="1"/>
    <col min="9211" max="9211" width="11" style="73" customWidth="1"/>
    <col min="9212" max="9212" width="16.109375" style="73" customWidth="1"/>
    <col min="9213" max="9214" width="8.21875" style="73" customWidth="1"/>
    <col min="9215" max="9215" width="11.33203125" style="73" customWidth="1"/>
    <col min="9216" max="9216" width="7.33203125" style="73" customWidth="1"/>
    <col min="9217" max="9217" width="8.21875" style="73" customWidth="1"/>
    <col min="9218" max="9218" width="14.5546875" style="73" customWidth="1"/>
    <col min="9219" max="9460" width="8.88671875" style="73"/>
    <col min="9461" max="9461" width="15.21875" style="73" customWidth="1"/>
    <col min="9462" max="9462" width="11.33203125" style="73" customWidth="1"/>
    <col min="9463" max="9464" width="10.77734375" style="73" customWidth="1"/>
    <col min="9465" max="9465" width="11.6640625" style="73" customWidth="1"/>
    <col min="9466" max="9466" width="6.77734375" style="73" customWidth="1"/>
    <col min="9467" max="9467" width="11" style="73" customWidth="1"/>
    <col min="9468" max="9468" width="16.109375" style="73" customWidth="1"/>
    <col min="9469" max="9470" width="8.21875" style="73" customWidth="1"/>
    <col min="9471" max="9471" width="11.33203125" style="73" customWidth="1"/>
    <col min="9472" max="9472" width="7.33203125" style="73" customWidth="1"/>
    <col min="9473" max="9473" width="8.21875" style="73" customWidth="1"/>
    <col min="9474" max="9474" width="14.5546875" style="73" customWidth="1"/>
    <col min="9475" max="9716" width="8.88671875" style="73"/>
    <col min="9717" max="9717" width="15.21875" style="73" customWidth="1"/>
    <col min="9718" max="9718" width="11.33203125" style="73" customWidth="1"/>
    <col min="9719" max="9720" width="10.77734375" style="73" customWidth="1"/>
    <col min="9721" max="9721" width="11.6640625" style="73" customWidth="1"/>
    <col min="9722" max="9722" width="6.77734375" style="73" customWidth="1"/>
    <col min="9723" max="9723" width="11" style="73" customWidth="1"/>
    <col min="9724" max="9724" width="16.109375" style="73" customWidth="1"/>
    <col min="9725" max="9726" width="8.21875" style="73" customWidth="1"/>
    <col min="9727" max="9727" width="11.33203125" style="73" customWidth="1"/>
    <col min="9728" max="9728" width="7.33203125" style="73" customWidth="1"/>
    <col min="9729" max="9729" width="8.21875" style="73" customWidth="1"/>
    <col min="9730" max="9730" width="14.5546875" style="73" customWidth="1"/>
    <col min="9731" max="9972" width="8.88671875" style="73"/>
    <col min="9973" max="9973" width="15.21875" style="73" customWidth="1"/>
    <col min="9974" max="9974" width="11.33203125" style="73" customWidth="1"/>
    <col min="9975" max="9976" width="10.77734375" style="73" customWidth="1"/>
    <col min="9977" max="9977" width="11.6640625" style="73" customWidth="1"/>
    <col min="9978" max="9978" width="6.77734375" style="73" customWidth="1"/>
    <col min="9979" max="9979" width="11" style="73" customWidth="1"/>
    <col min="9980" max="9980" width="16.109375" style="73" customWidth="1"/>
    <col min="9981" max="9982" width="8.21875" style="73" customWidth="1"/>
    <col min="9983" max="9983" width="11.33203125" style="73" customWidth="1"/>
    <col min="9984" max="9984" width="7.33203125" style="73" customWidth="1"/>
    <col min="9985" max="9985" width="8.21875" style="73" customWidth="1"/>
    <col min="9986" max="9986" width="14.5546875" style="73" customWidth="1"/>
    <col min="9987" max="10228" width="8.88671875" style="73"/>
    <col min="10229" max="10229" width="15.21875" style="73" customWidth="1"/>
    <col min="10230" max="10230" width="11.33203125" style="73" customWidth="1"/>
    <col min="10231" max="10232" width="10.77734375" style="73" customWidth="1"/>
    <col min="10233" max="10233" width="11.6640625" style="73" customWidth="1"/>
    <col min="10234" max="10234" width="6.77734375" style="73" customWidth="1"/>
    <col min="10235" max="10235" width="11" style="73" customWidth="1"/>
    <col min="10236" max="10236" width="16.109375" style="73" customWidth="1"/>
    <col min="10237" max="10238" width="8.21875" style="73" customWidth="1"/>
    <col min="10239" max="10239" width="11.33203125" style="73" customWidth="1"/>
    <col min="10240" max="10240" width="7.33203125" style="73" customWidth="1"/>
    <col min="10241" max="10241" width="8.21875" style="73" customWidth="1"/>
    <col min="10242" max="10242" width="14.5546875" style="73" customWidth="1"/>
    <col min="10243" max="10484" width="8.88671875" style="73"/>
    <col min="10485" max="10485" width="15.21875" style="73" customWidth="1"/>
    <col min="10486" max="10486" width="11.33203125" style="73" customWidth="1"/>
    <col min="10487" max="10488" width="10.77734375" style="73" customWidth="1"/>
    <col min="10489" max="10489" width="11.6640625" style="73" customWidth="1"/>
    <col min="10490" max="10490" width="6.77734375" style="73" customWidth="1"/>
    <col min="10491" max="10491" width="11" style="73" customWidth="1"/>
    <col min="10492" max="10492" width="16.109375" style="73" customWidth="1"/>
    <col min="10493" max="10494" width="8.21875" style="73" customWidth="1"/>
    <col min="10495" max="10495" width="11.33203125" style="73" customWidth="1"/>
    <col min="10496" max="10496" width="7.33203125" style="73" customWidth="1"/>
    <col min="10497" max="10497" width="8.21875" style="73" customWidth="1"/>
    <col min="10498" max="10498" width="14.5546875" style="73" customWidth="1"/>
    <col min="10499" max="10740" width="8.88671875" style="73"/>
    <col min="10741" max="10741" width="15.21875" style="73" customWidth="1"/>
    <col min="10742" max="10742" width="11.33203125" style="73" customWidth="1"/>
    <col min="10743" max="10744" width="10.77734375" style="73" customWidth="1"/>
    <col min="10745" max="10745" width="11.6640625" style="73" customWidth="1"/>
    <col min="10746" max="10746" width="6.77734375" style="73" customWidth="1"/>
    <col min="10747" max="10747" width="11" style="73" customWidth="1"/>
    <col min="10748" max="10748" width="16.109375" style="73" customWidth="1"/>
    <col min="10749" max="10750" width="8.21875" style="73" customWidth="1"/>
    <col min="10751" max="10751" width="11.33203125" style="73" customWidth="1"/>
    <col min="10752" max="10752" width="7.33203125" style="73" customWidth="1"/>
    <col min="10753" max="10753" width="8.21875" style="73" customWidth="1"/>
    <col min="10754" max="10754" width="14.5546875" style="73" customWidth="1"/>
    <col min="10755" max="10996" width="8.88671875" style="73"/>
    <col min="10997" max="10997" width="15.21875" style="73" customWidth="1"/>
    <col min="10998" max="10998" width="11.33203125" style="73" customWidth="1"/>
    <col min="10999" max="11000" width="10.77734375" style="73" customWidth="1"/>
    <col min="11001" max="11001" width="11.6640625" style="73" customWidth="1"/>
    <col min="11002" max="11002" width="6.77734375" style="73" customWidth="1"/>
    <col min="11003" max="11003" width="11" style="73" customWidth="1"/>
    <col min="11004" max="11004" width="16.109375" style="73" customWidth="1"/>
    <col min="11005" max="11006" width="8.21875" style="73" customWidth="1"/>
    <col min="11007" max="11007" width="11.33203125" style="73" customWidth="1"/>
    <col min="11008" max="11008" width="7.33203125" style="73" customWidth="1"/>
    <col min="11009" max="11009" width="8.21875" style="73" customWidth="1"/>
    <col min="11010" max="11010" width="14.5546875" style="73" customWidth="1"/>
    <col min="11011" max="11252" width="8.88671875" style="73"/>
    <col min="11253" max="11253" width="15.21875" style="73" customWidth="1"/>
    <col min="11254" max="11254" width="11.33203125" style="73" customWidth="1"/>
    <col min="11255" max="11256" width="10.77734375" style="73" customWidth="1"/>
    <col min="11257" max="11257" width="11.6640625" style="73" customWidth="1"/>
    <col min="11258" max="11258" width="6.77734375" style="73" customWidth="1"/>
    <col min="11259" max="11259" width="11" style="73" customWidth="1"/>
    <col min="11260" max="11260" width="16.109375" style="73" customWidth="1"/>
    <col min="11261" max="11262" width="8.21875" style="73" customWidth="1"/>
    <col min="11263" max="11263" width="11.33203125" style="73" customWidth="1"/>
    <col min="11264" max="11264" width="7.33203125" style="73" customWidth="1"/>
    <col min="11265" max="11265" width="8.21875" style="73" customWidth="1"/>
    <col min="11266" max="11266" width="14.5546875" style="73" customWidth="1"/>
    <col min="11267" max="11508" width="8.88671875" style="73"/>
    <col min="11509" max="11509" width="15.21875" style="73" customWidth="1"/>
    <col min="11510" max="11510" width="11.33203125" style="73" customWidth="1"/>
    <col min="11511" max="11512" width="10.77734375" style="73" customWidth="1"/>
    <col min="11513" max="11513" width="11.6640625" style="73" customWidth="1"/>
    <col min="11514" max="11514" width="6.77734375" style="73" customWidth="1"/>
    <col min="11515" max="11515" width="11" style="73" customWidth="1"/>
    <col min="11516" max="11516" width="16.109375" style="73" customWidth="1"/>
    <col min="11517" max="11518" width="8.21875" style="73" customWidth="1"/>
    <col min="11519" max="11519" width="11.33203125" style="73" customWidth="1"/>
    <col min="11520" max="11520" width="7.33203125" style="73" customWidth="1"/>
    <col min="11521" max="11521" width="8.21875" style="73" customWidth="1"/>
    <col min="11522" max="11522" width="14.5546875" style="73" customWidth="1"/>
    <col min="11523" max="11764" width="8.88671875" style="73"/>
    <col min="11765" max="11765" width="15.21875" style="73" customWidth="1"/>
    <col min="11766" max="11766" width="11.33203125" style="73" customWidth="1"/>
    <col min="11767" max="11768" width="10.77734375" style="73" customWidth="1"/>
    <col min="11769" max="11769" width="11.6640625" style="73" customWidth="1"/>
    <col min="11770" max="11770" width="6.77734375" style="73" customWidth="1"/>
    <col min="11771" max="11771" width="11" style="73" customWidth="1"/>
    <col min="11772" max="11772" width="16.109375" style="73" customWidth="1"/>
    <col min="11773" max="11774" width="8.21875" style="73" customWidth="1"/>
    <col min="11775" max="11775" width="11.33203125" style="73" customWidth="1"/>
    <col min="11776" max="11776" width="7.33203125" style="73" customWidth="1"/>
    <col min="11777" max="11777" width="8.21875" style="73" customWidth="1"/>
    <col min="11778" max="11778" width="14.5546875" style="73" customWidth="1"/>
    <col min="11779" max="12020" width="8.88671875" style="73"/>
    <col min="12021" max="12021" width="15.21875" style="73" customWidth="1"/>
    <col min="12022" max="12022" width="11.33203125" style="73" customWidth="1"/>
    <col min="12023" max="12024" width="10.77734375" style="73" customWidth="1"/>
    <col min="12025" max="12025" width="11.6640625" style="73" customWidth="1"/>
    <col min="12026" max="12026" width="6.77734375" style="73" customWidth="1"/>
    <col min="12027" max="12027" width="11" style="73" customWidth="1"/>
    <col min="12028" max="12028" width="16.109375" style="73" customWidth="1"/>
    <col min="12029" max="12030" width="8.21875" style="73" customWidth="1"/>
    <col min="12031" max="12031" width="11.33203125" style="73" customWidth="1"/>
    <col min="12032" max="12032" width="7.33203125" style="73" customWidth="1"/>
    <col min="12033" max="12033" width="8.21875" style="73" customWidth="1"/>
    <col min="12034" max="12034" width="14.5546875" style="73" customWidth="1"/>
    <col min="12035" max="12276" width="8.88671875" style="73"/>
    <col min="12277" max="12277" width="15.21875" style="73" customWidth="1"/>
    <col min="12278" max="12278" width="11.33203125" style="73" customWidth="1"/>
    <col min="12279" max="12280" width="10.77734375" style="73" customWidth="1"/>
    <col min="12281" max="12281" width="11.6640625" style="73" customWidth="1"/>
    <col min="12282" max="12282" width="6.77734375" style="73" customWidth="1"/>
    <col min="12283" max="12283" width="11" style="73" customWidth="1"/>
    <col min="12284" max="12284" width="16.109375" style="73" customWidth="1"/>
    <col min="12285" max="12286" width="8.21875" style="73" customWidth="1"/>
    <col min="12287" max="12287" width="11.33203125" style="73" customWidth="1"/>
    <col min="12288" max="12288" width="7.33203125" style="73" customWidth="1"/>
    <col min="12289" max="12289" width="8.21875" style="73" customWidth="1"/>
    <col min="12290" max="12290" width="14.5546875" style="73" customWidth="1"/>
    <col min="12291" max="12532" width="8.88671875" style="73"/>
    <col min="12533" max="12533" width="15.21875" style="73" customWidth="1"/>
    <col min="12534" max="12534" width="11.33203125" style="73" customWidth="1"/>
    <col min="12535" max="12536" width="10.77734375" style="73" customWidth="1"/>
    <col min="12537" max="12537" width="11.6640625" style="73" customWidth="1"/>
    <col min="12538" max="12538" width="6.77734375" style="73" customWidth="1"/>
    <col min="12539" max="12539" width="11" style="73" customWidth="1"/>
    <col min="12540" max="12540" width="16.109375" style="73" customWidth="1"/>
    <col min="12541" max="12542" width="8.21875" style="73" customWidth="1"/>
    <col min="12543" max="12543" width="11.33203125" style="73" customWidth="1"/>
    <col min="12544" max="12544" width="7.33203125" style="73" customWidth="1"/>
    <col min="12545" max="12545" width="8.21875" style="73" customWidth="1"/>
    <col min="12546" max="12546" width="14.5546875" style="73" customWidth="1"/>
    <col min="12547" max="12788" width="8.88671875" style="73"/>
    <col min="12789" max="12789" width="15.21875" style="73" customWidth="1"/>
    <col min="12790" max="12790" width="11.33203125" style="73" customWidth="1"/>
    <col min="12791" max="12792" width="10.77734375" style="73" customWidth="1"/>
    <col min="12793" max="12793" width="11.6640625" style="73" customWidth="1"/>
    <col min="12794" max="12794" width="6.77734375" style="73" customWidth="1"/>
    <col min="12795" max="12795" width="11" style="73" customWidth="1"/>
    <col min="12796" max="12796" width="16.109375" style="73" customWidth="1"/>
    <col min="12797" max="12798" width="8.21875" style="73" customWidth="1"/>
    <col min="12799" max="12799" width="11.33203125" style="73" customWidth="1"/>
    <col min="12800" max="12800" width="7.33203125" style="73" customWidth="1"/>
    <col min="12801" max="12801" width="8.21875" style="73" customWidth="1"/>
    <col min="12802" max="12802" width="14.5546875" style="73" customWidth="1"/>
    <col min="12803" max="13044" width="8.88671875" style="73"/>
    <col min="13045" max="13045" width="15.21875" style="73" customWidth="1"/>
    <col min="13046" max="13046" width="11.33203125" style="73" customWidth="1"/>
    <col min="13047" max="13048" width="10.77734375" style="73" customWidth="1"/>
    <col min="13049" max="13049" width="11.6640625" style="73" customWidth="1"/>
    <col min="13050" max="13050" width="6.77734375" style="73" customWidth="1"/>
    <col min="13051" max="13051" width="11" style="73" customWidth="1"/>
    <col min="13052" max="13052" width="16.109375" style="73" customWidth="1"/>
    <col min="13053" max="13054" width="8.21875" style="73" customWidth="1"/>
    <col min="13055" max="13055" width="11.33203125" style="73" customWidth="1"/>
    <col min="13056" max="13056" width="7.33203125" style="73" customWidth="1"/>
    <col min="13057" max="13057" width="8.21875" style="73" customWidth="1"/>
    <col min="13058" max="13058" width="14.5546875" style="73" customWidth="1"/>
    <col min="13059" max="13300" width="8.88671875" style="73"/>
    <col min="13301" max="13301" width="15.21875" style="73" customWidth="1"/>
    <col min="13302" max="13302" width="11.33203125" style="73" customWidth="1"/>
    <col min="13303" max="13304" width="10.77734375" style="73" customWidth="1"/>
    <col min="13305" max="13305" width="11.6640625" style="73" customWidth="1"/>
    <col min="13306" max="13306" width="6.77734375" style="73" customWidth="1"/>
    <col min="13307" max="13307" width="11" style="73" customWidth="1"/>
    <col min="13308" max="13308" width="16.109375" style="73" customWidth="1"/>
    <col min="13309" max="13310" width="8.21875" style="73" customWidth="1"/>
    <col min="13311" max="13311" width="11.33203125" style="73" customWidth="1"/>
    <col min="13312" max="13312" width="7.33203125" style="73" customWidth="1"/>
    <col min="13313" max="13313" width="8.21875" style="73" customWidth="1"/>
    <col min="13314" max="13314" width="14.5546875" style="73" customWidth="1"/>
    <col min="13315" max="13556" width="8.88671875" style="73"/>
    <col min="13557" max="13557" width="15.21875" style="73" customWidth="1"/>
    <col min="13558" max="13558" width="11.33203125" style="73" customWidth="1"/>
    <col min="13559" max="13560" width="10.77734375" style="73" customWidth="1"/>
    <col min="13561" max="13561" width="11.6640625" style="73" customWidth="1"/>
    <col min="13562" max="13562" width="6.77734375" style="73" customWidth="1"/>
    <col min="13563" max="13563" width="11" style="73" customWidth="1"/>
    <col min="13564" max="13564" width="16.109375" style="73" customWidth="1"/>
    <col min="13565" max="13566" width="8.21875" style="73" customWidth="1"/>
    <col min="13567" max="13567" width="11.33203125" style="73" customWidth="1"/>
    <col min="13568" max="13568" width="7.33203125" style="73" customWidth="1"/>
    <col min="13569" max="13569" width="8.21875" style="73" customWidth="1"/>
    <col min="13570" max="13570" width="14.5546875" style="73" customWidth="1"/>
    <col min="13571" max="13812" width="8.88671875" style="73"/>
    <col min="13813" max="13813" width="15.21875" style="73" customWidth="1"/>
    <col min="13814" max="13814" width="11.33203125" style="73" customWidth="1"/>
    <col min="13815" max="13816" width="10.77734375" style="73" customWidth="1"/>
    <col min="13817" max="13817" width="11.6640625" style="73" customWidth="1"/>
    <col min="13818" max="13818" width="6.77734375" style="73" customWidth="1"/>
    <col min="13819" max="13819" width="11" style="73" customWidth="1"/>
    <col min="13820" max="13820" width="16.109375" style="73" customWidth="1"/>
    <col min="13821" max="13822" width="8.21875" style="73" customWidth="1"/>
    <col min="13823" max="13823" width="11.33203125" style="73" customWidth="1"/>
    <col min="13824" max="13824" width="7.33203125" style="73" customWidth="1"/>
    <col min="13825" max="13825" width="8.21875" style="73" customWidth="1"/>
    <col min="13826" max="13826" width="14.5546875" style="73" customWidth="1"/>
    <col min="13827" max="14068" width="8.88671875" style="73"/>
    <col min="14069" max="14069" width="15.21875" style="73" customWidth="1"/>
    <col min="14070" max="14070" width="11.33203125" style="73" customWidth="1"/>
    <col min="14071" max="14072" width="10.77734375" style="73" customWidth="1"/>
    <col min="14073" max="14073" width="11.6640625" style="73" customWidth="1"/>
    <col min="14074" max="14074" width="6.77734375" style="73" customWidth="1"/>
    <col min="14075" max="14075" width="11" style="73" customWidth="1"/>
    <col min="14076" max="14076" width="16.109375" style="73" customWidth="1"/>
    <col min="14077" max="14078" width="8.21875" style="73" customWidth="1"/>
    <col min="14079" max="14079" width="11.33203125" style="73" customWidth="1"/>
    <col min="14080" max="14080" width="7.33203125" style="73" customWidth="1"/>
    <col min="14081" max="14081" width="8.21875" style="73" customWidth="1"/>
    <col min="14082" max="14082" width="14.5546875" style="73" customWidth="1"/>
    <col min="14083" max="14324" width="8.88671875" style="73"/>
    <col min="14325" max="14325" width="15.21875" style="73" customWidth="1"/>
    <col min="14326" max="14326" width="11.33203125" style="73" customWidth="1"/>
    <col min="14327" max="14328" width="10.77734375" style="73" customWidth="1"/>
    <col min="14329" max="14329" width="11.6640625" style="73" customWidth="1"/>
    <col min="14330" max="14330" width="6.77734375" style="73" customWidth="1"/>
    <col min="14331" max="14331" width="11" style="73" customWidth="1"/>
    <col min="14332" max="14332" width="16.109375" style="73" customWidth="1"/>
    <col min="14333" max="14334" width="8.21875" style="73" customWidth="1"/>
    <col min="14335" max="14335" width="11.33203125" style="73" customWidth="1"/>
    <col min="14336" max="14336" width="7.33203125" style="73" customWidth="1"/>
    <col min="14337" max="14337" width="8.21875" style="73" customWidth="1"/>
    <col min="14338" max="14338" width="14.5546875" style="73" customWidth="1"/>
    <col min="14339" max="14580" width="8.88671875" style="73"/>
    <col min="14581" max="14581" width="15.21875" style="73" customWidth="1"/>
    <col min="14582" max="14582" width="11.33203125" style="73" customWidth="1"/>
    <col min="14583" max="14584" width="10.77734375" style="73" customWidth="1"/>
    <col min="14585" max="14585" width="11.6640625" style="73" customWidth="1"/>
    <col min="14586" max="14586" width="6.77734375" style="73" customWidth="1"/>
    <col min="14587" max="14587" width="11" style="73" customWidth="1"/>
    <col min="14588" max="14588" width="16.109375" style="73" customWidth="1"/>
    <col min="14589" max="14590" width="8.21875" style="73" customWidth="1"/>
    <col min="14591" max="14591" width="11.33203125" style="73" customWidth="1"/>
    <col min="14592" max="14592" width="7.33203125" style="73" customWidth="1"/>
    <col min="14593" max="14593" width="8.21875" style="73" customWidth="1"/>
    <col min="14594" max="14594" width="14.5546875" style="73" customWidth="1"/>
    <col min="14595" max="14836" width="8.88671875" style="73"/>
    <col min="14837" max="14837" width="15.21875" style="73" customWidth="1"/>
    <col min="14838" max="14838" width="11.33203125" style="73" customWidth="1"/>
    <col min="14839" max="14840" width="10.77734375" style="73" customWidth="1"/>
    <col min="14841" max="14841" width="11.6640625" style="73" customWidth="1"/>
    <col min="14842" max="14842" width="6.77734375" style="73" customWidth="1"/>
    <col min="14843" max="14843" width="11" style="73" customWidth="1"/>
    <col min="14844" max="14844" width="16.109375" style="73" customWidth="1"/>
    <col min="14845" max="14846" width="8.21875" style="73" customWidth="1"/>
    <col min="14847" max="14847" width="11.33203125" style="73" customWidth="1"/>
    <col min="14848" max="14848" width="7.33203125" style="73" customWidth="1"/>
    <col min="14849" max="14849" width="8.21875" style="73" customWidth="1"/>
    <col min="14850" max="14850" width="14.5546875" style="73" customWidth="1"/>
    <col min="14851" max="15092" width="8.88671875" style="73"/>
    <col min="15093" max="15093" width="15.21875" style="73" customWidth="1"/>
    <col min="15094" max="15094" width="11.33203125" style="73" customWidth="1"/>
    <col min="15095" max="15096" width="10.77734375" style="73" customWidth="1"/>
    <col min="15097" max="15097" width="11.6640625" style="73" customWidth="1"/>
    <col min="15098" max="15098" width="6.77734375" style="73" customWidth="1"/>
    <col min="15099" max="15099" width="11" style="73" customWidth="1"/>
    <col min="15100" max="15100" width="16.109375" style="73" customWidth="1"/>
    <col min="15101" max="15102" width="8.21875" style="73" customWidth="1"/>
    <col min="15103" max="15103" width="11.33203125" style="73" customWidth="1"/>
    <col min="15104" max="15104" width="7.33203125" style="73" customWidth="1"/>
    <col min="15105" max="15105" width="8.21875" style="73" customWidth="1"/>
    <col min="15106" max="15106" width="14.5546875" style="73" customWidth="1"/>
    <col min="15107" max="15348" width="8.88671875" style="73"/>
    <col min="15349" max="15349" width="15.21875" style="73" customWidth="1"/>
    <col min="15350" max="15350" width="11.33203125" style="73" customWidth="1"/>
    <col min="15351" max="15352" width="10.77734375" style="73" customWidth="1"/>
    <col min="15353" max="15353" width="11.6640625" style="73" customWidth="1"/>
    <col min="15354" max="15354" width="6.77734375" style="73" customWidth="1"/>
    <col min="15355" max="15355" width="11" style="73" customWidth="1"/>
    <col min="15356" max="15356" width="16.109375" style="73" customWidth="1"/>
    <col min="15357" max="15358" width="8.21875" style="73" customWidth="1"/>
    <col min="15359" max="15359" width="11.33203125" style="73" customWidth="1"/>
    <col min="15360" max="15360" width="7.33203125" style="73" customWidth="1"/>
    <col min="15361" max="15361" width="8.21875" style="73" customWidth="1"/>
    <col min="15362" max="15362" width="14.5546875" style="73" customWidth="1"/>
    <col min="15363" max="15604" width="8.88671875" style="73"/>
    <col min="15605" max="15605" width="15.21875" style="73" customWidth="1"/>
    <col min="15606" max="15606" width="11.33203125" style="73" customWidth="1"/>
    <col min="15607" max="15608" width="10.77734375" style="73" customWidth="1"/>
    <col min="15609" max="15609" width="11.6640625" style="73" customWidth="1"/>
    <col min="15610" max="15610" width="6.77734375" style="73" customWidth="1"/>
    <col min="15611" max="15611" width="11" style="73" customWidth="1"/>
    <col min="15612" max="15612" width="16.109375" style="73" customWidth="1"/>
    <col min="15613" max="15614" width="8.21875" style="73" customWidth="1"/>
    <col min="15615" max="15615" width="11.33203125" style="73" customWidth="1"/>
    <col min="15616" max="15616" width="7.33203125" style="73" customWidth="1"/>
    <col min="15617" max="15617" width="8.21875" style="73" customWidth="1"/>
    <col min="15618" max="15618" width="14.5546875" style="73" customWidth="1"/>
    <col min="15619" max="15860" width="8.88671875" style="73"/>
    <col min="15861" max="15861" width="15.21875" style="73" customWidth="1"/>
    <col min="15862" max="15862" width="11.33203125" style="73" customWidth="1"/>
    <col min="15863" max="15864" width="10.77734375" style="73" customWidth="1"/>
    <col min="15865" max="15865" width="11.6640625" style="73" customWidth="1"/>
    <col min="15866" max="15866" width="6.77734375" style="73" customWidth="1"/>
    <col min="15867" max="15867" width="11" style="73" customWidth="1"/>
    <col min="15868" max="15868" width="16.109375" style="73" customWidth="1"/>
    <col min="15869" max="15870" width="8.21875" style="73" customWidth="1"/>
    <col min="15871" max="15871" width="11.33203125" style="73" customWidth="1"/>
    <col min="15872" max="15872" width="7.33203125" style="73" customWidth="1"/>
    <col min="15873" max="15873" width="8.21875" style="73" customWidth="1"/>
    <col min="15874" max="15874" width="14.5546875" style="73" customWidth="1"/>
    <col min="15875" max="16116" width="8.88671875" style="73"/>
    <col min="16117" max="16117" width="15.21875" style="73" customWidth="1"/>
    <col min="16118" max="16118" width="11.33203125" style="73" customWidth="1"/>
    <col min="16119" max="16120" width="10.77734375" style="73" customWidth="1"/>
    <col min="16121" max="16121" width="11.6640625" style="73" customWidth="1"/>
    <col min="16122" max="16122" width="6.77734375" style="73" customWidth="1"/>
    <col min="16123" max="16123" width="11" style="73" customWidth="1"/>
    <col min="16124" max="16124" width="16.109375" style="73" customWidth="1"/>
    <col min="16125" max="16126" width="8.21875" style="73" customWidth="1"/>
    <col min="16127" max="16127" width="11.33203125" style="73" customWidth="1"/>
    <col min="16128" max="16128" width="7.33203125" style="73" customWidth="1"/>
    <col min="16129" max="16129" width="8.21875" style="73" customWidth="1"/>
    <col min="16130" max="16130" width="14.5546875" style="73" customWidth="1"/>
    <col min="16131" max="16384" width="8.88671875" style="73"/>
  </cols>
  <sheetData>
    <row r="1" spans="1:8" s="108" customFormat="1" ht="42" customHeight="1" x14ac:dyDescent="0.15">
      <c r="A1" s="427" t="s">
        <v>109</v>
      </c>
      <c r="B1" s="427"/>
      <c r="C1" s="427"/>
      <c r="D1" s="427"/>
      <c r="E1" s="427"/>
      <c r="F1" s="427"/>
      <c r="G1" s="427"/>
      <c r="H1" s="427"/>
    </row>
    <row r="2" spans="1:8" ht="20.100000000000001" customHeight="1" x14ac:dyDescent="0.15">
      <c r="A2" s="296"/>
      <c r="B2" s="296"/>
      <c r="C2" s="296"/>
      <c r="D2" s="296"/>
      <c r="E2" s="296"/>
      <c r="F2" s="296"/>
      <c r="G2" s="296"/>
      <c r="H2" s="296"/>
    </row>
    <row r="3" spans="1:8" s="124" customFormat="1" ht="30" customHeight="1" x14ac:dyDescent="0.15">
      <c r="A3" s="125" t="str">
        <f>제수당집!A3</f>
        <v>■ 과업명:백남준아트센터 기획전 방호인력 도급 용역[1개월 미만(3월) 기준]</v>
      </c>
      <c r="B3" s="123"/>
      <c r="C3" s="123"/>
      <c r="D3" s="123"/>
      <c r="E3" s="123"/>
      <c r="F3" s="123"/>
      <c r="G3" s="123"/>
      <c r="H3" s="78" t="s">
        <v>295</v>
      </c>
    </row>
    <row r="4" spans="1:8" ht="30" customHeight="1" x14ac:dyDescent="0.15">
      <c r="A4" s="435" t="s">
        <v>349</v>
      </c>
      <c r="B4" s="437" t="s">
        <v>110</v>
      </c>
      <c r="C4" s="438"/>
      <c r="D4" s="438"/>
      <c r="E4" s="438"/>
      <c r="F4" s="439"/>
      <c r="G4" s="435" t="s">
        <v>111</v>
      </c>
      <c r="H4" s="440" t="s">
        <v>112</v>
      </c>
    </row>
    <row r="5" spans="1:8" ht="30" customHeight="1" x14ac:dyDescent="0.15">
      <c r="A5" s="436"/>
      <c r="B5" s="111" t="s">
        <v>113</v>
      </c>
      <c r="C5" s="111" t="s">
        <v>114</v>
      </c>
      <c r="D5" s="111" t="s">
        <v>115</v>
      </c>
      <c r="E5" s="111" t="s">
        <v>179</v>
      </c>
      <c r="F5" s="111" t="s">
        <v>116</v>
      </c>
      <c r="G5" s="436"/>
      <c r="H5" s="441"/>
    </row>
    <row r="6" spans="1:8" ht="30" customHeight="1" x14ac:dyDescent="0.15">
      <c r="A6" s="115" t="str">
        <f>상금!A5</f>
        <v>방호원</v>
      </c>
      <c r="B6" s="148">
        <f>기본!E5</f>
        <v>8275440</v>
      </c>
      <c r="C6" s="148">
        <f>상금!E5</f>
        <v>993052</v>
      </c>
      <c r="D6" s="148">
        <f>노집!J6</f>
        <v>1952720</v>
      </c>
      <c r="E6" s="148">
        <f>복리산출!D8</f>
        <v>440000</v>
      </c>
      <c r="F6" s="148">
        <f>SUM(B6:E6)</f>
        <v>11661212</v>
      </c>
      <c r="G6" s="149" t="s">
        <v>117</v>
      </c>
      <c r="H6" s="114"/>
    </row>
    <row r="7" spans="1:8" ht="30" customHeight="1" thickBot="1" x14ac:dyDescent="0.2">
      <c r="A7" s="130"/>
      <c r="B7" s="150"/>
      <c r="C7" s="150"/>
      <c r="D7" s="150"/>
      <c r="E7" s="150"/>
      <c r="F7" s="150"/>
      <c r="G7" s="119"/>
      <c r="H7" s="120"/>
    </row>
    <row r="8" spans="1:8" ht="30" customHeight="1" thickTop="1" x14ac:dyDescent="0.15">
      <c r="A8" s="146" t="s">
        <v>17</v>
      </c>
      <c r="B8" s="151">
        <f>SUM(B6:B7)</f>
        <v>8275440</v>
      </c>
      <c r="C8" s="151">
        <f>SUM(C6:C7)</f>
        <v>993052</v>
      </c>
      <c r="D8" s="151">
        <f>SUM(D6:D7)</f>
        <v>1952720</v>
      </c>
      <c r="E8" s="151">
        <f>SUM(E6:E7)</f>
        <v>440000</v>
      </c>
      <c r="F8" s="151">
        <f>SUM(F6:F7)</f>
        <v>11661212</v>
      </c>
      <c r="G8" s="146"/>
      <c r="H8" s="145">
        <f>SUM(H6:H7)</f>
        <v>0</v>
      </c>
    </row>
    <row r="9" spans="1:8" ht="30" customHeight="1" x14ac:dyDescent="0.15">
      <c r="A9" s="134" t="s">
        <v>401</v>
      </c>
      <c r="B9" s="134"/>
      <c r="C9" s="134"/>
      <c r="D9" s="134"/>
      <c r="E9" s="134"/>
      <c r="F9" s="134"/>
      <c r="G9" s="134"/>
      <c r="H9" s="134"/>
    </row>
    <row r="10" spans="1:8" ht="30" customHeight="1" x14ac:dyDescent="0.15">
      <c r="A10" s="134"/>
      <c r="B10" s="134"/>
      <c r="C10" s="134"/>
      <c r="D10" s="134"/>
      <c r="E10" s="134"/>
      <c r="F10" s="134"/>
      <c r="G10" s="134"/>
      <c r="H10" s="134"/>
    </row>
    <row r="11" spans="1:8" ht="30" customHeight="1" x14ac:dyDescent="0.15">
      <c r="A11" s="134"/>
      <c r="B11" s="134"/>
      <c r="C11" s="134"/>
      <c r="D11" s="134"/>
      <c r="E11" s="134"/>
      <c r="F11" s="134"/>
      <c r="G11" s="134"/>
      <c r="H11" s="134"/>
    </row>
    <row r="12" spans="1:8" ht="30" customHeight="1" x14ac:dyDescent="0.15">
      <c r="A12" s="134"/>
      <c r="B12" s="253">
        <f>기본!E7</f>
        <v>8275440</v>
      </c>
      <c r="C12" s="253">
        <f>상금!E7</f>
        <v>993052</v>
      </c>
      <c r="D12" s="253">
        <f>제수당집!G11</f>
        <v>1952720</v>
      </c>
      <c r="E12" s="253">
        <f>경집!C12</f>
        <v>440000</v>
      </c>
      <c r="F12" s="134"/>
      <c r="G12" s="134"/>
      <c r="H12" s="134"/>
    </row>
    <row r="13" spans="1:8" ht="30" customHeight="1" x14ac:dyDescent="0.15">
      <c r="A13" s="134"/>
      <c r="B13" s="253">
        <f>B8-B12</f>
        <v>0</v>
      </c>
      <c r="C13" s="253">
        <f t="shared" ref="C13:E13" si="0">C8-C12</f>
        <v>0</v>
      </c>
      <c r="D13" s="253">
        <f t="shared" si="0"/>
        <v>0</v>
      </c>
      <c r="E13" s="253">
        <f t="shared" si="0"/>
        <v>0</v>
      </c>
      <c r="F13" s="134"/>
      <c r="G13" s="134"/>
      <c r="H13" s="134"/>
    </row>
  </sheetData>
  <mergeCells count="5">
    <mergeCell ref="A1:H1"/>
    <mergeCell ref="A4:A5"/>
    <mergeCell ref="B4:F4"/>
    <mergeCell ref="G4:G5"/>
    <mergeCell ref="H4:H5"/>
  </mergeCells>
  <phoneticPr fontId="17" type="noConversion"/>
  <printOptions horizontalCentered="1"/>
  <pageMargins left="0.51181102362204722" right="0.51181102362204722" top="1.0236220472440944" bottom="0.78740157480314965" header="0.7086614173228347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6"/>
  <sheetViews>
    <sheetView showGridLines="0" showZeros="0" showOutlineSymbols="0" view="pageBreakPreview" topLeftCell="A4" zoomScaleNormal="100" zoomScaleSheetLayoutView="100" workbookViewId="0">
      <selection activeCell="H12" sqref="H12"/>
    </sheetView>
  </sheetViews>
  <sheetFormatPr defaultRowHeight="12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13" ht="39.950000000000003" customHeight="1" x14ac:dyDescent="0.15">
      <c r="A1" s="1"/>
      <c r="B1" s="1"/>
      <c r="C1" s="1"/>
      <c r="D1" s="1"/>
    </row>
    <row r="2" spans="1:13" ht="39.950000000000003" customHeight="1" x14ac:dyDescent="0.15">
      <c r="A2" s="363"/>
      <c r="B2" s="363"/>
      <c r="C2" s="363"/>
      <c r="D2" s="363"/>
    </row>
    <row r="3" spans="1:13" ht="39.950000000000003" customHeight="1" x14ac:dyDescent="0.15">
      <c r="A3" s="3"/>
      <c r="B3" s="4"/>
      <c r="C3" s="4"/>
      <c r="D3" s="4"/>
    </row>
    <row r="4" spans="1:13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13" ht="54" customHeight="1" x14ac:dyDescent="0.15">
      <c r="A5" s="364" t="s">
        <v>392</v>
      </c>
      <c r="B5" s="364"/>
      <c r="C5" s="364"/>
      <c r="D5" s="364"/>
      <c r="E5" s="364"/>
      <c r="F5" s="364"/>
      <c r="G5" s="364"/>
      <c r="H5" s="364"/>
      <c r="I5" s="364"/>
      <c r="J5" s="366" t="s">
        <v>147</v>
      </c>
      <c r="K5" s="366"/>
      <c r="L5" s="366"/>
      <c r="M5" s="366"/>
    </row>
    <row r="6" spans="1:13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</row>
    <row r="7" spans="1:13" ht="39.950000000000003" customHeight="1" x14ac:dyDescent="0.15">
      <c r="A7" s="7"/>
      <c r="B7" s="7"/>
      <c r="C7" s="7"/>
      <c r="D7" s="7"/>
      <c r="J7" s="366"/>
      <c r="K7" s="366"/>
      <c r="L7" s="366"/>
      <c r="M7" s="366"/>
    </row>
    <row r="8" spans="1:13" ht="39.950000000000003" customHeight="1" x14ac:dyDescent="0.15">
      <c r="B8" s="8"/>
      <c r="C8" s="9"/>
      <c r="D8" s="9"/>
      <c r="E8" s="9"/>
      <c r="F8" s="9"/>
      <c r="G8" s="9"/>
      <c r="H8" s="9"/>
      <c r="I8" s="9"/>
      <c r="J8" s="366"/>
      <c r="K8" s="366"/>
      <c r="L8" s="366"/>
      <c r="M8" s="366"/>
    </row>
    <row r="9" spans="1:13" ht="39.950000000000003" customHeight="1" x14ac:dyDescent="0.15">
      <c r="B9" s="8"/>
      <c r="C9" s="9"/>
      <c r="D9" s="9"/>
      <c r="E9" s="9"/>
      <c r="F9" s="9"/>
      <c r="G9" s="9"/>
      <c r="H9" s="9"/>
      <c r="I9" s="9"/>
      <c r="J9" s="366"/>
      <c r="K9" s="366"/>
      <c r="L9" s="366"/>
      <c r="M9" s="366"/>
    </row>
    <row r="10" spans="1:13" ht="39.950000000000003" customHeight="1" x14ac:dyDescent="0.15">
      <c r="B10" s="8"/>
      <c r="C10" s="9"/>
      <c r="D10" s="9"/>
      <c r="E10" s="9"/>
      <c r="F10" s="9"/>
      <c r="G10" s="9"/>
      <c r="H10" s="9"/>
      <c r="I10" s="9"/>
    </row>
    <row r="11" spans="1:13" ht="39.950000000000003" customHeight="1" x14ac:dyDescent="0.15">
      <c r="B11" s="8"/>
      <c r="C11" s="9"/>
      <c r="D11" s="9"/>
      <c r="E11" s="9"/>
      <c r="F11" s="9"/>
      <c r="G11" s="9"/>
      <c r="H11" s="9"/>
      <c r="I11" s="9"/>
    </row>
    <row r="12" spans="1:13" ht="39.950000000000003" customHeight="1" x14ac:dyDescent="0.15">
      <c r="B12" s="8"/>
      <c r="C12" s="9"/>
      <c r="D12" s="9"/>
      <c r="E12" s="9"/>
      <c r="F12" s="9"/>
      <c r="G12" s="9"/>
      <c r="H12" s="9"/>
      <c r="I12" s="9"/>
    </row>
    <row r="13" spans="1:13" ht="39.950000000000003" customHeight="1" x14ac:dyDescent="0.15">
      <c r="B13" s="8"/>
      <c r="C13" s="9"/>
      <c r="D13" s="9"/>
      <c r="E13" s="9"/>
      <c r="F13" s="9"/>
      <c r="G13" s="9"/>
      <c r="H13" s="9"/>
      <c r="I13" s="9"/>
    </row>
    <row r="14" spans="1:13" ht="39.950000000000003" customHeight="1" x14ac:dyDescent="0.15">
      <c r="B14" s="8"/>
      <c r="C14" s="9"/>
      <c r="D14" s="9"/>
      <c r="E14" s="9"/>
      <c r="F14" s="9"/>
      <c r="G14" s="9"/>
      <c r="H14" s="9"/>
      <c r="I14" s="9"/>
    </row>
    <row r="15" spans="1:13" ht="39.950000000000003" customHeight="1" x14ac:dyDescent="0.15">
      <c r="B15" s="9"/>
      <c r="C15" s="9"/>
      <c r="D15" s="9"/>
      <c r="E15" s="9"/>
      <c r="F15" s="9"/>
      <c r="G15" s="9"/>
      <c r="H15" s="9"/>
      <c r="I15" s="9"/>
    </row>
    <row r="16" spans="1:13" ht="39.950000000000003" customHeight="1" x14ac:dyDescent="0.15">
      <c r="B16" s="9"/>
      <c r="C16" s="9"/>
      <c r="D16" s="9"/>
      <c r="E16" s="9"/>
      <c r="F16" s="9"/>
      <c r="G16" s="9"/>
      <c r="H16" s="9"/>
      <c r="I16" s="9"/>
    </row>
  </sheetData>
  <mergeCells count="3">
    <mergeCell ref="A2:D2"/>
    <mergeCell ref="A5:I6"/>
    <mergeCell ref="J5:M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D6" sqref="D6"/>
    </sheetView>
  </sheetViews>
  <sheetFormatPr defaultColWidth="8.88671875" defaultRowHeight="30" customHeight="1" x14ac:dyDescent="0.15"/>
  <cols>
    <col min="1" max="1" width="19.77734375" style="76" customWidth="1"/>
    <col min="2" max="2" width="19.5546875" style="76" customWidth="1"/>
    <col min="3" max="3" width="11.6640625" style="76" customWidth="1"/>
    <col min="4" max="4" width="10.5546875" style="76" customWidth="1"/>
    <col min="5" max="5" width="3.77734375" style="76" customWidth="1"/>
    <col min="6" max="6" width="13.21875" style="73" customWidth="1"/>
    <col min="7" max="7" width="14" style="73" customWidth="1"/>
    <col min="8" max="8" width="14.109375" style="73" customWidth="1"/>
    <col min="9" max="9" width="10.109375" style="73" customWidth="1"/>
    <col min="10" max="16384" width="8.88671875" style="73"/>
  </cols>
  <sheetData>
    <row r="1" spans="1:8" s="108" customFormat="1" ht="42" customHeight="1" x14ac:dyDescent="0.15">
      <c r="A1" s="427" t="s">
        <v>129</v>
      </c>
      <c r="B1" s="427"/>
      <c r="C1" s="427"/>
      <c r="D1" s="427"/>
      <c r="E1" s="427"/>
      <c r="F1" s="427"/>
    </row>
    <row r="2" spans="1:8" ht="20.100000000000001" customHeight="1" x14ac:dyDescent="0.15">
      <c r="G2" s="147"/>
      <c r="H2" s="76"/>
    </row>
    <row r="3" spans="1:8" s="124" customFormat="1" ht="30" customHeight="1" x14ac:dyDescent="0.15">
      <c r="A3" s="23" t="str">
        <f>원가!$A$3</f>
        <v>■ 과업명:백남준아트센터 기획전 방호인력 도급 용역[1개월 미만(3월) 기준]</v>
      </c>
      <c r="B3" s="123"/>
      <c r="C3" s="123"/>
      <c r="D3" s="123"/>
      <c r="E3" s="123"/>
      <c r="F3" s="78" t="s">
        <v>296</v>
      </c>
      <c r="G3" s="153"/>
    </row>
    <row r="4" spans="1:8" ht="30" customHeight="1" x14ac:dyDescent="0.15">
      <c r="A4" s="435" t="s">
        <v>14</v>
      </c>
      <c r="B4" s="435" t="s">
        <v>49</v>
      </c>
      <c r="C4" s="437" t="s">
        <v>50</v>
      </c>
      <c r="D4" s="439"/>
      <c r="E4" s="445" t="s">
        <v>77</v>
      </c>
      <c r="F4" s="446"/>
    </row>
    <row r="5" spans="1:8" ht="30" customHeight="1" x14ac:dyDescent="0.15">
      <c r="A5" s="436"/>
      <c r="B5" s="436"/>
      <c r="C5" s="111" t="s">
        <v>48</v>
      </c>
      <c r="D5" s="111" t="s">
        <v>51</v>
      </c>
      <c r="E5" s="447"/>
      <c r="F5" s="448"/>
    </row>
    <row r="6" spans="1:8" ht="30" customHeight="1" x14ac:dyDescent="0.15">
      <c r="A6" s="113" t="str">
        <f>기본!A5</f>
        <v>방호원</v>
      </c>
      <c r="B6" s="154" t="s">
        <v>352</v>
      </c>
      <c r="C6" s="155">
        <f>B14</f>
        <v>95120</v>
      </c>
      <c r="D6" s="155">
        <f>C14</f>
        <v>11890</v>
      </c>
      <c r="E6" s="449"/>
      <c r="F6" s="450"/>
      <c r="G6" s="69"/>
    </row>
    <row r="7" spans="1:8" ht="30" customHeight="1" x14ac:dyDescent="0.15">
      <c r="A7" s="113"/>
      <c r="B7" s="154"/>
      <c r="C7" s="155"/>
      <c r="D7" s="155"/>
      <c r="E7" s="449"/>
      <c r="F7" s="450"/>
      <c r="G7" s="69"/>
    </row>
    <row r="8" spans="1:8" ht="30" customHeight="1" x14ac:dyDescent="0.15">
      <c r="A8" s="134" t="s">
        <v>501</v>
      </c>
      <c r="B8" s="156"/>
      <c r="C8" s="156"/>
      <c r="D8" s="156"/>
      <c r="E8" s="156"/>
      <c r="F8" s="157"/>
    </row>
    <row r="9" spans="1:8" ht="30" customHeight="1" x14ac:dyDescent="0.15">
      <c r="A9" s="134"/>
      <c r="B9" s="156"/>
      <c r="C9" s="156"/>
      <c r="D9" s="156"/>
      <c r="E9" s="156"/>
      <c r="F9" s="157"/>
    </row>
    <row r="10" spans="1:8" ht="30" customHeight="1" x14ac:dyDescent="0.15">
      <c r="A10" s="134"/>
      <c r="B10" s="156"/>
      <c r="C10" s="156"/>
      <c r="D10" s="156"/>
      <c r="E10" s="156"/>
      <c r="F10" s="157"/>
    </row>
    <row r="11" spans="1:8" ht="30" customHeight="1" x14ac:dyDescent="0.15">
      <c r="A11" s="124" t="s">
        <v>455</v>
      </c>
      <c r="B11" s="158"/>
      <c r="C11" s="158"/>
      <c r="D11" s="158"/>
      <c r="E11" s="158"/>
    </row>
    <row r="12" spans="1:8" ht="30" customHeight="1" x14ac:dyDescent="0.15">
      <c r="A12" s="435" t="s">
        <v>144</v>
      </c>
      <c r="B12" s="437" t="s">
        <v>52</v>
      </c>
      <c r="C12" s="439"/>
      <c r="D12" s="445" t="s">
        <v>77</v>
      </c>
      <c r="E12" s="451"/>
      <c r="F12" s="446"/>
    </row>
    <row r="13" spans="1:8" ht="30" customHeight="1" x14ac:dyDescent="0.15">
      <c r="A13" s="436"/>
      <c r="B13" s="298" t="s">
        <v>48</v>
      </c>
      <c r="C13" s="297" t="s">
        <v>51</v>
      </c>
      <c r="D13" s="447"/>
      <c r="E13" s="452"/>
      <c r="F13" s="448"/>
    </row>
    <row r="14" spans="1:8" ht="30" customHeight="1" x14ac:dyDescent="0.15">
      <c r="A14" s="154" t="s">
        <v>322</v>
      </c>
      <c r="B14" s="159">
        <f>TRUNC(C14*8)</f>
        <v>95120</v>
      </c>
      <c r="C14" s="160">
        <v>11890</v>
      </c>
      <c r="D14" s="453" t="s">
        <v>456</v>
      </c>
      <c r="E14" s="454"/>
      <c r="F14" s="455"/>
    </row>
    <row r="15" spans="1:8" s="269" customFormat="1" ht="30" hidden="1" customHeight="1" x14ac:dyDescent="0.15">
      <c r="A15" s="270" t="s">
        <v>206</v>
      </c>
      <c r="B15" s="271">
        <v>80103</v>
      </c>
      <c r="C15" s="272">
        <f>ROUND(B15/8,0)</f>
        <v>10013</v>
      </c>
      <c r="D15" s="442"/>
      <c r="E15" s="443"/>
      <c r="F15" s="444"/>
    </row>
    <row r="16" spans="1:8" ht="30" customHeight="1" x14ac:dyDescent="0.15">
      <c r="A16" s="134" t="s">
        <v>398</v>
      </c>
      <c r="B16" s="161"/>
      <c r="C16" s="162"/>
      <c r="D16" s="163"/>
      <c r="E16" s="163"/>
      <c r="F16" s="163"/>
    </row>
    <row r="18" spans="1:1" ht="30" customHeight="1" x14ac:dyDescent="0.15">
      <c r="A18" s="73"/>
    </row>
    <row r="19" spans="1:1" ht="30" customHeight="1" x14ac:dyDescent="0.15">
      <c r="A19" s="73"/>
    </row>
    <row r="20" spans="1:1" ht="30" customHeight="1" x14ac:dyDescent="0.15">
      <c r="A20" s="73"/>
    </row>
    <row r="21" spans="1:1" ht="30" customHeight="1" x14ac:dyDescent="0.15">
      <c r="A21" s="73"/>
    </row>
    <row r="22" spans="1:1" ht="30" customHeight="1" x14ac:dyDescent="0.15">
      <c r="A22" s="73"/>
    </row>
  </sheetData>
  <mergeCells count="12">
    <mergeCell ref="D15:F15"/>
    <mergeCell ref="A1:F1"/>
    <mergeCell ref="A4:A5"/>
    <mergeCell ref="B4:B5"/>
    <mergeCell ref="C4:D4"/>
    <mergeCell ref="E4:F5"/>
    <mergeCell ref="E6:F6"/>
    <mergeCell ref="E7:F7"/>
    <mergeCell ref="A12:A13"/>
    <mergeCell ref="B12:C12"/>
    <mergeCell ref="D12:F13"/>
    <mergeCell ref="D14:F14"/>
  </mergeCells>
  <phoneticPr fontId="17" type="noConversion"/>
  <printOptions horizontalCentered="1"/>
  <pageMargins left="0.54" right="0.49" top="1.0236220472440944" bottom="0.57999999999999996" header="0.7086614173228347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Normal="100" zoomScaleSheetLayoutView="100" workbookViewId="0">
      <selection activeCell="F13" sqref="F13"/>
    </sheetView>
  </sheetViews>
  <sheetFormatPr defaultColWidth="8.88671875" defaultRowHeight="13.5" x14ac:dyDescent="0.15"/>
  <cols>
    <col min="1" max="1" width="16" style="77" customWidth="1"/>
    <col min="2" max="2" width="9.77734375" style="77" customWidth="1"/>
    <col min="3" max="3" width="8.88671875" style="77" customWidth="1"/>
    <col min="4" max="4" width="9.77734375" style="77" customWidth="1"/>
    <col min="5" max="5" width="10" style="77" customWidth="1"/>
    <col min="6" max="7" width="8.77734375" style="77" customWidth="1"/>
    <col min="8" max="8" width="10.77734375" style="77" customWidth="1"/>
    <col min="9" max="9" width="8.88671875" style="77" customWidth="1"/>
    <col min="10" max="10" width="12" style="77" customWidth="1"/>
    <col min="11" max="11" width="11.21875" style="77" bestFit="1" customWidth="1"/>
    <col min="12" max="12" width="8.88671875" style="77" customWidth="1"/>
    <col min="13" max="256" width="8.88671875" style="77"/>
    <col min="257" max="257" width="12.88671875" style="77" customWidth="1"/>
    <col min="258" max="258" width="10.77734375" style="77" customWidth="1"/>
    <col min="259" max="259" width="8.77734375" style="77" customWidth="1"/>
    <col min="260" max="261" width="10.77734375" style="77" customWidth="1"/>
    <col min="262" max="262" width="8.77734375" style="77" customWidth="1"/>
    <col min="263" max="264" width="10.77734375" style="77" customWidth="1"/>
    <col min="265" max="268" width="8.88671875" style="77" customWidth="1"/>
    <col min="269" max="512" width="8.88671875" style="77"/>
    <col min="513" max="513" width="12.88671875" style="77" customWidth="1"/>
    <col min="514" max="514" width="10.77734375" style="77" customWidth="1"/>
    <col min="515" max="515" width="8.77734375" style="77" customWidth="1"/>
    <col min="516" max="517" width="10.77734375" style="77" customWidth="1"/>
    <col min="518" max="518" width="8.77734375" style="77" customWidth="1"/>
    <col min="519" max="520" width="10.77734375" style="77" customWidth="1"/>
    <col min="521" max="524" width="8.88671875" style="77" customWidth="1"/>
    <col min="525" max="768" width="8.88671875" style="77"/>
    <col min="769" max="769" width="12.88671875" style="77" customWidth="1"/>
    <col min="770" max="770" width="10.77734375" style="77" customWidth="1"/>
    <col min="771" max="771" width="8.77734375" style="77" customWidth="1"/>
    <col min="772" max="773" width="10.77734375" style="77" customWidth="1"/>
    <col min="774" max="774" width="8.77734375" style="77" customWidth="1"/>
    <col min="775" max="776" width="10.77734375" style="77" customWidth="1"/>
    <col min="777" max="780" width="8.88671875" style="77" customWidth="1"/>
    <col min="781" max="1024" width="8.88671875" style="77"/>
    <col min="1025" max="1025" width="12.88671875" style="77" customWidth="1"/>
    <col min="1026" max="1026" width="10.77734375" style="77" customWidth="1"/>
    <col min="1027" max="1027" width="8.77734375" style="77" customWidth="1"/>
    <col min="1028" max="1029" width="10.77734375" style="77" customWidth="1"/>
    <col min="1030" max="1030" width="8.77734375" style="77" customWidth="1"/>
    <col min="1031" max="1032" width="10.77734375" style="77" customWidth="1"/>
    <col min="1033" max="1036" width="8.88671875" style="77" customWidth="1"/>
    <col min="1037" max="1280" width="8.88671875" style="77"/>
    <col min="1281" max="1281" width="12.88671875" style="77" customWidth="1"/>
    <col min="1282" max="1282" width="10.77734375" style="77" customWidth="1"/>
    <col min="1283" max="1283" width="8.77734375" style="77" customWidth="1"/>
    <col min="1284" max="1285" width="10.77734375" style="77" customWidth="1"/>
    <col min="1286" max="1286" width="8.77734375" style="77" customWidth="1"/>
    <col min="1287" max="1288" width="10.77734375" style="77" customWidth="1"/>
    <col min="1289" max="1292" width="8.88671875" style="77" customWidth="1"/>
    <col min="1293" max="1536" width="8.88671875" style="77"/>
    <col min="1537" max="1537" width="12.88671875" style="77" customWidth="1"/>
    <col min="1538" max="1538" width="10.77734375" style="77" customWidth="1"/>
    <col min="1539" max="1539" width="8.77734375" style="77" customWidth="1"/>
    <col min="1540" max="1541" width="10.77734375" style="77" customWidth="1"/>
    <col min="1542" max="1542" width="8.77734375" style="77" customWidth="1"/>
    <col min="1543" max="1544" width="10.77734375" style="77" customWidth="1"/>
    <col min="1545" max="1548" width="8.88671875" style="77" customWidth="1"/>
    <col min="1549" max="1792" width="8.88671875" style="77"/>
    <col min="1793" max="1793" width="12.88671875" style="77" customWidth="1"/>
    <col min="1794" max="1794" width="10.77734375" style="77" customWidth="1"/>
    <col min="1795" max="1795" width="8.77734375" style="77" customWidth="1"/>
    <col min="1796" max="1797" width="10.77734375" style="77" customWidth="1"/>
    <col min="1798" max="1798" width="8.77734375" style="77" customWidth="1"/>
    <col min="1799" max="1800" width="10.77734375" style="77" customWidth="1"/>
    <col min="1801" max="1804" width="8.88671875" style="77" customWidth="1"/>
    <col min="1805" max="2048" width="8.88671875" style="77"/>
    <col min="2049" max="2049" width="12.88671875" style="77" customWidth="1"/>
    <col min="2050" max="2050" width="10.77734375" style="77" customWidth="1"/>
    <col min="2051" max="2051" width="8.77734375" style="77" customWidth="1"/>
    <col min="2052" max="2053" width="10.77734375" style="77" customWidth="1"/>
    <col min="2054" max="2054" width="8.77734375" style="77" customWidth="1"/>
    <col min="2055" max="2056" width="10.77734375" style="77" customWidth="1"/>
    <col min="2057" max="2060" width="8.88671875" style="77" customWidth="1"/>
    <col min="2061" max="2304" width="8.88671875" style="77"/>
    <col min="2305" max="2305" width="12.88671875" style="77" customWidth="1"/>
    <col min="2306" max="2306" width="10.77734375" style="77" customWidth="1"/>
    <col min="2307" max="2307" width="8.77734375" style="77" customWidth="1"/>
    <col min="2308" max="2309" width="10.77734375" style="77" customWidth="1"/>
    <col min="2310" max="2310" width="8.77734375" style="77" customWidth="1"/>
    <col min="2311" max="2312" width="10.77734375" style="77" customWidth="1"/>
    <col min="2313" max="2316" width="8.88671875" style="77" customWidth="1"/>
    <col min="2317" max="2560" width="8.88671875" style="77"/>
    <col min="2561" max="2561" width="12.88671875" style="77" customWidth="1"/>
    <col min="2562" max="2562" width="10.77734375" style="77" customWidth="1"/>
    <col min="2563" max="2563" width="8.77734375" style="77" customWidth="1"/>
    <col min="2564" max="2565" width="10.77734375" style="77" customWidth="1"/>
    <col min="2566" max="2566" width="8.77734375" style="77" customWidth="1"/>
    <col min="2567" max="2568" width="10.77734375" style="77" customWidth="1"/>
    <col min="2569" max="2572" width="8.88671875" style="77" customWidth="1"/>
    <col min="2573" max="2816" width="8.88671875" style="77"/>
    <col min="2817" max="2817" width="12.88671875" style="77" customWidth="1"/>
    <col min="2818" max="2818" width="10.77734375" style="77" customWidth="1"/>
    <col min="2819" max="2819" width="8.77734375" style="77" customWidth="1"/>
    <col min="2820" max="2821" width="10.77734375" style="77" customWidth="1"/>
    <col min="2822" max="2822" width="8.77734375" style="77" customWidth="1"/>
    <col min="2823" max="2824" width="10.77734375" style="77" customWidth="1"/>
    <col min="2825" max="2828" width="8.88671875" style="77" customWidth="1"/>
    <col min="2829" max="3072" width="8.88671875" style="77"/>
    <col min="3073" max="3073" width="12.88671875" style="77" customWidth="1"/>
    <col min="3074" max="3074" width="10.77734375" style="77" customWidth="1"/>
    <col min="3075" max="3075" width="8.77734375" style="77" customWidth="1"/>
    <col min="3076" max="3077" width="10.77734375" style="77" customWidth="1"/>
    <col min="3078" max="3078" width="8.77734375" style="77" customWidth="1"/>
    <col min="3079" max="3080" width="10.77734375" style="77" customWidth="1"/>
    <col min="3081" max="3084" width="8.88671875" style="77" customWidth="1"/>
    <col min="3085" max="3328" width="8.88671875" style="77"/>
    <col min="3329" max="3329" width="12.88671875" style="77" customWidth="1"/>
    <col min="3330" max="3330" width="10.77734375" style="77" customWidth="1"/>
    <col min="3331" max="3331" width="8.77734375" style="77" customWidth="1"/>
    <col min="3332" max="3333" width="10.77734375" style="77" customWidth="1"/>
    <col min="3334" max="3334" width="8.77734375" style="77" customWidth="1"/>
    <col min="3335" max="3336" width="10.77734375" style="77" customWidth="1"/>
    <col min="3337" max="3340" width="8.88671875" style="77" customWidth="1"/>
    <col min="3341" max="3584" width="8.88671875" style="77"/>
    <col min="3585" max="3585" width="12.88671875" style="77" customWidth="1"/>
    <col min="3586" max="3586" width="10.77734375" style="77" customWidth="1"/>
    <col min="3587" max="3587" width="8.77734375" style="77" customWidth="1"/>
    <col min="3588" max="3589" width="10.77734375" style="77" customWidth="1"/>
    <col min="3590" max="3590" width="8.77734375" style="77" customWidth="1"/>
    <col min="3591" max="3592" width="10.77734375" style="77" customWidth="1"/>
    <col min="3593" max="3596" width="8.88671875" style="77" customWidth="1"/>
    <col min="3597" max="3840" width="8.88671875" style="77"/>
    <col min="3841" max="3841" width="12.88671875" style="77" customWidth="1"/>
    <col min="3842" max="3842" width="10.77734375" style="77" customWidth="1"/>
    <col min="3843" max="3843" width="8.77734375" style="77" customWidth="1"/>
    <col min="3844" max="3845" width="10.77734375" style="77" customWidth="1"/>
    <col min="3846" max="3846" width="8.77734375" style="77" customWidth="1"/>
    <col min="3847" max="3848" width="10.77734375" style="77" customWidth="1"/>
    <col min="3849" max="3852" width="8.88671875" style="77" customWidth="1"/>
    <col min="3853" max="4096" width="8.88671875" style="77"/>
    <col min="4097" max="4097" width="12.88671875" style="77" customWidth="1"/>
    <col min="4098" max="4098" width="10.77734375" style="77" customWidth="1"/>
    <col min="4099" max="4099" width="8.77734375" style="77" customWidth="1"/>
    <col min="4100" max="4101" width="10.77734375" style="77" customWidth="1"/>
    <col min="4102" max="4102" width="8.77734375" style="77" customWidth="1"/>
    <col min="4103" max="4104" width="10.77734375" style="77" customWidth="1"/>
    <col min="4105" max="4108" width="8.88671875" style="77" customWidth="1"/>
    <col min="4109" max="4352" width="8.88671875" style="77"/>
    <col min="4353" max="4353" width="12.88671875" style="77" customWidth="1"/>
    <col min="4354" max="4354" width="10.77734375" style="77" customWidth="1"/>
    <col min="4355" max="4355" width="8.77734375" style="77" customWidth="1"/>
    <col min="4356" max="4357" width="10.77734375" style="77" customWidth="1"/>
    <col min="4358" max="4358" width="8.77734375" style="77" customWidth="1"/>
    <col min="4359" max="4360" width="10.77734375" style="77" customWidth="1"/>
    <col min="4361" max="4364" width="8.88671875" style="77" customWidth="1"/>
    <col min="4365" max="4608" width="8.88671875" style="77"/>
    <col min="4609" max="4609" width="12.88671875" style="77" customWidth="1"/>
    <col min="4610" max="4610" width="10.77734375" style="77" customWidth="1"/>
    <col min="4611" max="4611" width="8.77734375" style="77" customWidth="1"/>
    <col min="4612" max="4613" width="10.77734375" style="77" customWidth="1"/>
    <col min="4614" max="4614" width="8.77734375" style="77" customWidth="1"/>
    <col min="4615" max="4616" width="10.77734375" style="77" customWidth="1"/>
    <col min="4617" max="4620" width="8.88671875" style="77" customWidth="1"/>
    <col min="4621" max="4864" width="8.88671875" style="77"/>
    <col min="4865" max="4865" width="12.88671875" style="77" customWidth="1"/>
    <col min="4866" max="4866" width="10.77734375" style="77" customWidth="1"/>
    <col min="4867" max="4867" width="8.77734375" style="77" customWidth="1"/>
    <col min="4868" max="4869" width="10.77734375" style="77" customWidth="1"/>
    <col min="4870" max="4870" width="8.77734375" style="77" customWidth="1"/>
    <col min="4871" max="4872" width="10.77734375" style="77" customWidth="1"/>
    <col min="4873" max="4876" width="8.88671875" style="77" customWidth="1"/>
    <col min="4877" max="5120" width="8.88671875" style="77"/>
    <col min="5121" max="5121" width="12.88671875" style="77" customWidth="1"/>
    <col min="5122" max="5122" width="10.77734375" style="77" customWidth="1"/>
    <col min="5123" max="5123" width="8.77734375" style="77" customWidth="1"/>
    <col min="5124" max="5125" width="10.77734375" style="77" customWidth="1"/>
    <col min="5126" max="5126" width="8.77734375" style="77" customWidth="1"/>
    <col min="5127" max="5128" width="10.77734375" style="77" customWidth="1"/>
    <col min="5129" max="5132" width="8.88671875" style="77" customWidth="1"/>
    <col min="5133" max="5376" width="8.88671875" style="77"/>
    <col min="5377" max="5377" width="12.88671875" style="77" customWidth="1"/>
    <col min="5378" max="5378" width="10.77734375" style="77" customWidth="1"/>
    <col min="5379" max="5379" width="8.77734375" style="77" customWidth="1"/>
    <col min="5380" max="5381" width="10.77734375" style="77" customWidth="1"/>
    <col min="5382" max="5382" width="8.77734375" style="77" customWidth="1"/>
    <col min="5383" max="5384" width="10.77734375" style="77" customWidth="1"/>
    <col min="5385" max="5388" width="8.88671875" style="77" customWidth="1"/>
    <col min="5389" max="5632" width="8.88671875" style="77"/>
    <col min="5633" max="5633" width="12.88671875" style="77" customWidth="1"/>
    <col min="5634" max="5634" width="10.77734375" style="77" customWidth="1"/>
    <col min="5635" max="5635" width="8.77734375" style="77" customWidth="1"/>
    <col min="5636" max="5637" width="10.77734375" style="77" customWidth="1"/>
    <col min="5638" max="5638" width="8.77734375" style="77" customWidth="1"/>
    <col min="5639" max="5640" width="10.77734375" style="77" customWidth="1"/>
    <col min="5641" max="5644" width="8.88671875" style="77" customWidth="1"/>
    <col min="5645" max="5888" width="8.88671875" style="77"/>
    <col min="5889" max="5889" width="12.88671875" style="77" customWidth="1"/>
    <col min="5890" max="5890" width="10.77734375" style="77" customWidth="1"/>
    <col min="5891" max="5891" width="8.77734375" style="77" customWidth="1"/>
    <col min="5892" max="5893" width="10.77734375" style="77" customWidth="1"/>
    <col min="5894" max="5894" width="8.77734375" style="77" customWidth="1"/>
    <col min="5895" max="5896" width="10.77734375" style="77" customWidth="1"/>
    <col min="5897" max="5900" width="8.88671875" style="77" customWidth="1"/>
    <col min="5901" max="6144" width="8.88671875" style="77"/>
    <col min="6145" max="6145" width="12.88671875" style="77" customWidth="1"/>
    <col min="6146" max="6146" width="10.77734375" style="77" customWidth="1"/>
    <col min="6147" max="6147" width="8.77734375" style="77" customWidth="1"/>
    <col min="6148" max="6149" width="10.77734375" style="77" customWidth="1"/>
    <col min="6150" max="6150" width="8.77734375" style="77" customWidth="1"/>
    <col min="6151" max="6152" width="10.77734375" style="77" customWidth="1"/>
    <col min="6153" max="6156" width="8.88671875" style="77" customWidth="1"/>
    <col min="6157" max="6400" width="8.88671875" style="77"/>
    <col min="6401" max="6401" width="12.88671875" style="77" customWidth="1"/>
    <col min="6402" max="6402" width="10.77734375" style="77" customWidth="1"/>
    <col min="6403" max="6403" width="8.77734375" style="77" customWidth="1"/>
    <col min="6404" max="6405" width="10.77734375" style="77" customWidth="1"/>
    <col min="6406" max="6406" width="8.77734375" style="77" customWidth="1"/>
    <col min="6407" max="6408" width="10.77734375" style="77" customWidth="1"/>
    <col min="6409" max="6412" width="8.88671875" style="77" customWidth="1"/>
    <col min="6413" max="6656" width="8.88671875" style="77"/>
    <col min="6657" max="6657" width="12.88671875" style="77" customWidth="1"/>
    <col min="6658" max="6658" width="10.77734375" style="77" customWidth="1"/>
    <col min="6659" max="6659" width="8.77734375" style="77" customWidth="1"/>
    <col min="6660" max="6661" width="10.77734375" style="77" customWidth="1"/>
    <col min="6662" max="6662" width="8.77734375" style="77" customWidth="1"/>
    <col min="6663" max="6664" width="10.77734375" style="77" customWidth="1"/>
    <col min="6665" max="6668" width="8.88671875" style="77" customWidth="1"/>
    <col min="6669" max="6912" width="8.88671875" style="77"/>
    <col min="6913" max="6913" width="12.88671875" style="77" customWidth="1"/>
    <col min="6914" max="6914" width="10.77734375" style="77" customWidth="1"/>
    <col min="6915" max="6915" width="8.77734375" style="77" customWidth="1"/>
    <col min="6916" max="6917" width="10.77734375" style="77" customWidth="1"/>
    <col min="6918" max="6918" width="8.77734375" style="77" customWidth="1"/>
    <col min="6919" max="6920" width="10.77734375" style="77" customWidth="1"/>
    <col min="6921" max="6924" width="8.88671875" style="77" customWidth="1"/>
    <col min="6925" max="7168" width="8.88671875" style="77"/>
    <col min="7169" max="7169" width="12.88671875" style="77" customWidth="1"/>
    <col min="7170" max="7170" width="10.77734375" style="77" customWidth="1"/>
    <col min="7171" max="7171" width="8.77734375" style="77" customWidth="1"/>
    <col min="7172" max="7173" width="10.77734375" style="77" customWidth="1"/>
    <col min="7174" max="7174" width="8.77734375" style="77" customWidth="1"/>
    <col min="7175" max="7176" width="10.77734375" style="77" customWidth="1"/>
    <col min="7177" max="7180" width="8.88671875" style="77" customWidth="1"/>
    <col min="7181" max="7424" width="8.88671875" style="77"/>
    <col min="7425" max="7425" width="12.88671875" style="77" customWidth="1"/>
    <col min="7426" max="7426" width="10.77734375" style="77" customWidth="1"/>
    <col min="7427" max="7427" width="8.77734375" style="77" customWidth="1"/>
    <col min="7428" max="7429" width="10.77734375" style="77" customWidth="1"/>
    <col min="7430" max="7430" width="8.77734375" style="77" customWidth="1"/>
    <col min="7431" max="7432" width="10.77734375" style="77" customWidth="1"/>
    <col min="7433" max="7436" width="8.88671875" style="77" customWidth="1"/>
    <col min="7437" max="7680" width="8.88671875" style="77"/>
    <col min="7681" max="7681" width="12.88671875" style="77" customWidth="1"/>
    <col min="7682" max="7682" width="10.77734375" style="77" customWidth="1"/>
    <col min="7683" max="7683" width="8.77734375" style="77" customWidth="1"/>
    <col min="7684" max="7685" width="10.77734375" style="77" customWidth="1"/>
    <col min="7686" max="7686" width="8.77734375" style="77" customWidth="1"/>
    <col min="7687" max="7688" width="10.77734375" style="77" customWidth="1"/>
    <col min="7689" max="7692" width="8.88671875" style="77" customWidth="1"/>
    <col min="7693" max="7936" width="8.88671875" style="77"/>
    <col min="7937" max="7937" width="12.88671875" style="77" customWidth="1"/>
    <col min="7938" max="7938" width="10.77734375" style="77" customWidth="1"/>
    <col min="7939" max="7939" width="8.77734375" style="77" customWidth="1"/>
    <col min="7940" max="7941" width="10.77734375" style="77" customWidth="1"/>
    <col min="7942" max="7942" width="8.77734375" style="77" customWidth="1"/>
    <col min="7943" max="7944" width="10.77734375" style="77" customWidth="1"/>
    <col min="7945" max="7948" width="8.88671875" style="77" customWidth="1"/>
    <col min="7949" max="8192" width="8.88671875" style="77"/>
    <col min="8193" max="8193" width="12.88671875" style="77" customWidth="1"/>
    <col min="8194" max="8194" width="10.77734375" style="77" customWidth="1"/>
    <col min="8195" max="8195" width="8.77734375" style="77" customWidth="1"/>
    <col min="8196" max="8197" width="10.77734375" style="77" customWidth="1"/>
    <col min="8198" max="8198" width="8.77734375" style="77" customWidth="1"/>
    <col min="8199" max="8200" width="10.77734375" style="77" customWidth="1"/>
    <col min="8201" max="8204" width="8.88671875" style="77" customWidth="1"/>
    <col min="8205" max="8448" width="8.88671875" style="77"/>
    <col min="8449" max="8449" width="12.88671875" style="77" customWidth="1"/>
    <col min="8450" max="8450" width="10.77734375" style="77" customWidth="1"/>
    <col min="8451" max="8451" width="8.77734375" style="77" customWidth="1"/>
    <col min="8452" max="8453" width="10.77734375" style="77" customWidth="1"/>
    <col min="8454" max="8454" width="8.77734375" style="77" customWidth="1"/>
    <col min="8455" max="8456" width="10.77734375" style="77" customWidth="1"/>
    <col min="8457" max="8460" width="8.88671875" style="77" customWidth="1"/>
    <col min="8461" max="8704" width="8.88671875" style="77"/>
    <col min="8705" max="8705" width="12.88671875" style="77" customWidth="1"/>
    <col min="8706" max="8706" width="10.77734375" style="77" customWidth="1"/>
    <col min="8707" max="8707" width="8.77734375" style="77" customWidth="1"/>
    <col min="8708" max="8709" width="10.77734375" style="77" customWidth="1"/>
    <col min="8710" max="8710" width="8.77734375" style="77" customWidth="1"/>
    <col min="8711" max="8712" width="10.77734375" style="77" customWidth="1"/>
    <col min="8713" max="8716" width="8.88671875" style="77" customWidth="1"/>
    <col min="8717" max="8960" width="8.88671875" style="77"/>
    <col min="8961" max="8961" width="12.88671875" style="77" customWidth="1"/>
    <col min="8962" max="8962" width="10.77734375" style="77" customWidth="1"/>
    <col min="8963" max="8963" width="8.77734375" style="77" customWidth="1"/>
    <col min="8964" max="8965" width="10.77734375" style="77" customWidth="1"/>
    <col min="8966" max="8966" width="8.77734375" style="77" customWidth="1"/>
    <col min="8967" max="8968" width="10.77734375" style="77" customWidth="1"/>
    <col min="8969" max="8972" width="8.88671875" style="77" customWidth="1"/>
    <col min="8973" max="9216" width="8.88671875" style="77"/>
    <col min="9217" max="9217" width="12.88671875" style="77" customWidth="1"/>
    <col min="9218" max="9218" width="10.77734375" style="77" customWidth="1"/>
    <col min="9219" max="9219" width="8.77734375" style="77" customWidth="1"/>
    <col min="9220" max="9221" width="10.77734375" style="77" customWidth="1"/>
    <col min="9222" max="9222" width="8.77734375" style="77" customWidth="1"/>
    <col min="9223" max="9224" width="10.77734375" style="77" customWidth="1"/>
    <col min="9225" max="9228" width="8.88671875" style="77" customWidth="1"/>
    <col min="9229" max="9472" width="8.88671875" style="77"/>
    <col min="9473" max="9473" width="12.88671875" style="77" customWidth="1"/>
    <col min="9474" max="9474" width="10.77734375" style="77" customWidth="1"/>
    <col min="9475" max="9475" width="8.77734375" style="77" customWidth="1"/>
    <col min="9476" max="9477" width="10.77734375" style="77" customWidth="1"/>
    <col min="9478" max="9478" width="8.77734375" style="77" customWidth="1"/>
    <col min="9479" max="9480" width="10.77734375" style="77" customWidth="1"/>
    <col min="9481" max="9484" width="8.88671875" style="77" customWidth="1"/>
    <col min="9485" max="9728" width="8.88671875" style="77"/>
    <col min="9729" max="9729" width="12.88671875" style="77" customWidth="1"/>
    <col min="9730" max="9730" width="10.77734375" style="77" customWidth="1"/>
    <col min="9731" max="9731" width="8.77734375" style="77" customWidth="1"/>
    <col min="9732" max="9733" width="10.77734375" style="77" customWidth="1"/>
    <col min="9734" max="9734" width="8.77734375" style="77" customWidth="1"/>
    <col min="9735" max="9736" width="10.77734375" style="77" customWidth="1"/>
    <col min="9737" max="9740" width="8.88671875" style="77" customWidth="1"/>
    <col min="9741" max="9984" width="8.88671875" style="77"/>
    <col min="9985" max="9985" width="12.88671875" style="77" customWidth="1"/>
    <col min="9986" max="9986" width="10.77734375" style="77" customWidth="1"/>
    <col min="9987" max="9987" width="8.77734375" style="77" customWidth="1"/>
    <col min="9988" max="9989" width="10.77734375" style="77" customWidth="1"/>
    <col min="9990" max="9990" width="8.77734375" style="77" customWidth="1"/>
    <col min="9991" max="9992" width="10.77734375" style="77" customWidth="1"/>
    <col min="9993" max="9996" width="8.88671875" style="77" customWidth="1"/>
    <col min="9997" max="10240" width="8.88671875" style="77"/>
    <col min="10241" max="10241" width="12.88671875" style="77" customWidth="1"/>
    <col min="10242" max="10242" width="10.77734375" style="77" customWidth="1"/>
    <col min="10243" max="10243" width="8.77734375" style="77" customWidth="1"/>
    <col min="10244" max="10245" width="10.77734375" style="77" customWidth="1"/>
    <col min="10246" max="10246" width="8.77734375" style="77" customWidth="1"/>
    <col min="10247" max="10248" width="10.77734375" style="77" customWidth="1"/>
    <col min="10249" max="10252" width="8.88671875" style="77" customWidth="1"/>
    <col min="10253" max="10496" width="8.88671875" style="77"/>
    <col min="10497" max="10497" width="12.88671875" style="77" customWidth="1"/>
    <col min="10498" max="10498" width="10.77734375" style="77" customWidth="1"/>
    <col min="10499" max="10499" width="8.77734375" style="77" customWidth="1"/>
    <col min="10500" max="10501" width="10.77734375" style="77" customWidth="1"/>
    <col min="10502" max="10502" width="8.77734375" style="77" customWidth="1"/>
    <col min="10503" max="10504" width="10.77734375" style="77" customWidth="1"/>
    <col min="10505" max="10508" width="8.88671875" style="77" customWidth="1"/>
    <col min="10509" max="10752" width="8.88671875" style="77"/>
    <col min="10753" max="10753" width="12.88671875" style="77" customWidth="1"/>
    <col min="10754" max="10754" width="10.77734375" style="77" customWidth="1"/>
    <col min="10755" max="10755" width="8.77734375" style="77" customWidth="1"/>
    <col min="10756" max="10757" width="10.77734375" style="77" customWidth="1"/>
    <col min="10758" max="10758" width="8.77734375" style="77" customWidth="1"/>
    <col min="10759" max="10760" width="10.77734375" style="77" customWidth="1"/>
    <col min="10761" max="10764" width="8.88671875" style="77" customWidth="1"/>
    <col min="10765" max="11008" width="8.88671875" style="77"/>
    <col min="11009" max="11009" width="12.88671875" style="77" customWidth="1"/>
    <col min="11010" max="11010" width="10.77734375" style="77" customWidth="1"/>
    <col min="11011" max="11011" width="8.77734375" style="77" customWidth="1"/>
    <col min="11012" max="11013" width="10.77734375" style="77" customWidth="1"/>
    <col min="11014" max="11014" width="8.77734375" style="77" customWidth="1"/>
    <col min="11015" max="11016" width="10.77734375" style="77" customWidth="1"/>
    <col min="11017" max="11020" width="8.88671875" style="77" customWidth="1"/>
    <col min="11021" max="11264" width="8.88671875" style="77"/>
    <col min="11265" max="11265" width="12.88671875" style="77" customWidth="1"/>
    <col min="11266" max="11266" width="10.77734375" style="77" customWidth="1"/>
    <col min="11267" max="11267" width="8.77734375" style="77" customWidth="1"/>
    <col min="11268" max="11269" width="10.77734375" style="77" customWidth="1"/>
    <col min="11270" max="11270" width="8.77734375" style="77" customWidth="1"/>
    <col min="11271" max="11272" width="10.77734375" style="77" customWidth="1"/>
    <col min="11273" max="11276" width="8.88671875" style="77" customWidth="1"/>
    <col min="11277" max="11520" width="8.88671875" style="77"/>
    <col min="11521" max="11521" width="12.88671875" style="77" customWidth="1"/>
    <col min="11522" max="11522" width="10.77734375" style="77" customWidth="1"/>
    <col min="11523" max="11523" width="8.77734375" style="77" customWidth="1"/>
    <col min="11524" max="11525" width="10.77734375" style="77" customWidth="1"/>
    <col min="11526" max="11526" width="8.77734375" style="77" customWidth="1"/>
    <col min="11527" max="11528" width="10.77734375" style="77" customWidth="1"/>
    <col min="11529" max="11532" width="8.88671875" style="77" customWidth="1"/>
    <col min="11533" max="11776" width="8.88671875" style="77"/>
    <col min="11777" max="11777" width="12.88671875" style="77" customWidth="1"/>
    <col min="11778" max="11778" width="10.77734375" style="77" customWidth="1"/>
    <col min="11779" max="11779" width="8.77734375" style="77" customWidth="1"/>
    <col min="11780" max="11781" width="10.77734375" style="77" customWidth="1"/>
    <col min="11782" max="11782" width="8.77734375" style="77" customWidth="1"/>
    <col min="11783" max="11784" width="10.77734375" style="77" customWidth="1"/>
    <col min="11785" max="11788" width="8.88671875" style="77" customWidth="1"/>
    <col min="11789" max="12032" width="8.88671875" style="77"/>
    <col min="12033" max="12033" width="12.88671875" style="77" customWidth="1"/>
    <col min="12034" max="12034" width="10.77734375" style="77" customWidth="1"/>
    <col min="12035" max="12035" width="8.77734375" style="77" customWidth="1"/>
    <col min="12036" max="12037" width="10.77734375" style="77" customWidth="1"/>
    <col min="12038" max="12038" width="8.77734375" style="77" customWidth="1"/>
    <col min="12039" max="12040" width="10.77734375" style="77" customWidth="1"/>
    <col min="12041" max="12044" width="8.88671875" style="77" customWidth="1"/>
    <col min="12045" max="12288" width="8.88671875" style="77"/>
    <col min="12289" max="12289" width="12.88671875" style="77" customWidth="1"/>
    <col min="12290" max="12290" width="10.77734375" style="77" customWidth="1"/>
    <col min="12291" max="12291" width="8.77734375" style="77" customWidth="1"/>
    <col min="12292" max="12293" width="10.77734375" style="77" customWidth="1"/>
    <col min="12294" max="12294" width="8.77734375" style="77" customWidth="1"/>
    <col min="12295" max="12296" width="10.77734375" style="77" customWidth="1"/>
    <col min="12297" max="12300" width="8.88671875" style="77" customWidth="1"/>
    <col min="12301" max="12544" width="8.88671875" style="77"/>
    <col min="12545" max="12545" width="12.88671875" style="77" customWidth="1"/>
    <col min="12546" max="12546" width="10.77734375" style="77" customWidth="1"/>
    <col min="12547" max="12547" width="8.77734375" style="77" customWidth="1"/>
    <col min="12548" max="12549" width="10.77734375" style="77" customWidth="1"/>
    <col min="12550" max="12550" width="8.77734375" style="77" customWidth="1"/>
    <col min="12551" max="12552" width="10.77734375" style="77" customWidth="1"/>
    <col min="12553" max="12556" width="8.88671875" style="77" customWidth="1"/>
    <col min="12557" max="12800" width="8.88671875" style="77"/>
    <col min="12801" max="12801" width="12.88671875" style="77" customWidth="1"/>
    <col min="12802" max="12802" width="10.77734375" style="77" customWidth="1"/>
    <col min="12803" max="12803" width="8.77734375" style="77" customWidth="1"/>
    <col min="12804" max="12805" width="10.77734375" style="77" customWidth="1"/>
    <col min="12806" max="12806" width="8.77734375" style="77" customWidth="1"/>
    <col min="12807" max="12808" width="10.77734375" style="77" customWidth="1"/>
    <col min="12809" max="12812" width="8.88671875" style="77" customWidth="1"/>
    <col min="12813" max="13056" width="8.88671875" style="77"/>
    <col min="13057" max="13057" width="12.88671875" style="77" customWidth="1"/>
    <col min="13058" max="13058" width="10.77734375" style="77" customWidth="1"/>
    <col min="13059" max="13059" width="8.77734375" style="77" customWidth="1"/>
    <col min="13060" max="13061" width="10.77734375" style="77" customWidth="1"/>
    <col min="13062" max="13062" width="8.77734375" style="77" customWidth="1"/>
    <col min="13063" max="13064" width="10.77734375" style="77" customWidth="1"/>
    <col min="13065" max="13068" width="8.88671875" style="77" customWidth="1"/>
    <col min="13069" max="13312" width="8.88671875" style="77"/>
    <col min="13313" max="13313" width="12.88671875" style="77" customWidth="1"/>
    <col min="13314" max="13314" width="10.77734375" style="77" customWidth="1"/>
    <col min="13315" max="13315" width="8.77734375" style="77" customWidth="1"/>
    <col min="13316" max="13317" width="10.77734375" style="77" customWidth="1"/>
    <col min="13318" max="13318" width="8.77734375" style="77" customWidth="1"/>
    <col min="13319" max="13320" width="10.77734375" style="77" customWidth="1"/>
    <col min="13321" max="13324" width="8.88671875" style="77" customWidth="1"/>
    <col min="13325" max="13568" width="8.88671875" style="77"/>
    <col min="13569" max="13569" width="12.88671875" style="77" customWidth="1"/>
    <col min="13570" max="13570" width="10.77734375" style="77" customWidth="1"/>
    <col min="13571" max="13571" width="8.77734375" style="77" customWidth="1"/>
    <col min="13572" max="13573" width="10.77734375" style="77" customWidth="1"/>
    <col min="13574" max="13574" width="8.77734375" style="77" customWidth="1"/>
    <col min="13575" max="13576" width="10.77734375" style="77" customWidth="1"/>
    <col min="13577" max="13580" width="8.88671875" style="77" customWidth="1"/>
    <col min="13581" max="13824" width="8.88671875" style="77"/>
    <col min="13825" max="13825" width="12.88671875" style="77" customWidth="1"/>
    <col min="13826" max="13826" width="10.77734375" style="77" customWidth="1"/>
    <col min="13827" max="13827" width="8.77734375" style="77" customWidth="1"/>
    <col min="13828" max="13829" width="10.77734375" style="77" customWidth="1"/>
    <col min="13830" max="13830" width="8.77734375" style="77" customWidth="1"/>
    <col min="13831" max="13832" width="10.77734375" style="77" customWidth="1"/>
    <col min="13833" max="13836" width="8.88671875" style="77" customWidth="1"/>
    <col min="13837" max="14080" width="8.88671875" style="77"/>
    <col min="14081" max="14081" width="12.88671875" style="77" customWidth="1"/>
    <col min="14082" max="14082" width="10.77734375" style="77" customWidth="1"/>
    <col min="14083" max="14083" width="8.77734375" style="77" customWidth="1"/>
    <col min="14084" max="14085" width="10.77734375" style="77" customWidth="1"/>
    <col min="14086" max="14086" width="8.77734375" style="77" customWidth="1"/>
    <col min="14087" max="14088" width="10.77734375" style="77" customWidth="1"/>
    <col min="14089" max="14092" width="8.88671875" style="77" customWidth="1"/>
    <col min="14093" max="14336" width="8.88671875" style="77"/>
    <col min="14337" max="14337" width="12.88671875" style="77" customWidth="1"/>
    <col min="14338" max="14338" width="10.77734375" style="77" customWidth="1"/>
    <col min="14339" max="14339" width="8.77734375" style="77" customWidth="1"/>
    <col min="14340" max="14341" width="10.77734375" style="77" customWidth="1"/>
    <col min="14342" max="14342" width="8.77734375" style="77" customWidth="1"/>
    <col min="14343" max="14344" width="10.77734375" style="77" customWidth="1"/>
    <col min="14345" max="14348" width="8.88671875" style="77" customWidth="1"/>
    <col min="14349" max="14592" width="8.88671875" style="77"/>
    <col min="14593" max="14593" width="12.88671875" style="77" customWidth="1"/>
    <col min="14594" max="14594" width="10.77734375" style="77" customWidth="1"/>
    <col min="14595" max="14595" width="8.77734375" style="77" customWidth="1"/>
    <col min="14596" max="14597" width="10.77734375" style="77" customWidth="1"/>
    <col min="14598" max="14598" width="8.77734375" style="77" customWidth="1"/>
    <col min="14599" max="14600" width="10.77734375" style="77" customWidth="1"/>
    <col min="14601" max="14604" width="8.88671875" style="77" customWidth="1"/>
    <col min="14605" max="14848" width="8.88671875" style="77"/>
    <col min="14849" max="14849" width="12.88671875" style="77" customWidth="1"/>
    <col min="14850" max="14850" width="10.77734375" style="77" customWidth="1"/>
    <col min="14851" max="14851" width="8.77734375" style="77" customWidth="1"/>
    <col min="14852" max="14853" width="10.77734375" style="77" customWidth="1"/>
    <col min="14854" max="14854" width="8.77734375" style="77" customWidth="1"/>
    <col min="14855" max="14856" width="10.77734375" style="77" customWidth="1"/>
    <col min="14857" max="14860" width="8.88671875" style="77" customWidth="1"/>
    <col min="14861" max="15104" width="8.88671875" style="77"/>
    <col min="15105" max="15105" width="12.88671875" style="77" customWidth="1"/>
    <col min="15106" max="15106" width="10.77734375" style="77" customWidth="1"/>
    <col min="15107" max="15107" width="8.77734375" style="77" customWidth="1"/>
    <col min="15108" max="15109" width="10.77734375" style="77" customWidth="1"/>
    <col min="15110" max="15110" width="8.77734375" style="77" customWidth="1"/>
    <col min="15111" max="15112" width="10.77734375" style="77" customWidth="1"/>
    <col min="15113" max="15116" width="8.88671875" style="77" customWidth="1"/>
    <col min="15117" max="15360" width="8.88671875" style="77"/>
    <col min="15361" max="15361" width="12.88671875" style="77" customWidth="1"/>
    <col min="15362" max="15362" width="10.77734375" style="77" customWidth="1"/>
    <col min="15363" max="15363" width="8.77734375" style="77" customWidth="1"/>
    <col min="15364" max="15365" width="10.77734375" style="77" customWidth="1"/>
    <col min="15366" max="15366" width="8.77734375" style="77" customWidth="1"/>
    <col min="15367" max="15368" width="10.77734375" style="77" customWidth="1"/>
    <col min="15369" max="15372" width="8.88671875" style="77" customWidth="1"/>
    <col min="15373" max="15616" width="8.88671875" style="77"/>
    <col min="15617" max="15617" width="12.88671875" style="77" customWidth="1"/>
    <col min="15618" max="15618" width="10.77734375" style="77" customWidth="1"/>
    <col min="15619" max="15619" width="8.77734375" style="77" customWidth="1"/>
    <col min="15620" max="15621" width="10.77734375" style="77" customWidth="1"/>
    <col min="15622" max="15622" width="8.77734375" style="77" customWidth="1"/>
    <col min="15623" max="15624" width="10.77734375" style="77" customWidth="1"/>
    <col min="15625" max="15628" width="8.88671875" style="77" customWidth="1"/>
    <col min="15629" max="15872" width="8.88671875" style="77"/>
    <col min="15873" max="15873" width="12.88671875" style="77" customWidth="1"/>
    <col min="15874" max="15874" width="10.77734375" style="77" customWidth="1"/>
    <col min="15875" max="15875" width="8.77734375" style="77" customWidth="1"/>
    <col min="15876" max="15877" width="10.77734375" style="77" customWidth="1"/>
    <col min="15878" max="15878" width="8.77734375" style="77" customWidth="1"/>
    <col min="15879" max="15880" width="10.77734375" style="77" customWidth="1"/>
    <col min="15881" max="15884" width="8.88671875" style="77" customWidth="1"/>
    <col min="15885" max="16128" width="8.88671875" style="77"/>
    <col min="16129" max="16129" width="12.88671875" style="77" customWidth="1"/>
    <col min="16130" max="16130" width="10.77734375" style="77" customWidth="1"/>
    <col min="16131" max="16131" width="8.77734375" style="77" customWidth="1"/>
    <col min="16132" max="16133" width="10.77734375" style="77" customWidth="1"/>
    <col min="16134" max="16134" width="8.77734375" style="77" customWidth="1"/>
    <col min="16135" max="16136" width="10.77734375" style="77" customWidth="1"/>
    <col min="16137" max="16140" width="8.88671875" style="77" customWidth="1"/>
    <col min="16141" max="16384" width="8.88671875" style="77"/>
  </cols>
  <sheetData>
    <row r="1" spans="1:12" s="166" customFormat="1" ht="39.950000000000003" customHeight="1" x14ac:dyDescent="0.15">
      <c r="A1" s="164" t="s">
        <v>130</v>
      </c>
      <c r="B1" s="165"/>
      <c r="C1" s="165"/>
      <c r="D1" s="165"/>
      <c r="E1" s="165"/>
      <c r="F1" s="165"/>
      <c r="G1" s="165"/>
      <c r="H1" s="165"/>
    </row>
    <row r="2" spans="1:12" s="166" customFormat="1" ht="20.100000000000001" customHeight="1" x14ac:dyDescent="0.15"/>
    <row r="3" spans="1:12" s="16" customFormat="1" ht="30" customHeight="1" x14ac:dyDescent="0.15">
      <c r="A3" s="16" t="str">
        <f>노임!A3</f>
        <v>■ 과업명:백남준아트센터 기획전 방호인력 도급 용역[1개월 미만(3월) 기준]</v>
      </c>
      <c r="H3" s="167" t="s">
        <v>297</v>
      </c>
    </row>
    <row r="4" spans="1:12" s="243" customFormat="1" ht="30" customHeight="1" x14ac:dyDescent="0.15">
      <c r="A4" s="240" t="s">
        <v>27</v>
      </c>
      <c r="B4" s="241" t="s">
        <v>119</v>
      </c>
      <c r="C4" s="241" t="s">
        <v>120</v>
      </c>
      <c r="D4" s="241" t="s">
        <v>121</v>
      </c>
      <c r="E4" s="240" t="s">
        <v>122</v>
      </c>
      <c r="F4" s="241" t="s">
        <v>204</v>
      </c>
      <c r="G4" s="241" t="s">
        <v>123</v>
      </c>
      <c r="H4" s="241" t="s">
        <v>124</v>
      </c>
      <c r="I4" s="242"/>
      <c r="J4" s="242"/>
      <c r="K4" s="242"/>
      <c r="L4" s="242"/>
    </row>
    <row r="5" spans="1:12" s="243" customFormat="1" ht="30" customHeight="1" x14ac:dyDescent="0.15">
      <c r="A5" s="244" t="str">
        <f>기본!A5</f>
        <v>방호원</v>
      </c>
      <c r="B5" s="245">
        <f>노집!B6</f>
        <v>2068860</v>
      </c>
      <c r="C5" s="245">
        <f>노집!E6</f>
        <v>248263</v>
      </c>
      <c r="D5" s="353">
        <f>복리산출!B6</f>
        <v>110000</v>
      </c>
      <c r="E5" s="245">
        <f>SUM(B5:D5)</f>
        <v>2427123</v>
      </c>
      <c r="F5" s="353">
        <f>근로시간!I5</f>
        <v>174</v>
      </c>
      <c r="G5" s="245">
        <f>TRUNC(E5/F5)</f>
        <v>13948</v>
      </c>
      <c r="H5" s="245">
        <f>TRUNC(G5*I5)</f>
        <v>111584</v>
      </c>
      <c r="I5" s="246">
        <f>산식!L5</f>
        <v>8</v>
      </c>
      <c r="J5" s="247"/>
      <c r="K5" s="248"/>
      <c r="L5" s="247"/>
    </row>
    <row r="6" spans="1:12" s="243" customFormat="1" ht="30" customHeight="1" x14ac:dyDescent="0.15">
      <c r="A6" s="244"/>
      <c r="B6" s="245"/>
      <c r="C6" s="245"/>
      <c r="D6" s="245"/>
      <c r="E6" s="245"/>
      <c r="F6" s="245"/>
      <c r="G6" s="245"/>
      <c r="H6" s="245"/>
      <c r="I6" s="246"/>
      <c r="J6" s="247"/>
      <c r="K6" s="248"/>
      <c r="L6" s="247"/>
    </row>
    <row r="7" spans="1:12" s="243" customFormat="1" ht="23.1" customHeight="1" x14ac:dyDescent="0.15">
      <c r="A7" s="243" t="s">
        <v>140</v>
      </c>
      <c r="J7" s="249"/>
    </row>
    <row r="8" spans="1:12" s="243" customFormat="1" ht="23.1" customHeight="1" x14ac:dyDescent="0.15">
      <c r="A8" s="243" t="s">
        <v>256</v>
      </c>
      <c r="J8" s="249"/>
    </row>
    <row r="9" spans="1:12" s="243" customFormat="1" ht="23.1" customHeight="1" x14ac:dyDescent="0.15">
      <c r="A9" s="243" t="s">
        <v>257</v>
      </c>
    </row>
    <row r="10" spans="1:12" s="243" customFormat="1" ht="23.1" customHeight="1" x14ac:dyDescent="0.15">
      <c r="A10" s="243" t="s">
        <v>258</v>
      </c>
    </row>
    <row r="11" spans="1:12" s="243" customFormat="1" ht="23.1" customHeight="1" x14ac:dyDescent="0.15">
      <c r="A11" s="243" t="s">
        <v>259</v>
      </c>
    </row>
    <row r="12" spans="1:12" s="243" customFormat="1" ht="23.1" customHeight="1" x14ac:dyDescent="0.15">
      <c r="A12" s="243" t="s">
        <v>260</v>
      </c>
    </row>
    <row r="13" spans="1:12" s="243" customFormat="1" ht="23.1" customHeight="1" x14ac:dyDescent="0.15">
      <c r="A13" s="243" t="s">
        <v>261</v>
      </c>
    </row>
    <row r="14" spans="1:12" s="243" customFormat="1" ht="23.1" customHeight="1" x14ac:dyDescent="0.15">
      <c r="A14" s="243" t="s">
        <v>262</v>
      </c>
    </row>
    <row r="15" spans="1:12" s="243" customFormat="1" ht="23.1" customHeight="1" x14ac:dyDescent="0.15">
      <c r="A15" s="243" t="s">
        <v>428</v>
      </c>
    </row>
    <row r="16" spans="1:12" s="243" customFormat="1" ht="23.1" customHeight="1" x14ac:dyDescent="0.15">
      <c r="A16" s="243" t="s">
        <v>263</v>
      </c>
    </row>
    <row r="17" spans="1:1" s="243" customFormat="1" ht="23.1" customHeight="1" x14ac:dyDescent="0.15">
      <c r="A17" s="243" t="s">
        <v>264</v>
      </c>
    </row>
    <row r="18" spans="1:1" s="243" customFormat="1" ht="23.1" customHeight="1" x14ac:dyDescent="0.15">
      <c r="A18" s="243" t="s">
        <v>426</v>
      </c>
    </row>
    <row r="19" spans="1:1" s="243" customFormat="1" ht="23.1" customHeight="1" x14ac:dyDescent="0.15">
      <c r="A19" s="243" t="s">
        <v>265</v>
      </c>
    </row>
    <row r="20" spans="1:1" s="243" customFormat="1" ht="23.1" customHeight="1" x14ac:dyDescent="0.15">
      <c r="A20" s="243" t="s">
        <v>266</v>
      </c>
    </row>
    <row r="21" spans="1:1" s="243" customFormat="1" ht="23.1" customHeight="1" x14ac:dyDescent="0.15">
      <c r="A21" s="243" t="s">
        <v>267</v>
      </c>
    </row>
    <row r="22" spans="1:1" s="243" customFormat="1" ht="23.1" customHeight="1" x14ac:dyDescent="0.15">
      <c r="A22" s="243" t="s">
        <v>424</v>
      </c>
    </row>
    <row r="23" spans="1:1" s="243" customFormat="1" ht="23.1" customHeight="1" x14ac:dyDescent="0.15">
      <c r="A23" s="243" t="s">
        <v>205</v>
      </c>
    </row>
    <row r="24" spans="1:1" s="243" customFormat="1" ht="23.1" customHeight="1" x14ac:dyDescent="0.15">
      <c r="A24" s="243" t="s">
        <v>208</v>
      </c>
    </row>
    <row r="25" spans="1:1" s="15" customFormat="1" ht="12" x14ac:dyDescent="0.15"/>
    <row r="26" spans="1:1" s="15" customFormat="1" ht="12" x14ac:dyDescent="0.15"/>
    <row r="27" spans="1:1" s="15" customFormat="1" ht="12" x14ac:dyDescent="0.15"/>
    <row r="28" spans="1:1" s="15" customFormat="1" ht="12" x14ac:dyDescent="0.15"/>
  </sheetData>
  <phoneticPr fontId="17" type="noConversion"/>
  <printOptions horizontalCentered="1"/>
  <pageMargins left="0.47244094488188981" right="0.47244094488188981" top="0.9055118110236221" bottom="0.59055118110236227" header="0.31496062992125984" footer="0.31496062992125984"/>
  <pageSetup paperSize="9" scale="9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Q12" sqref="Q12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64" t="s">
        <v>283</v>
      </c>
      <c r="B5" s="364"/>
      <c r="C5" s="364"/>
      <c r="D5" s="364"/>
      <c r="E5" s="364"/>
      <c r="F5" s="364"/>
      <c r="G5" s="364"/>
      <c r="H5" s="364"/>
      <c r="I5" s="364"/>
      <c r="J5" s="366">
        <v>2</v>
      </c>
      <c r="K5" s="366"/>
      <c r="L5" s="366"/>
      <c r="M5" s="366"/>
      <c r="S5" s="10"/>
      <c r="T5" s="11"/>
    </row>
    <row r="6" spans="1:20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  <c r="S6" s="10"/>
      <c r="T6" s="11"/>
    </row>
    <row r="7" spans="1:20" ht="39.950000000000003" customHeight="1" x14ac:dyDescent="0.15">
      <c r="A7" s="7"/>
      <c r="B7" s="12"/>
      <c r="C7" s="405"/>
      <c r="D7" s="405"/>
      <c r="E7" s="405"/>
      <c r="F7" s="405"/>
      <c r="G7" s="405"/>
      <c r="H7" s="405"/>
      <c r="I7" s="405"/>
      <c r="J7" s="366"/>
      <c r="K7" s="366"/>
      <c r="L7" s="366"/>
      <c r="M7" s="366"/>
      <c r="S7" s="10"/>
      <c r="T7" s="11"/>
    </row>
    <row r="8" spans="1:20" ht="39.950000000000003" customHeight="1" x14ac:dyDescent="0.15">
      <c r="B8" s="12"/>
      <c r="C8" s="405"/>
      <c r="D8" s="405"/>
      <c r="E8" s="405"/>
      <c r="F8" s="405"/>
      <c r="G8" s="405"/>
      <c r="H8" s="405"/>
      <c r="I8" s="405"/>
      <c r="J8" s="366"/>
      <c r="K8" s="366"/>
      <c r="L8" s="366"/>
      <c r="M8" s="366"/>
      <c r="S8" s="10"/>
      <c r="T8" s="11"/>
    </row>
    <row r="9" spans="1:20" ht="39.950000000000003" customHeight="1" x14ac:dyDescent="0.15">
      <c r="B9" s="12"/>
      <c r="C9" s="405"/>
      <c r="D9" s="405"/>
      <c r="E9" s="405"/>
      <c r="F9" s="405"/>
      <c r="G9" s="405"/>
      <c r="H9" s="405"/>
      <c r="I9" s="405"/>
      <c r="J9" s="366"/>
      <c r="K9" s="366"/>
      <c r="L9" s="366"/>
      <c r="M9" s="36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13.5" x14ac:dyDescent="0.15"/>
  <cols>
    <col min="1" max="1" width="7.21875" style="77" customWidth="1"/>
    <col min="2" max="2" width="24" style="77" customWidth="1"/>
    <col min="3" max="3" width="26.21875" style="77" customWidth="1"/>
    <col min="4" max="4" width="19.109375" style="77" customWidth="1"/>
    <col min="5" max="257" width="8.88671875" style="77"/>
    <col min="258" max="258" width="24" style="77" customWidth="1"/>
    <col min="259" max="259" width="21.109375" style="77" customWidth="1"/>
    <col min="260" max="260" width="24.109375" style="77" customWidth="1"/>
    <col min="261" max="513" width="8.88671875" style="77"/>
    <col min="514" max="514" width="24" style="77" customWidth="1"/>
    <col min="515" max="515" width="21.109375" style="77" customWidth="1"/>
    <col min="516" max="516" width="24.109375" style="77" customWidth="1"/>
    <col min="517" max="769" width="8.88671875" style="77"/>
    <col min="770" max="770" width="24" style="77" customWidth="1"/>
    <col min="771" max="771" width="21.109375" style="77" customWidth="1"/>
    <col min="772" max="772" width="24.109375" style="77" customWidth="1"/>
    <col min="773" max="1025" width="8.88671875" style="77"/>
    <col min="1026" max="1026" width="24" style="77" customWidth="1"/>
    <col min="1027" max="1027" width="21.109375" style="77" customWidth="1"/>
    <col min="1028" max="1028" width="24.109375" style="77" customWidth="1"/>
    <col min="1029" max="1281" width="8.88671875" style="77"/>
    <col min="1282" max="1282" width="24" style="77" customWidth="1"/>
    <col min="1283" max="1283" width="21.109375" style="77" customWidth="1"/>
    <col min="1284" max="1284" width="24.109375" style="77" customWidth="1"/>
    <col min="1285" max="1537" width="8.88671875" style="77"/>
    <col min="1538" max="1538" width="24" style="77" customWidth="1"/>
    <col min="1539" max="1539" width="21.109375" style="77" customWidth="1"/>
    <col min="1540" max="1540" width="24.109375" style="77" customWidth="1"/>
    <col min="1541" max="1793" width="8.88671875" style="77"/>
    <col min="1794" max="1794" width="24" style="77" customWidth="1"/>
    <col min="1795" max="1795" width="21.109375" style="77" customWidth="1"/>
    <col min="1796" max="1796" width="24.109375" style="77" customWidth="1"/>
    <col min="1797" max="2049" width="8.88671875" style="77"/>
    <col min="2050" max="2050" width="24" style="77" customWidth="1"/>
    <col min="2051" max="2051" width="21.109375" style="77" customWidth="1"/>
    <col min="2052" max="2052" width="24.109375" style="77" customWidth="1"/>
    <col min="2053" max="2305" width="8.88671875" style="77"/>
    <col min="2306" max="2306" width="24" style="77" customWidth="1"/>
    <col min="2307" max="2307" width="21.109375" style="77" customWidth="1"/>
    <col min="2308" max="2308" width="24.109375" style="77" customWidth="1"/>
    <col min="2309" max="2561" width="8.88671875" style="77"/>
    <col min="2562" max="2562" width="24" style="77" customWidth="1"/>
    <col min="2563" max="2563" width="21.109375" style="77" customWidth="1"/>
    <col min="2564" max="2564" width="24.109375" style="77" customWidth="1"/>
    <col min="2565" max="2817" width="8.88671875" style="77"/>
    <col min="2818" max="2818" width="24" style="77" customWidth="1"/>
    <col min="2819" max="2819" width="21.109375" style="77" customWidth="1"/>
    <col min="2820" max="2820" width="24.109375" style="77" customWidth="1"/>
    <col min="2821" max="3073" width="8.88671875" style="77"/>
    <col min="3074" max="3074" width="24" style="77" customWidth="1"/>
    <col min="3075" max="3075" width="21.109375" style="77" customWidth="1"/>
    <col min="3076" max="3076" width="24.109375" style="77" customWidth="1"/>
    <col min="3077" max="3329" width="8.88671875" style="77"/>
    <col min="3330" max="3330" width="24" style="77" customWidth="1"/>
    <col min="3331" max="3331" width="21.109375" style="77" customWidth="1"/>
    <col min="3332" max="3332" width="24.109375" style="77" customWidth="1"/>
    <col min="3333" max="3585" width="8.88671875" style="77"/>
    <col min="3586" max="3586" width="24" style="77" customWidth="1"/>
    <col min="3587" max="3587" width="21.109375" style="77" customWidth="1"/>
    <col min="3588" max="3588" width="24.109375" style="77" customWidth="1"/>
    <col min="3589" max="3841" width="8.88671875" style="77"/>
    <col min="3842" max="3842" width="24" style="77" customWidth="1"/>
    <col min="3843" max="3843" width="21.109375" style="77" customWidth="1"/>
    <col min="3844" max="3844" width="24.109375" style="77" customWidth="1"/>
    <col min="3845" max="4097" width="8.88671875" style="77"/>
    <col min="4098" max="4098" width="24" style="77" customWidth="1"/>
    <col min="4099" max="4099" width="21.109375" style="77" customWidth="1"/>
    <col min="4100" max="4100" width="24.109375" style="77" customWidth="1"/>
    <col min="4101" max="4353" width="8.88671875" style="77"/>
    <col min="4354" max="4354" width="24" style="77" customWidth="1"/>
    <col min="4355" max="4355" width="21.109375" style="77" customWidth="1"/>
    <col min="4356" max="4356" width="24.109375" style="77" customWidth="1"/>
    <col min="4357" max="4609" width="8.88671875" style="77"/>
    <col min="4610" max="4610" width="24" style="77" customWidth="1"/>
    <col min="4611" max="4611" width="21.109375" style="77" customWidth="1"/>
    <col min="4612" max="4612" width="24.109375" style="77" customWidth="1"/>
    <col min="4613" max="4865" width="8.88671875" style="77"/>
    <col min="4866" max="4866" width="24" style="77" customWidth="1"/>
    <col min="4867" max="4867" width="21.109375" style="77" customWidth="1"/>
    <col min="4868" max="4868" width="24.109375" style="77" customWidth="1"/>
    <col min="4869" max="5121" width="8.88671875" style="77"/>
    <col min="5122" max="5122" width="24" style="77" customWidth="1"/>
    <col min="5123" max="5123" width="21.109375" style="77" customWidth="1"/>
    <col min="5124" max="5124" width="24.109375" style="77" customWidth="1"/>
    <col min="5125" max="5377" width="8.88671875" style="77"/>
    <col min="5378" max="5378" width="24" style="77" customWidth="1"/>
    <col min="5379" max="5379" width="21.109375" style="77" customWidth="1"/>
    <col min="5380" max="5380" width="24.109375" style="77" customWidth="1"/>
    <col min="5381" max="5633" width="8.88671875" style="77"/>
    <col min="5634" max="5634" width="24" style="77" customWidth="1"/>
    <col min="5635" max="5635" width="21.109375" style="77" customWidth="1"/>
    <col min="5636" max="5636" width="24.109375" style="77" customWidth="1"/>
    <col min="5637" max="5889" width="8.88671875" style="77"/>
    <col min="5890" max="5890" width="24" style="77" customWidth="1"/>
    <col min="5891" max="5891" width="21.109375" style="77" customWidth="1"/>
    <col min="5892" max="5892" width="24.109375" style="77" customWidth="1"/>
    <col min="5893" max="6145" width="8.88671875" style="77"/>
    <col min="6146" max="6146" width="24" style="77" customWidth="1"/>
    <col min="6147" max="6147" width="21.109375" style="77" customWidth="1"/>
    <col min="6148" max="6148" width="24.109375" style="77" customWidth="1"/>
    <col min="6149" max="6401" width="8.88671875" style="77"/>
    <col min="6402" max="6402" width="24" style="77" customWidth="1"/>
    <col min="6403" max="6403" width="21.109375" style="77" customWidth="1"/>
    <col min="6404" max="6404" width="24.109375" style="77" customWidth="1"/>
    <col min="6405" max="6657" width="8.88671875" style="77"/>
    <col min="6658" max="6658" width="24" style="77" customWidth="1"/>
    <col min="6659" max="6659" width="21.109375" style="77" customWidth="1"/>
    <col min="6660" max="6660" width="24.109375" style="77" customWidth="1"/>
    <col min="6661" max="6913" width="8.88671875" style="77"/>
    <col min="6914" max="6914" width="24" style="77" customWidth="1"/>
    <col min="6915" max="6915" width="21.109375" style="77" customWidth="1"/>
    <col min="6916" max="6916" width="24.109375" style="77" customWidth="1"/>
    <col min="6917" max="7169" width="8.88671875" style="77"/>
    <col min="7170" max="7170" width="24" style="77" customWidth="1"/>
    <col min="7171" max="7171" width="21.109375" style="77" customWidth="1"/>
    <col min="7172" max="7172" width="24.109375" style="77" customWidth="1"/>
    <col min="7173" max="7425" width="8.88671875" style="77"/>
    <col min="7426" max="7426" width="24" style="77" customWidth="1"/>
    <col min="7427" max="7427" width="21.109375" style="77" customWidth="1"/>
    <col min="7428" max="7428" width="24.109375" style="77" customWidth="1"/>
    <col min="7429" max="7681" width="8.88671875" style="77"/>
    <col min="7682" max="7682" width="24" style="77" customWidth="1"/>
    <col min="7683" max="7683" width="21.109375" style="77" customWidth="1"/>
    <col min="7684" max="7684" width="24.109375" style="77" customWidth="1"/>
    <col min="7685" max="7937" width="8.88671875" style="77"/>
    <col min="7938" max="7938" width="24" style="77" customWidth="1"/>
    <col min="7939" max="7939" width="21.109375" style="77" customWidth="1"/>
    <col min="7940" max="7940" width="24.109375" style="77" customWidth="1"/>
    <col min="7941" max="8193" width="8.88671875" style="77"/>
    <col min="8194" max="8194" width="24" style="77" customWidth="1"/>
    <col min="8195" max="8195" width="21.109375" style="77" customWidth="1"/>
    <col min="8196" max="8196" width="24.109375" style="77" customWidth="1"/>
    <col min="8197" max="8449" width="8.88671875" style="77"/>
    <col min="8450" max="8450" width="24" style="77" customWidth="1"/>
    <col min="8451" max="8451" width="21.109375" style="77" customWidth="1"/>
    <col min="8452" max="8452" width="24.109375" style="77" customWidth="1"/>
    <col min="8453" max="8705" width="8.88671875" style="77"/>
    <col min="8706" max="8706" width="24" style="77" customWidth="1"/>
    <col min="8707" max="8707" width="21.109375" style="77" customWidth="1"/>
    <col min="8708" max="8708" width="24.109375" style="77" customWidth="1"/>
    <col min="8709" max="8961" width="8.88671875" style="77"/>
    <col min="8962" max="8962" width="24" style="77" customWidth="1"/>
    <col min="8963" max="8963" width="21.109375" style="77" customWidth="1"/>
    <col min="8964" max="8964" width="24.109375" style="77" customWidth="1"/>
    <col min="8965" max="9217" width="8.88671875" style="77"/>
    <col min="9218" max="9218" width="24" style="77" customWidth="1"/>
    <col min="9219" max="9219" width="21.109375" style="77" customWidth="1"/>
    <col min="9220" max="9220" width="24.109375" style="77" customWidth="1"/>
    <col min="9221" max="9473" width="8.88671875" style="77"/>
    <col min="9474" max="9474" width="24" style="77" customWidth="1"/>
    <col min="9475" max="9475" width="21.109375" style="77" customWidth="1"/>
    <col min="9476" max="9476" width="24.109375" style="77" customWidth="1"/>
    <col min="9477" max="9729" width="8.88671875" style="77"/>
    <col min="9730" max="9730" width="24" style="77" customWidth="1"/>
    <col min="9731" max="9731" width="21.109375" style="77" customWidth="1"/>
    <col min="9732" max="9732" width="24.109375" style="77" customWidth="1"/>
    <col min="9733" max="9985" width="8.88671875" style="77"/>
    <col min="9986" max="9986" width="24" style="77" customWidth="1"/>
    <col min="9987" max="9987" width="21.109375" style="77" customWidth="1"/>
    <col min="9988" max="9988" width="24.109375" style="77" customWidth="1"/>
    <col min="9989" max="10241" width="8.88671875" style="77"/>
    <col min="10242" max="10242" width="24" style="77" customWidth="1"/>
    <col min="10243" max="10243" width="21.109375" style="77" customWidth="1"/>
    <col min="10244" max="10244" width="24.109375" style="77" customWidth="1"/>
    <col min="10245" max="10497" width="8.88671875" style="77"/>
    <col min="10498" max="10498" width="24" style="77" customWidth="1"/>
    <col min="10499" max="10499" width="21.109375" style="77" customWidth="1"/>
    <col min="10500" max="10500" width="24.109375" style="77" customWidth="1"/>
    <col min="10501" max="10753" width="8.88671875" style="77"/>
    <col min="10754" max="10754" width="24" style="77" customWidth="1"/>
    <col min="10755" max="10755" width="21.109375" style="77" customWidth="1"/>
    <col min="10756" max="10756" width="24.109375" style="77" customWidth="1"/>
    <col min="10757" max="11009" width="8.88671875" style="77"/>
    <col min="11010" max="11010" width="24" style="77" customWidth="1"/>
    <col min="11011" max="11011" width="21.109375" style="77" customWidth="1"/>
    <col min="11012" max="11012" width="24.109375" style="77" customWidth="1"/>
    <col min="11013" max="11265" width="8.88671875" style="77"/>
    <col min="11266" max="11266" width="24" style="77" customWidth="1"/>
    <col min="11267" max="11267" width="21.109375" style="77" customWidth="1"/>
    <col min="11268" max="11268" width="24.109375" style="77" customWidth="1"/>
    <col min="11269" max="11521" width="8.88671875" style="77"/>
    <col min="11522" max="11522" width="24" style="77" customWidth="1"/>
    <col min="11523" max="11523" width="21.109375" style="77" customWidth="1"/>
    <col min="11524" max="11524" width="24.109375" style="77" customWidth="1"/>
    <col min="11525" max="11777" width="8.88671875" style="77"/>
    <col min="11778" max="11778" width="24" style="77" customWidth="1"/>
    <col min="11779" max="11779" width="21.109375" style="77" customWidth="1"/>
    <col min="11780" max="11780" width="24.109375" style="77" customWidth="1"/>
    <col min="11781" max="12033" width="8.88671875" style="77"/>
    <col min="12034" max="12034" width="24" style="77" customWidth="1"/>
    <col min="12035" max="12035" width="21.109375" style="77" customWidth="1"/>
    <col min="12036" max="12036" width="24.109375" style="77" customWidth="1"/>
    <col min="12037" max="12289" width="8.88671875" style="77"/>
    <col min="12290" max="12290" width="24" style="77" customWidth="1"/>
    <col min="12291" max="12291" width="21.109375" style="77" customWidth="1"/>
    <col min="12292" max="12292" width="24.109375" style="77" customWidth="1"/>
    <col min="12293" max="12545" width="8.88671875" style="77"/>
    <col min="12546" max="12546" width="24" style="77" customWidth="1"/>
    <col min="12547" max="12547" width="21.109375" style="77" customWidth="1"/>
    <col min="12548" max="12548" width="24.109375" style="77" customWidth="1"/>
    <col min="12549" max="12801" width="8.88671875" style="77"/>
    <col min="12802" max="12802" width="24" style="77" customWidth="1"/>
    <col min="12803" max="12803" width="21.109375" style="77" customWidth="1"/>
    <col min="12804" max="12804" width="24.109375" style="77" customWidth="1"/>
    <col min="12805" max="13057" width="8.88671875" style="77"/>
    <col min="13058" max="13058" width="24" style="77" customWidth="1"/>
    <col min="13059" max="13059" width="21.109375" style="77" customWidth="1"/>
    <col min="13060" max="13060" width="24.109375" style="77" customWidth="1"/>
    <col min="13061" max="13313" width="8.88671875" style="77"/>
    <col min="13314" max="13314" width="24" style="77" customWidth="1"/>
    <col min="13315" max="13315" width="21.109375" style="77" customWidth="1"/>
    <col min="13316" max="13316" width="24.109375" style="77" customWidth="1"/>
    <col min="13317" max="13569" width="8.88671875" style="77"/>
    <col min="13570" max="13570" width="24" style="77" customWidth="1"/>
    <col min="13571" max="13571" width="21.109375" style="77" customWidth="1"/>
    <col min="13572" max="13572" width="24.109375" style="77" customWidth="1"/>
    <col min="13573" max="13825" width="8.88671875" style="77"/>
    <col min="13826" max="13826" width="24" style="77" customWidth="1"/>
    <col min="13827" max="13827" width="21.109375" style="77" customWidth="1"/>
    <col min="13828" max="13828" width="24.109375" style="77" customWidth="1"/>
    <col min="13829" max="14081" width="8.88671875" style="77"/>
    <col min="14082" max="14082" width="24" style="77" customWidth="1"/>
    <col min="14083" max="14083" width="21.109375" style="77" customWidth="1"/>
    <col min="14084" max="14084" width="24.109375" style="77" customWidth="1"/>
    <col min="14085" max="14337" width="8.88671875" style="77"/>
    <col min="14338" max="14338" width="24" style="77" customWidth="1"/>
    <col min="14339" max="14339" width="21.109375" style="77" customWidth="1"/>
    <col min="14340" max="14340" width="24.109375" style="77" customWidth="1"/>
    <col min="14341" max="14593" width="8.88671875" style="77"/>
    <col min="14594" max="14594" width="24" style="77" customWidth="1"/>
    <col min="14595" max="14595" width="21.109375" style="77" customWidth="1"/>
    <col min="14596" max="14596" width="24.109375" style="77" customWidth="1"/>
    <col min="14597" max="14849" width="8.88671875" style="77"/>
    <col min="14850" max="14850" width="24" style="77" customWidth="1"/>
    <col min="14851" max="14851" width="21.109375" style="77" customWidth="1"/>
    <col min="14852" max="14852" width="24.109375" style="77" customWidth="1"/>
    <col min="14853" max="15105" width="8.88671875" style="77"/>
    <col min="15106" max="15106" width="24" style="77" customWidth="1"/>
    <col min="15107" max="15107" width="21.109375" style="77" customWidth="1"/>
    <col min="15108" max="15108" width="24.109375" style="77" customWidth="1"/>
    <col min="15109" max="15361" width="8.88671875" style="77"/>
    <col min="15362" max="15362" width="24" style="77" customWidth="1"/>
    <col min="15363" max="15363" width="21.109375" style="77" customWidth="1"/>
    <col min="15364" max="15364" width="24.109375" style="77" customWidth="1"/>
    <col min="15365" max="15617" width="8.88671875" style="77"/>
    <col min="15618" max="15618" width="24" style="77" customWidth="1"/>
    <col min="15619" max="15619" width="21.109375" style="77" customWidth="1"/>
    <col min="15620" max="15620" width="24.109375" style="77" customWidth="1"/>
    <col min="15621" max="15873" width="8.88671875" style="77"/>
    <col min="15874" max="15874" width="24" style="77" customWidth="1"/>
    <col min="15875" max="15875" width="21.109375" style="77" customWidth="1"/>
    <col min="15876" max="15876" width="24.109375" style="77" customWidth="1"/>
    <col min="15877" max="16129" width="8.88671875" style="77"/>
    <col min="16130" max="16130" width="24" style="77" customWidth="1"/>
    <col min="16131" max="16131" width="21.109375" style="77" customWidth="1"/>
    <col min="16132" max="16132" width="24.109375" style="77" customWidth="1"/>
    <col min="16133" max="16384" width="8.88671875" style="77"/>
  </cols>
  <sheetData>
    <row r="1" spans="1:4" s="100" customFormat="1" ht="42" customHeight="1" x14ac:dyDescent="0.15">
      <c r="A1" s="164" t="s">
        <v>78</v>
      </c>
      <c r="B1" s="164"/>
      <c r="C1" s="164"/>
      <c r="D1" s="164"/>
    </row>
    <row r="2" spans="1:4" ht="20.100000000000001" customHeight="1" x14ac:dyDescent="0.15"/>
    <row r="3" spans="1:4" s="16" customFormat="1" ht="30" customHeight="1" x14ac:dyDescent="0.15">
      <c r="A3" s="16" t="str">
        <f>통상임금!A3</f>
        <v>■ 과업명:백남준아트센터 기획전 방호인력 도급 용역[1개월 미만(3월) 기준]</v>
      </c>
      <c r="D3" s="78" t="s">
        <v>72</v>
      </c>
    </row>
    <row r="4" spans="1:4" s="168" customFormat="1" ht="30" customHeight="1" x14ac:dyDescent="0.15">
      <c r="A4" s="418" t="s">
        <v>79</v>
      </c>
      <c r="B4" s="418"/>
      <c r="C4" s="294" t="s">
        <v>80</v>
      </c>
      <c r="D4" s="294" t="s">
        <v>81</v>
      </c>
    </row>
    <row r="5" spans="1:4" s="15" customFormat="1" ht="30" customHeight="1" x14ac:dyDescent="0.15">
      <c r="A5" s="456" t="s">
        <v>82</v>
      </c>
      <c r="B5" s="98" t="s">
        <v>131</v>
      </c>
      <c r="C5" s="192">
        <f>보험집!D8</f>
        <v>96502</v>
      </c>
      <c r="D5" s="87"/>
    </row>
    <row r="6" spans="1:4" s="15" customFormat="1" ht="30" customHeight="1" x14ac:dyDescent="0.15">
      <c r="A6" s="456"/>
      <c r="B6" s="98" t="s">
        <v>405</v>
      </c>
      <c r="C6" s="192">
        <f>보험집!G8</f>
        <v>397791</v>
      </c>
      <c r="D6" s="87"/>
    </row>
    <row r="7" spans="1:4" s="15" customFormat="1" ht="30" customHeight="1" x14ac:dyDescent="0.15">
      <c r="A7" s="456"/>
      <c r="B7" s="98" t="s">
        <v>76</v>
      </c>
      <c r="C7" s="192">
        <f>보험집!J8</f>
        <v>51513</v>
      </c>
      <c r="D7" s="87"/>
    </row>
    <row r="8" spans="1:4" s="15" customFormat="1" ht="30" customHeight="1" x14ac:dyDescent="0.15">
      <c r="A8" s="456"/>
      <c r="B8" s="98" t="s">
        <v>132</v>
      </c>
      <c r="C8" s="192">
        <f>보험집!M8</f>
        <v>0</v>
      </c>
      <c r="D8" s="87"/>
    </row>
    <row r="9" spans="1:4" s="15" customFormat="1" ht="30" customHeight="1" x14ac:dyDescent="0.15">
      <c r="A9" s="456"/>
      <c r="B9" s="98" t="s">
        <v>133</v>
      </c>
      <c r="C9" s="192">
        <f>보험집!P8</f>
        <v>129043</v>
      </c>
      <c r="D9" s="87"/>
    </row>
    <row r="10" spans="1:4" s="15" customFormat="1" ht="30" customHeight="1" x14ac:dyDescent="0.15">
      <c r="A10" s="456"/>
      <c r="B10" s="98" t="s">
        <v>134</v>
      </c>
      <c r="C10" s="192">
        <f>보험집!S8</f>
        <v>6732</v>
      </c>
      <c r="D10" s="87"/>
    </row>
    <row r="11" spans="1:4" s="15" customFormat="1" ht="30" customHeight="1" x14ac:dyDescent="0.15">
      <c r="A11" s="456"/>
      <c r="B11" s="98" t="s">
        <v>88</v>
      </c>
      <c r="C11" s="192">
        <f>SUM(C5:C10)</f>
        <v>681581</v>
      </c>
      <c r="D11" s="87"/>
    </row>
    <row r="12" spans="1:4" s="15" customFormat="1" ht="30" customHeight="1" x14ac:dyDescent="0.15">
      <c r="A12" s="456" t="s">
        <v>89</v>
      </c>
      <c r="B12" s="98" t="s">
        <v>179</v>
      </c>
      <c r="C12" s="192">
        <f>복리산출!D8</f>
        <v>440000</v>
      </c>
      <c r="D12" s="87"/>
    </row>
    <row r="13" spans="1:4" s="15" customFormat="1" ht="30" customHeight="1" x14ac:dyDescent="0.15">
      <c r="A13" s="456"/>
      <c r="B13" s="87"/>
      <c r="C13" s="87"/>
      <c r="D13" s="87"/>
    </row>
    <row r="14" spans="1:4" s="15" customFormat="1" ht="30" customHeight="1" x14ac:dyDescent="0.15">
      <c r="A14" s="457"/>
      <c r="B14" s="193"/>
      <c r="C14" s="194"/>
      <c r="D14" s="195"/>
    </row>
    <row r="15" spans="1:4" s="15" customFormat="1" ht="30" customHeight="1" thickBot="1" x14ac:dyDescent="0.2">
      <c r="A15" s="458"/>
      <c r="B15" s="196" t="s">
        <v>88</v>
      </c>
      <c r="C15" s="197">
        <f>SUM(C12:C14)</f>
        <v>440000</v>
      </c>
      <c r="D15" s="102"/>
    </row>
    <row r="16" spans="1:4" s="15" customFormat="1" ht="30" customHeight="1" thickTop="1" x14ac:dyDescent="0.15">
      <c r="A16" s="459" t="s">
        <v>19</v>
      </c>
      <c r="B16" s="459"/>
      <c r="C16" s="198">
        <f>C11+C15</f>
        <v>1121581</v>
      </c>
      <c r="D16" s="199"/>
    </row>
    <row r="17" spans="1:1" s="15" customFormat="1" ht="30" customHeight="1" x14ac:dyDescent="0.15">
      <c r="A17" s="15" t="s">
        <v>304</v>
      </c>
    </row>
    <row r="18" spans="1:1" s="15" customFormat="1" ht="30" customHeight="1" x14ac:dyDescent="0.15">
      <c r="A18" s="15" t="s">
        <v>357</v>
      </c>
    </row>
    <row r="19" spans="1:1" s="15" customFormat="1" ht="30" customHeight="1" x14ac:dyDescent="0.15"/>
    <row r="20" spans="1:1" s="15" customFormat="1" ht="30" customHeight="1" x14ac:dyDescent="0.15"/>
    <row r="21" spans="1:1" s="15" customFormat="1" ht="30" customHeight="1" x14ac:dyDescent="0.15"/>
    <row r="22" spans="1:1" s="15" customFormat="1" ht="27.95" customHeight="1" x14ac:dyDescent="0.15"/>
    <row r="23" spans="1:1" ht="24.95" customHeight="1" x14ac:dyDescent="0.15"/>
    <row r="24" spans="1:1" ht="24.95" customHeight="1" x14ac:dyDescent="0.15"/>
    <row r="25" spans="1:1" ht="24.95" customHeight="1" x14ac:dyDescent="0.15"/>
    <row r="26" spans="1:1" ht="24.95" customHeight="1" x14ac:dyDescent="0.15"/>
    <row r="27" spans="1:1" ht="24.95" customHeight="1" x14ac:dyDescent="0.15"/>
    <row r="28" spans="1:1" ht="24.95" customHeight="1" x14ac:dyDescent="0.15"/>
    <row r="29" spans="1:1" ht="24.95" customHeight="1" x14ac:dyDescent="0.15"/>
    <row r="30" spans="1:1" ht="24.95" customHeight="1" x14ac:dyDescent="0.15"/>
    <row r="31" spans="1:1" ht="24.95" customHeight="1" x14ac:dyDescent="0.15"/>
    <row r="32" spans="1:1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4">
    <mergeCell ref="A4:B4"/>
    <mergeCell ref="A5:A11"/>
    <mergeCell ref="A12:A15"/>
    <mergeCell ref="A16:B16"/>
  </mergeCells>
  <phoneticPr fontId="17" type="noConversion"/>
  <printOptions horizontalCentered="1"/>
  <pageMargins left="0.55000000000000004" right="0.46" top="1.0236220472440944" bottom="0.8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80" zoomScaleNormal="100" zoomScaleSheetLayoutView="80" workbookViewId="0">
      <pane xSplit="1" ySplit="5" topLeftCell="B6" activePane="bottomRight" state="frozen"/>
      <selection activeCell="H12" sqref="H12"/>
      <selection pane="topRight" activeCell="H12" sqref="H12"/>
      <selection pane="bottomLeft" activeCell="H12" sqref="H12"/>
      <selection pane="bottomRight" activeCell="F17" sqref="F17"/>
    </sheetView>
  </sheetViews>
  <sheetFormatPr defaultColWidth="8.88671875" defaultRowHeight="12" x14ac:dyDescent="0.15"/>
  <cols>
    <col min="1" max="1" width="26.77734375" style="15" customWidth="1"/>
    <col min="2" max="2" width="9.77734375" style="15" customWidth="1"/>
    <col min="3" max="3" width="4.77734375" style="15" customWidth="1"/>
    <col min="4" max="4" width="11.77734375" style="15" customWidth="1"/>
    <col min="5" max="5" width="9.77734375" style="15" customWidth="1"/>
    <col min="6" max="6" width="4.77734375" style="15" customWidth="1"/>
    <col min="7" max="7" width="11.77734375" style="15" customWidth="1"/>
    <col min="8" max="8" width="9.77734375" style="15" customWidth="1"/>
    <col min="9" max="9" width="4.77734375" style="15" customWidth="1"/>
    <col min="10" max="10" width="11.77734375" style="15" customWidth="1"/>
    <col min="11" max="11" width="9.77734375" style="15" customWidth="1"/>
    <col min="12" max="12" width="4.77734375" style="15" customWidth="1"/>
    <col min="13" max="13" width="11.77734375" style="15" customWidth="1"/>
    <col min="14" max="14" width="9.77734375" style="15" customWidth="1"/>
    <col min="15" max="15" width="4.77734375" style="15" customWidth="1"/>
    <col min="16" max="16" width="11.77734375" style="15" customWidth="1"/>
    <col min="17" max="17" width="9.77734375" style="15" customWidth="1"/>
    <col min="18" max="18" width="4.77734375" style="15" customWidth="1"/>
    <col min="19" max="19" width="11.77734375" style="15" customWidth="1"/>
    <col min="20" max="20" width="9.77734375" style="15" customWidth="1"/>
    <col min="21" max="21" width="11.77734375" style="15" customWidth="1"/>
    <col min="22" max="256" width="8.88671875" style="15"/>
    <col min="257" max="257" width="26.77734375" style="15" customWidth="1"/>
    <col min="258" max="258" width="9.77734375" style="15" customWidth="1"/>
    <col min="259" max="259" width="4.77734375" style="15" customWidth="1"/>
    <col min="260" max="260" width="11.77734375" style="15" customWidth="1"/>
    <col min="261" max="261" width="9.77734375" style="15" customWidth="1"/>
    <col min="262" max="262" width="4.77734375" style="15" customWidth="1"/>
    <col min="263" max="263" width="11.77734375" style="15" customWidth="1"/>
    <col min="264" max="264" width="9.77734375" style="15" customWidth="1"/>
    <col min="265" max="265" width="4.77734375" style="15" customWidth="1"/>
    <col min="266" max="266" width="11.77734375" style="15" customWidth="1"/>
    <col min="267" max="267" width="9.77734375" style="15" customWidth="1"/>
    <col min="268" max="268" width="4.77734375" style="15" customWidth="1"/>
    <col min="269" max="269" width="11.77734375" style="15" customWidth="1"/>
    <col min="270" max="270" width="9.77734375" style="15" customWidth="1"/>
    <col min="271" max="271" width="4.77734375" style="15" customWidth="1"/>
    <col min="272" max="272" width="11.77734375" style="15" customWidth="1"/>
    <col min="273" max="273" width="9.77734375" style="15" customWidth="1"/>
    <col min="274" max="274" width="4.77734375" style="15" customWidth="1"/>
    <col min="275" max="275" width="11.77734375" style="15" customWidth="1"/>
    <col min="276" max="276" width="9.77734375" style="15" customWidth="1"/>
    <col min="277" max="277" width="11.77734375" style="15" customWidth="1"/>
    <col min="278" max="512" width="8.88671875" style="15"/>
    <col min="513" max="513" width="26.77734375" style="15" customWidth="1"/>
    <col min="514" max="514" width="9.77734375" style="15" customWidth="1"/>
    <col min="515" max="515" width="4.77734375" style="15" customWidth="1"/>
    <col min="516" max="516" width="11.77734375" style="15" customWidth="1"/>
    <col min="517" max="517" width="9.77734375" style="15" customWidth="1"/>
    <col min="518" max="518" width="4.77734375" style="15" customWidth="1"/>
    <col min="519" max="519" width="11.77734375" style="15" customWidth="1"/>
    <col min="520" max="520" width="9.77734375" style="15" customWidth="1"/>
    <col min="521" max="521" width="4.77734375" style="15" customWidth="1"/>
    <col min="522" max="522" width="11.77734375" style="15" customWidth="1"/>
    <col min="523" max="523" width="9.77734375" style="15" customWidth="1"/>
    <col min="524" max="524" width="4.77734375" style="15" customWidth="1"/>
    <col min="525" max="525" width="11.77734375" style="15" customWidth="1"/>
    <col min="526" max="526" width="9.77734375" style="15" customWidth="1"/>
    <col min="527" max="527" width="4.77734375" style="15" customWidth="1"/>
    <col min="528" max="528" width="11.77734375" style="15" customWidth="1"/>
    <col min="529" max="529" width="9.77734375" style="15" customWidth="1"/>
    <col min="530" max="530" width="4.77734375" style="15" customWidth="1"/>
    <col min="531" max="531" width="11.77734375" style="15" customWidth="1"/>
    <col min="532" max="532" width="9.77734375" style="15" customWidth="1"/>
    <col min="533" max="533" width="11.77734375" style="15" customWidth="1"/>
    <col min="534" max="768" width="8.88671875" style="15"/>
    <col min="769" max="769" width="26.77734375" style="15" customWidth="1"/>
    <col min="770" max="770" width="9.77734375" style="15" customWidth="1"/>
    <col min="771" max="771" width="4.77734375" style="15" customWidth="1"/>
    <col min="772" max="772" width="11.77734375" style="15" customWidth="1"/>
    <col min="773" max="773" width="9.77734375" style="15" customWidth="1"/>
    <col min="774" max="774" width="4.77734375" style="15" customWidth="1"/>
    <col min="775" max="775" width="11.77734375" style="15" customWidth="1"/>
    <col min="776" max="776" width="9.77734375" style="15" customWidth="1"/>
    <col min="777" max="777" width="4.77734375" style="15" customWidth="1"/>
    <col min="778" max="778" width="11.77734375" style="15" customWidth="1"/>
    <col min="779" max="779" width="9.77734375" style="15" customWidth="1"/>
    <col min="780" max="780" width="4.77734375" style="15" customWidth="1"/>
    <col min="781" max="781" width="11.77734375" style="15" customWidth="1"/>
    <col min="782" max="782" width="9.77734375" style="15" customWidth="1"/>
    <col min="783" max="783" width="4.77734375" style="15" customWidth="1"/>
    <col min="784" max="784" width="11.77734375" style="15" customWidth="1"/>
    <col min="785" max="785" width="9.77734375" style="15" customWidth="1"/>
    <col min="786" max="786" width="4.77734375" style="15" customWidth="1"/>
    <col min="787" max="787" width="11.77734375" style="15" customWidth="1"/>
    <col min="788" max="788" width="9.77734375" style="15" customWidth="1"/>
    <col min="789" max="789" width="11.77734375" style="15" customWidth="1"/>
    <col min="790" max="1024" width="8.88671875" style="15"/>
    <col min="1025" max="1025" width="26.77734375" style="15" customWidth="1"/>
    <col min="1026" max="1026" width="9.77734375" style="15" customWidth="1"/>
    <col min="1027" max="1027" width="4.77734375" style="15" customWidth="1"/>
    <col min="1028" max="1028" width="11.77734375" style="15" customWidth="1"/>
    <col min="1029" max="1029" width="9.77734375" style="15" customWidth="1"/>
    <col min="1030" max="1030" width="4.77734375" style="15" customWidth="1"/>
    <col min="1031" max="1031" width="11.77734375" style="15" customWidth="1"/>
    <col min="1032" max="1032" width="9.77734375" style="15" customWidth="1"/>
    <col min="1033" max="1033" width="4.77734375" style="15" customWidth="1"/>
    <col min="1034" max="1034" width="11.77734375" style="15" customWidth="1"/>
    <col min="1035" max="1035" width="9.77734375" style="15" customWidth="1"/>
    <col min="1036" max="1036" width="4.77734375" style="15" customWidth="1"/>
    <col min="1037" max="1037" width="11.77734375" style="15" customWidth="1"/>
    <col min="1038" max="1038" width="9.77734375" style="15" customWidth="1"/>
    <col min="1039" max="1039" width="4.77734375" style="15" customWidth="1"/>
    <col min="1040" max="1040" width="11.77734375" style="15" customWidth="1"/>
    <col min="1041" max="1041" width="9.77734375" style="15" customWidth="1"/>
    <col min="1042" max="1042" width="4.77734375" style="15" customWidth="1"/>
    <col min="1043" max="1043" width="11.77734375" style="15" customWidth="1"/>
    <col min="1044" max="1044" width="9.77734375" style="15" customWidth="1"/>
    <col min="1045" max="1045" width="11.77734375" style="15" customWidth="1"/>
    <col min="1046" max="1280" width="8.88671875" style="15"/>
    <col min="1281" max="1281" width="26.77734375" style="15" customWidth="1"/>
    <col min="1282" max="1282" width="9.77734375" style="15" customWidth="1"/>
    <col min="1283" max="1283" width="4.77734375" style="15" customWidth="1"/>
    <col min="1284" max="1284" width="11.77734375" style="15" customWidth="1"/>
    <col min="1285" max="1285" width="9.77734375" style="15" customWidth="1"/>
    <col min="1286" max="1286" width="4.77734375" style="15" customWidth="1"/>
    <col min="1287" max="1287" width="11.77734375" style="15" customWidth="1"/>
    <col min="1288" max="1288" width="9.77734375" style="15" customWidth="1"/>
    <col min="1289" max="1289" width="4.77734375" style="15" customWidth="1"/>
    <col min="1290" max="1290" width="11.77734375" style="15" customWidth="1"/>
    <col min="1291" max="1291" width="9.77734375" style="15" customWidth="1"/>
    <col min="1292" max="1292" width="4.77734375" style="15" customWidth="1"/>
    <col min="1293" max="1293" width="11.77734375" style="15" customWidth="1"/>
    <col min="1294" max="1294" width="9.77734375" style="15" customWidth="1"/>
    <col min="1295" max="1295" width="4.77734375" style="15" customWidth="1"/>
    <col min="1296" max="1296" width="11.77734375" style="15" customWidth="1"/>
    <col min="1297" max="1297" width="9.77734375" style="15" customWidth="1"/>
    <col min="1298" max="1298" width="4.77734375" style="15" customWidth="1"/>
    <col min="1299" max="1299" width="11.77734375" style="15" customWidth="1"/>
    <col min="1300" max="1300" width="9.77734375" style="15" customWidth="1"/>
    <col min="1301" max="1301" width="11.77734375" style="15" customWidth="1"/>
    <col min="1302" max="1536" width="8.88671875" style="15"/>
    <col min="1537" max="1537" width="26.77734375" style="15" customWidth="1"/>
    <col min="1538" max="1538" width="9.77734375" style="15" customWidth="1"/>
    <col min="1539" max="1539" width="4.77734375" style="15" customWidth="1"/>
    <col min="1540" max="1540" width="11.77734375" style="15" customWidth="1"/>
    <col min="1541" max="1541" width="9.77734375" style="15" customWidth="1"/>
    <col min="1542" max="1542" width="4.77734375" style="15" customWidth="1"/>
    <col min="1543" max="1543" width="11.77734375" style="15" customWidth="1"/>
    <col min="1544" max="1544" width="9.77734375" style="15" customWidth="1"/>
    <col min="1545" max="1545" width="4.77734375" style="15" customWidth="1"/>
    <col min="1546" max="1546" width="11.77734375" style="15" customWidth="1"/>
    <col min="1547" max="1547" width="9.77734375" style="15" customWidth="1"/>
    <col min="1548" max="1548" width="4.77734375" style="15" customWidth="1"/>
    <col min="1549" max="1549" width="11.77734375" style="15" customWidth="1"/>
    <col min="1550" max="1550" width="9.77734375" style="15" customWidth="1"/>
    <col min="1551" max="1551" width="4.77734375" style="15" customWidth="1"/>
    <col min="1552" max="1552" width="11.77734375" style="15" customWidth="1"/>
    <col min="1553" max="1553" width="9.77734375" style="15" customWidth="1"/>
    <col min="1554" max="1554" width="4.77734375" style="15" customWidth="1"/>
    <col min="1555" max="1555" width="11.77734375" style="15" customWidth="1"/>
    <col min="1556" max="1556" width="9.77734375" style="15" customWidth="1"/>
    <col min="1557" max="1557" width="11.77734375" style="15" customWidth="1"/>
    <col min="1558" max="1792" width="8.88671875" style="15"/>
    <col min="1793" max="1793" width="26.77734375" style="15" customWidth="1"/>
    <col min="1794" max="1794" width="9.77734375" style="15" customWidth="1"/>
    <col min="1795" max="1795" width="4.77734375" style="15" customWidth="1"/>
    <col min="1796" max="1796" width="11.77734375" style="15" customWidth="1"/>
    <col min="1797" max="1797" width="9.77734375" style="15" customWidth="1"/>
    <col min="1798" max="1798" width="4.77734375" style="15" customWidth="1"/>
    <col min="1799" max="1799" width="11.77734375" style="15" customWidth="1"/>
    <col min="1800" max="1800" width="9.77734375" style="15" customWidth="1"/>
    <col min="1801" max="1801" width="4.77734375" style="15" customWidth="1"/>
    <col min="1802" max="1802" width="11.77734375" style="15" customWidth="1"/>
    <col min="1803" max="1803" width="9.77734375" style="15" customWidth="1"/>
    <col min="1804" max="1804" width="4.77734375" style="15" customWidth="1"/>
    <col min="1805" max="1805" width="11.77734375" style="15" customWidth="1"/>
    <col min="1806" max="1806" width="9.77734375" style="15" customWidth="1"/>
    <col min="1807" max="1807" width="4.77734375" style="15" customWidth="1"/>
    <col min="1808" max="1808" width="11.77734375" style="15" customWidth="1"/>
    <col min="1809" max="1809" width="9.77734375" style="15" customWidth="1"/>
    <col min="1810" max="1810" width="4.77734375" style="15" customWidth="1"/>
    <col min="1811" max="1811" width="11.77734375" style="15" customWidth="1"/>
    <col min="1812" max="1812" width="9.77734375" style="15" customWidth="1"/>
    <col min="1813" max="1813" width="11.77734375" style="15" customWidth="1"/>
    <col min="1814" max="2048" width="8.88671875" style="15"/>
    <col min="2049" max="2049" width="26.77734375" style="15" customWidth="1"/>
    <col min="2050" max="2050" width="9.77734375" style="15" customWidth="1"/>
    <col min="2051" max="2051" width="4.77734375" style="15" customWidth="1"/>
    <col min="2052" max="2052" width="11.77734375" style="15" customWidth="1"/>
    <col min="2053" max="2053" width="9.77734375" style="15" customWidth="1"/>
    <col min="2054" max="2054" width="4.77734375" style="15" customWidth="1"/>
    <col min="2055" max="2055" width="11.77734375" style="15" customWidth="1"/>
    <col min="2056" max="2056" width="9.77734375" style="15" customWidth="1"/>
    <col min="2057" max="2057" width="4.77734375" style="15" customWidth="1"/>
    <col min="2058" max="2058" width="11.77734375" style="15" customWidth="1"/>
    <col min="2059" max="2059" width="9.77734375" style="15" customWidth="1"/>
    <col min="2060" max="2060" width="4.77734375" style="15" customWidth="1"/>
    <col min="2061" max="2061" width="11.77734375" style="15" customWidth="1"/>
    <col min="2062" max="2062" width="9.77734375" style="15" customWidth="1"/>
    <col min="2063" max="2063" width="4.77734375" style="15" customWidth="1"/>
    <col min="2064" max="2064" width="11.77734375" style="15" customWidth="1"/>
    <col min="2065" max="2065" width="9.77734375" style="15" customWidth="1"/>
    <col min="2066" max="2066" width="4.77734375" style="15" customWidth="1"/>
    <col min="2067" max="2067" width="11.77734375" style="15" customWidth="1"/>
    <col min="2068" max="2068" width="9.77734375" style="15" customWidth="1"/>
    <col min="2069" max="2069" width="11.77734375" style="15" customWidth="1"/>
    <col min="2070" max="2304" width="8.88671875" style="15"/>
    <col min="2305" max="2305" width="26.77734375" style="15" customWidth="1"/>
    <col min="2306" max="2306" width="9.77734375" style="15" customWidth="1"/>
    <col min="2307" max="2307" width="4.77734375" style="15" customWidth="1"/>
    <col min="2308" max="2308" width="11.77734375" style="15" customWidth="1"/>
    <col min="2309" max="2309" width="9.77734375" style="15" customWidth="1"/>
    <col min="2310" max="2310" width="4.77734375" style="15" customWidth="1"/>
    <col min="2311" max="2311" width="11.77734375" style="15" customWidth="1"/>
    <col min="2312" max="2312" width="9.77734375" style="15" customWidth="1"/>
    <col min="2313" max="2313" width="4.77734375" style="15" customWidth="1"/>
    <col min="2314" max="2314" width="11.77734375" style="15" customWidth="1"/>
    <col min="2315" max="2315" width="9.77734375" style="15" customWidth="1"/>
    <col min="2316" max="2316" width="4.77734375" style="15" customWidth="1"/>
    <col min="2317" max="2317" width="11.77734375" style="15" customWidth="1"/>
    <col min="2318" max="2318" width="9.77734375" style="15" customWidth="1"/>
    <col min="2319" max="2319" width="4.77734375" style="15" customWidth="1"/>
    <col min="2320" max="2320" width="11.77734375" style="15" customWidth="1"/>
    <col min="2321" max="2321" width="9.77734375" style="15" customWidth="1"/>
    <col min="2322" max="2322" width="4.77734375" style="15" customWidth="1"/>
    <col min="2323" max="2323" width="11.77734375" style="15" customWidth="1"/>
    <col min="2324" max="2324" width="9.77734375" style="15" customWidth="1"/>
    <col min="2325" max="2325" width="11.77734375" style="15" customWidth="1"/>
    <col min="2326" max="2560" width="8.88671875" style="15"/>
    <col min="2561" max="2561" width="26.77734375" style="15" customWidth="1"/>
    <col min="2562" max="2562" width="9.77734375" style="15" customWidth="1"/>
    <col min="2563" max="2563" width="4.77734375" style="15" customWidth="1"/>
    <col min="2564" max="2564" width="11.77734375" style="15" customWidth="1"/>
    <col min="2565" max="2565" width="9.77734375" style="15" customWidth="1"/>
    <col min="2566" max="2566" width="4.77734375" style="15" customWidth="1"/>
    <col min="2567" max="2567" width="11.77734375" style="15" customWidth="1"/>
    <col min="2568" max="2568" width="9.77734375" style="15" customWidth="1"/>
    <col min="2569" max="2569" width="4.77734375" style="15" customWidth="1"/>
    <col min="2570" max="2570" width="11.77734375" style="15" customWidth="1"/>
    <col min="2571" max="2571" width="9.77734375" style="15" customWidth="1"/>
    <col min="2572" max="2572" width="4.77734375" style="15" customWidth="1"/>
    <col min="2573" max="2573" width="11.77734375" style="15" customWidth="1"/>
    <col min="2574" max="2574" width="9.77734375" style="15" customWidth="1"/>
    <col min="2575" max="2575" width="4.77734375" style="15" customWidth="1"/>
    <col min="2576" max="2576" width="11.77734375" style="15" customWidth="1"/>
    <col min="2577" max="2577" width="9.77734375" style="15" customWidth="1"/>
    <col min="2578" max="2578" width="4.77734375" style="15" customWidth="1"/>
    <col min="2579" max="2579" width="11.77734375" style="15" customWidth="1"/>
    <col min="2580" max="2580" width="9.77734375" style="15" customWidth="1"/>
    <col min="2581" max="2581" width="11.77734375" style="15" customWidth="1"/>
    <col min="2582" max="2816" width="8.88671875" style="15"/>
    <col min="2817" max="2817" width="26.77734375" style="15" customWidth="1"/>
    <col min="2818" max="2818" width="9.77734375" style="15" customWidth="1"/>
    <col min="2819" max="2819" width="4.77734375" style="15" customWidth="1"/>
    <col min="2820" max="2820" width="11.77734375" style="15" customWidth="1"/>
    <col min="2821" max="2821" width="9.77734375" style="15" customWidth="1"/>
    <col min="2822" max="2822" width="4.77734375" style="15" customWidth="1"/>
    <col min="2823" max="2823" width="11.77734375" style="15" customWidth="1"/>
    <col min="2824" max="2824" width="9.77734375" style="15" customWidth="1"/>
    <col min="2825" max="2825" width="4.77734375" style="15" customWidth="1"/>
    <col min="2826" max="2826" width="11.77734375" style="15" customWidth="1"/>
    <col min="2827" max="2827" width="9.77734375" style="15" customWidth="1"/>
    <col min="2828" max="2828" width="4.77734375" style="15" customWidth="1"/>
    <col min="2829" max="2829" width="11.77734375" style="15" customWidth="1"/>
    <col min="2830" max="2830" width="9.77734375" style="15" customWidth="1"/>
    <col min="2831" max="2831" width="4.77734375" style="15" customWidth="1"/>
    <col min="2832" max="2832" width="11.77734375" style="15" customWidth="1"/>
    <col min="2833" max="2833" width="9.77734375" style="15" customWidth="1"/>
    <col min="2834" max="2834" width="4.77734375" style="15" customWidth="1"/>
    <col min="2835" max="2835" width="11.77734375" style="15" customWidth="1"/>
    <col min="2836" max="2836" width="9.77734375" style="15" customWidth="1"/>
    <col min="2837" max="2837" width="11.77734375" style="15" customWidth="1"/>
    <col min="2838" max="3072" width="8.88671875" style="15"/>
    <col min="3073" max="3073" width="26.77734375" style="15" customWidth="1"/>
    <col min="3074" max="3074" width="9.77734375" style="15" customWidth="1"/>
    <col min="3075" max="3075" width="4.77734375" style="15" customWidth="1"/>
    <col min="3076" max="3076" width="11.77734375" style="15" customWidth="1"/>
    <col min="3077" max="3077" width="9.77734375" style="15" customWidth="1"/>
    <col min="3078" max="3078" width="4.77734375" style="15" customWidth="1"/>
    <col min="3079" max="3079" width="11.77734375" style="15" customWidth="1"/>
    <col min="3080" max="3080" width="9.77734375" style="15" customWidth="1"/>
    <col min="3081" max="3081" width="4.77734375" style="15" customWidth="1"/>
    <col min="3082" max="3082" width="11.77734375" style="15" customWidth="1"/>
    <col min="3083" max="3083" width="9.77734375" style="15" customWidth="1"/>
    <col min="3084" max="3084" width="4.77734375" style="15" customWidth="1"/>
    <col min="3085" max="3085" width="11.77734375" style="15" customWidth="1"/>
    <col min="3086" max="3086" width="9.77734375" style="15" customWidth="1"/>
    <col min="3087" max="3087" width="4.77734375" style="15" customWidth="1"/>
    <col min="3088" max="3088" width="11.77734375" style="15" customWidth="1"/>
    <col min="3089" max="3089" width="9.77734375" style="15" customWidth="1"/>
    <col min="3090" max="3090" width="4.77734375" style="15" customWidth="1"/>
    <col min="3091" max="3091" width="11.77734375" style="15" customWidth="1"/>
    <col min="3092" max="3092" width="9.77734375" style="15" customWidth="1"/>
    <col min="3093" max="3093" width="11.77734375" style="15" customWidth="1"/>
    <col min="3094" max="3328" width="8.88671875" style="15"/>
    <col min="3329" max="3329" width="26.77734375" style="15" customWidth="1"/>
    <col min="3330" max="3330" width="9.77734375" style="15" customWidth="1"/>
    <col min="3331" max="3331" width="4.77734375" style="15" customWidth="1"/>
    <col min="3332" max="3332" width="11.77734375" style="15" customWidth="1"/>
    <col min="3333" max="3333" width="9.77734375" style="15" customWidth="1"/>
    <col min="3334" max="3334" width="4.77734375" style="15" customWidth="1"/>
    <col min="3335" max="3335" width="11.77734375" style="15" customWidth="1"/>
    <col min="3336" max="3336" width="9.77734375" style="15" customWidth="1"/>
    <col min="3337" max="3337" width="4.77734375" style="15" customWidth="1"/>
    <col min="3338" max="3338" width="11.77734375" style="15" customWidth="1"/>
    <col min="3339" max="3339" width="9.77734375" style="15" customWidth="1"/>
    <col min="3340" max="3340" width="4.77734375" style="15" customWidth="1"/>
    <col min="3341" max="3341" width="11.77734375" style="15" customWidth="1"/>
    <col min="3342" max="3342" width="9.77734375" style="15" customWidth="1"/>
    <col min="3343" max="3343" width="4.77734375" style="15" customWidth="1"/>
    <col min="3344" max="3344" width="11.77734375" style="15" customWidth="1"/>
    <col min="3345" max="3345" width="9.77734375" style="15" customWidth="1"/>
    <col min="3346" max="3346" width="4.77734375" style="15" customWidth="1"/>
    <col min="3347" max="3347" width="11.77734375" style="15" customWidth="1"/>
    <col min="3348" max="3348" width="9.77734375" style="15" customWidth="1"/>
    <col min="3349" max="3349" width="11.77734375" style="15" customWidth="1"/>
    <col min="3350" max="3584" width="8.88671875" style="15"/>
    <col min="3585" max="3585" width="26.77734375" style="15" customWidth="1"/>
    <col min="3586" max="3586" width="9.77734375" style="15" customWidth="1"/>
    <col min="3587" max="3587" width="4.77734375" style="15" customWidth="1"/>
    <col min="3588" max="3588" width="11.77734375" style="15" customWidth="1"/>
    <col min="3589" max="3589" width="9.77734375" style="15" customWidth="1"/>
    <col min="3590" max="3590" width="4.77734375" style="15" customWidth="1"/>
    <col min="3591" max="3591" width="11.77734375" style="15" customWidth="1"/>
    <col min="3592" max="3592" width="9.77734375" style="15" customWidth="1"/>
    <col min="3593" max="3593" width="4.77734375" style="15" customWidth="1"/>
    <col min="3594" max="3594" width="11.77734375" style="15" customWidth="1"/>
    <col min="3595" max="3595" width="9.77734375" style="15" customWidth="1"/>
    <col min="3596" max="3596" width="4.77734375" style="15" customWidth="1"/>
    <col min="3597" max="3597" width="11.77734375" style="15" customWidth="1"/>
    <col min="3598" max="3598" width="9.77734375" style="15" customWidth="1"/>
    <col min="3599" max="3599" width="4.77734375" style="15" customWidth="1"/>
    <col min="3600" max="3600" width="11.77734375" style="15" customWidth="1"/>
    <col min="3601" max="3601" width="9.77734375" style="15" customWidth="1"/>
    <col min="3602" max="3602" width="4.77734375" style="15" customWidth="1"/>
    <col min="3603" max="3603" width="11.77734375" style="15" customWidth="1"/>
    <col min="3604" max="3604" width="9.77734375" style="15" customWidth="1"/>
    <col min="3605" max="3605" width="11.77734375" style="15" customWidth="1"/>
    <col min="3606" max="3840" width="8.88671875" style="15"/>
    <col min="3841" max="3841" width="26.77734375" style="15" customWidth="1"/>
    <col min="3842" max="3842" width="9.77734375" style="15" customWidth="1"/>
    <col min="3843" max="3843" width="4.77734375" style="15" customWidth="1"/>
    <col min="3844" max="3844" width="11.77734375" style="15" customWidth="1"/>
    <col min="3845" max="3845" width="9.77734375" style="15" customWidth="1"/>
    <col min="3846" max="3846" width="4.77734375" style="15" customWidth="1"/>
    <col min="3847" max="3847" width="11.77734375" style="15" customWidth="1"/>
    <col min="3848" max="3848" width="9.77734375" style="15" customWidth="1"/>
    <col min="3849" max="3849" width="4.77734375" style="15" customWidth="1"/>
    <col min="3850" max="3850" width="11.77734375" style="15" customWidth="1"/>
    <col min="3851" max="3851" width="9.77734375" style="15" customWidth="1"/>
    <col min="3852" max="3852" width="4.77734375" style="15" customWidth="1"/>
    <col min="3853" max="3853" width="11.77734375" style="15" customWidth="1"/>
    <col min="3854" max="3854" width="9.77734375" style="15" customWidth="1"/>
    <col min="3855" max="3855" width="4.77734375" style="15" customWidth="1"/>
    <col min="3856" max="3856" width="11.77734375" style="15" customWidth="1"/>
    <col min="3857" max="3857" width="9.77734375" style="15" customWidth="1"/>
    <col min="3858" max="3858" width="4.77734375" style="15" customWidth="1"/>
    <col min="3859" max="3859" width="11.77734375" style="15" customWidth="1"/>
    <col min="3860" max="3860" width="9.77734375" style="15" customWidth="1"/>
    <col min="3861" max="3861" width="11.77734375" style="15" customWidth="1"/>
    <col min="3862" max="4096" width="8.88671875" style="15"/>
    <col min="4097" max="4097" width="26.77734375" style="15" customWidth="1"/>
    <col min="4098" max="4098" width="9.77734375" style="15" customWidth="1"/>
    <col min="4099" max="4099" width="4.77734375" style="15" customWidth="1"/>
    <col min="4100" max="4100" width="11.77734375" style="15" customWidth="1"/>
    <col min="4101" max="4101" width="9.77734375" style="15" customWidth="1"/>
    <col min="4102" max="4102" width="4.77734375" style="15" customWidth="1"/>
    <col min="4103" max="4103" width="11.77734375" style="15" customWidth="1"/>
    <col min="4104" max="4104" width="9.77734375" style="15" customWidth="1"/>
    <col min="4105" max="4105" width="4.77734375" style="15" customWidth="1"/>
    <col min="4106" max="4106" width="11.77734375" style="15" customWidth="1"/>
    <col min="4107" max="4107" width="9.77734375" style="15" customWidth="1"/>
    <col min="4108" max="4108" width="4.77734375" style="15" customWidth="1"/>
    <col min="4109" max="4109" width="11.77734375" style="15" customWidth="1"/>
    <col min="4110" max="4110" width="9.77734375" style="15" customWidth="1"/>
    <col min="4111" max="4111" width="4.77734375" style="15" customWidth="1"/>
    <col min="4112" max="4112" width="11.77734375" style="15" customWidth="1"/>
    <col min="4113" max="4113" width="9.77734375" style="15" customWidth="1"/>
    <col min="4114" max="4114" width="4.77734375" style="15" customWidth="1"/>
    <col min="4115" max="4115" width="11.77734375" style="15" customWidth="1"/>
    <col min="4116" max="4116" width="9.77734375" style="15" customWidth="1"/>
    <col min="4117" max="4117" width="11.77734375" style="15" customWidth="1"/>
    <col min="4118" max="4352" width="8.88671875" style="15"/>
    <col min="4353" max="4353" width="26.77734375" style="15" customWidth="1"/>
    <col min="4354" max="4354" width="9.77734375" style="15" customWidth="1"/>
    <col min="4355" max="4355" width="4.77734375" style="15" customWidth="1"/>
    <col min="4356" max="4356" width="11.77734375" style="15" customWidth="1"/>
    <col min="4357" max="4357" width="9.77734375" style="15" customWidth="1"/>
    <col min="4358" max="4358" width="4.77734375" style="15" customWidth="1"/>
    <col min="4359" max="4359" width="11.77734375" style="15" customWidth="1"/>
    <col min="4360" max="4360" width="9.77734375" style="15" customWidth="1"/>
    <col min="4361" max="4361" width="4.77734375" style="15" customWidth="1"/>
    <col min="4362" max="4362" width="11.77734375" style="15" customWidth="1"/>
    <col min="4363" max="4363" width="9.77734375" style="15" customWidth="1"/>
    <col min="4364" max="4364" width="4.77734375" style="15" customWidth="1"/>
    <col min="4365" max="4365" width="11.77734375" style="15" customWidth="1"/>
    <col min="4366" max="4366" width="9.77734375" style="15" customWidth="1"/>
    <col min="4367" max="4367" width="4.77734375" style="15" customWidth="1"/>
    <col min="4368" max="4368" width="11.77734375" style="15" customWidth="1"/>
    <col min="4369" max="4369" width="9.77734375" style="15" customWidth="1"/>
    <col min="4370" max="4370" width="4.77734375" style="15" customWidth="1"/>
    <col min="4371" max="4371" width="11.77734375" style="15" customWidth="1"/>
    <col min="4372" max="4372" width="9.77734375" style="15" customWidth="1"/>
    <col min="4373" max="4373" width="11.77734375" style="15" customWidth="1"/>
    <col min="4374" max="4608" width="8.88671875" style="15"/>
    <col min="4609" max="4609" width="26.77734375" style="15" customWidth="1"/>
    <col min="4610" max="4610" width="9.77734375" style="15" customWidth="1"/>
    <col min="4611" max="4611" width="4.77734375" style="15" customWidth="1"/>
    <col min="4612" max="4612" width="11.77734375" style="15" customWidth="1"/>
    <col min="4613" max="4613" width="9.77734375" style="15" customWidth="1"/>
    <col min="4614" max="4614" width="4.77734375" style="15" customWidth="1"/>
    <col min="4615" max="4615" width="11.77734375" style="15" customWidth="1"/>
    <col min="4616" max="4616" width="9.77734375" style="15" customWidth="1"/>
    <col min="4617" max="4617" width="4.77734375" style="15" customWidth="1"/>
    <col min="4618" max="4618" width="11.77734375" style="15" customWidth="1"/>
    <col min="4619" max="4619" width="9.77734375" style="15" customWidth="1"/>
    <col min="4620" max="4620" width="4.77734375" style="15" customWidth="1"/>
    <col min="4621" max="4621" width="11.77734375" style="15" customWidth="1"/>
    <col min="4622" max="4622" width="9.77734375" style="15" customWidth="1"/>
    <col min="4623" max="4623" width="4.77734375" style="15" customWidth="1"/>
    <col min="4624" max="4624" width="11.77734375" style="15" customWidth="1"/>
    <col min="4625" max="4625" width="9.77734375" style="15" customWidth="1"/>
    <col min="4626" max="4626" width="4.77734375" style="15" customWidth="1"/>
    <col min="4627" max="4627" width="11.77734375" style="15" customWidth="1"/>
    <col min="4628" max="4628" width="9.77734375" style="15" customWidth="1"/>
    <col min="4629" max="4629" width="11.77734375" style="15" customWidth="1"/>
    <col min="4630" max="4864" width="8.88671875" style="15"/>
    <col min="4865" max="4865" width="26.77734375" style="15" customWidth="1"/>
    <col min="4866" max="4866" width="9.77734375" style="15" customWidth="1"/>
    <col min="4867" max="4867" width="4.77734375" style="15" customWidth="1"/>
    <col min="4868" max="4868" width="11.77734375" style="15" customWidth="1"/>
    <col min="4869" max="4869" width="9.77734375" style="15" customWidth="1"/>
    <col min="4870" max="4870" width="4.77734375" style="15" customWidth="1"/>
    <col min="4871" max="4871" width="11.77734375" style="15" customWidth="1"/>
    <col min="4872" max="4872" width="9.77734375" style="15" customWidth="1"/>
    <col min="4873" max="4873" width="4.77734375" style="15" customWidth="1"/>
    <col min="4874" max="4874" width="11.77734375" style="15" customWidth="1"/>
    <col min="4875" max="4875" width="9.77734375" style="15" customWidth="1"/>
    <col min="4876" max="4876" width="4.77734375" style="15" customWidth="1"/>
    <col min="4877" max="4877" width="11.77734375" style="15" customWidth="1"/>
    <col min="4878" max="4878" width="9.77734375" style="15" customWidth="1"/>
    <col min="4879" max="4879" width="4.77734375" style="15" customWidth="1"/>
    <col min="4880" max="4880" width="11.77734375" style="15" customWidth="1"/>
    <col min="4881" max="4881" width="9.77734375" style="15" customWidth="1"/>
    <col min="4882" max="4882" width="4.77734375" style="15" customWidth="1"/>
    <col min="4883" max="4883" width="11.77734375" style="15" customWidth="1"/>
    <col min="4884" max="4884" width="9.77734375" style="15" customWidth="1"/>
    <col min="4885" max="4885" width="11.77734375" style="15" customWidth="1"/>
    <col min="4886" max="5120" width="8.88671875" style="15"/>
    <col min="5121" max="5121" width="26.77734375" style="15" customWidth="1"/>
    <col min="5122" max="5122" width="9.77734375" style="15" customWidth="1"/>
    <col min="5123" max="5123" width="4.77734375" style="15" customWidth="1"/>
    <col min="5124" max="5124" width="11.77734375" style="15" customWidth="1"/>
    <col min="5125" max="5125" width="9.77734375" style="15" customWidth="1"/>
    <col min="5126" max="5126" width="4.77734375" style="15" customWidth="1"/>
    <col min="5127" max="5127" width="11.77734375" style="15" customWidth="1"/>
    <col min="5128" max="5128" width="9.77734375" style="15" customWidth="1"/>
    <col min="5129" max="5129" width="4.77734375" style="15" customWidth="1"/>
    <col min="5130" max="5130" width="11.77734375" style="15" customWidth="1"/>
    <col min="5131" max="5131" width="9.77734375" style="15" customWidth="1"/>
    <col min="5132" max="5132" width="4.77734375" style="15" customWidth="1"/>
    <col min="5133" max="5133" width="11.77734375" style="15" customWidth="1"/>
    <col min="5134" max="5134" width="9.77734375" style="15" customWidth="1"/>
    <col min="5135" max="5135" width="4.77734375" style="15" customWidth="1"/>
    <col min="5136" max="5136" width="11.77734375" style="15" customWidth="1"/>
    <col min="5137" max="5137" width="9.77734375" style="15" customWidth="1"/>
    <col min="5138" max="5138" width="4.77734375" style="15" customWidth="1"/>
    <col min="5139" max="5139" width="11.77734375" style="15" customWidth="1"/>
    <col min="5140" max="5140" width="9.77734375" style="15" customWidth="1"/>
    <col min="5141" max="5141" width="11.77734375" style="15" customWidth="1"/>
    <col min="5142" max="5376" width="8.88671875" style="15"/>
    <col min="5377" max="5377" width="26.77734375" style="15" customWidth="1"/>
    <col min="5378" max="5378" width="9.77734375" style="15" customWidth="1"/>
    <col min="5379" max="5379" width="4.77734375" style="15" customWidth="1"/>
    <col min="5380" max="5380" width="11.77734375" style="15" customWidth="1"/>
    <col min="5381" max="5381" width="9.77734375" style="15" customWidth="1"/>
    <col min="5382" max="5382" width="4.77734375" style="15" customWidth="1"/>
    <col min="5383" max="5383" width="11.77734375" style="15" customWidth="1"/>
    <col min="5384" max="5384" width="9.77734375" style="15" customWidth="1"/>
    <col min="5385" max="5385" width="4.77734375" style="15" customWidth="1"/>
    <col min="5386" max="5386" width="11.77734375" style="15" customWidth="1"/>
    <col min="5387" max="5387" width="9.77734375" style="15" customWidth="1"/>
    <col min="5388" max="5388" width="4.77734375" style="15" customWidth="1"/>
    <col min="5389" max="5389" width="11.77734375" style="15" customWidth="1"/>
    <col min="5390" max="5390" width="9.77734375" style="15" customWidth="1"/>
    <col min="5391" max="5391" width="4.77734375" style="15" customWidth="1"/>
    <col min="5392" max="5392" width="11.77734375" style="15" customWidth="1"/>
    <col min="5393" max="5393" width="9.77734375" style="15" customWidth="1"/>
    <col min="5394" max="5394" width="4.77734375" style="15" customWidth="1"/>
    <col min="5395" max="5395" width="11.77734375" style="15" customWidth="1"/>
    <col min="5396" max="5396" width="9.77734375" style="15" customWidth="1"/>
    <col min="5397" max="5397" width="11.77734375" style="15" customWidth="1"/>
    <col min="5398" max="5632" width="8.88671875" style="15"/>
    <col min="5633" max="5633" width="26.77734375" style="15" customWidth="1"/>
    <col min="5634" max="5634" width="9.77734375" style="15" customWidth="1"/>
    <col min="5635" max="5635" width="4.77734375" style="15" customWidth="1"/>
    <col min="5636" max="5636" width="11.77734375" style="15" customWidth="1"/>
    <col min="5637" max="5637" width="9.77734375" style="15" customWidth="1"/>
    <col min="5638" max="5638" width="4.77734375" style="15" customWidth="1"/>
    <col min="5639" max="5639" width="11.77734375" style="15" customWidth="1"/>
    <col min="5640" max="5640" width="9.77734375" style="15" customWidth="1"/>
    <col min="5641" max="5641" width="4.77734375" style="15" customWidth="1"/>
    <col min="5642" max="5642" width="11.77734375" style="15" customWidth="1"/>
    <col min="5643" max="5643" width="9.77734375" style="15" customWidth="1"/>
    <col min="5644" max="5644" width="4.77734375" style="15" customWidth="1"/>
    <col min="5645" max="5645" width="11.77734375" style="15" customWidth="1"/>
    <col min="5646" max="5646" width="9.77734375" style="15" customWidth="1"/>
    <col min="5647" max="5647" width="4.77734375" style="15" customWidth="1"/>
    <col min="5648" max="5648" width="11.77734375" style="15" customWidth="1"/>
    <col min="5649" max="5649" width="9.77734375" style="15" customWidth="1"/>
    <col min="5650" max="5650" width="4.77734375" style="15" customWidth="1"/>
    <col min="5651" max="5651" width="11.77734375" style="15" customWidth="1"/>
    <col min="5652" max="5652" width="9.77734375" style="15" customWidth="1"/>
    <col min="5653" max="5653" width="11.77734375" style="15" customWidth="1"/>
    <col min="5654" max="5888" width="8.88671875" style="15"/>
    <col min="5889" max="5889" width="26.77734375" style="15" customWidth="1"/>
    <col min="5890" max="5890" width="9.77734375" style="15" customWidth="1"/>
    <col min="5891" max="5891" width="4.77734375" style="15" customWidth="1"/>
    <col min="5892" max="5892" width="11.77734375" style="15" customWidth="1"/>
    <col min="5893" max="5893" width="9.77734375" style="15" customWidth="1"/>
    <col min="5894" max="5894" width="4.77734375" style="15" customWidth="1"/>
    <col min="5895" max="5895" width="11.77734375" style="15" customWidth="1"/>
    <col min="5896" max="5896" width="9.77734375" style="15" customWidth="1"/>
    <col min="5897" max="5897" width="4.77734375" style="15" customWidth="1"/>
    <col min="5898" max="5898" width="11.77734375" style="15" customWidth="1"/>
    <col min="5899" max="5899" width="9.77734375" style="15" customWidth="1"/>
    <col min="5900" max="5900" width="4.77734375" style="15" customWidth="1"/>
    <col min="5901" max="5901" width="11.77734375" style="15" customWidth="1"/>
    <col min="5902" max="5902" width="9.77734375" style="15" customWidth="1"/>
    <col min="5903" max="5903" width="4.77734375" style="15" customWidth="1"/>
    <col min="5904" max="5904" width="11.77734375" style="15" customWidth="1"/>
    <col min="5905" max="5905" width="9.77734375" style="15" customWidth="1"/>
    <col min="5906" max="5906" width="4.77734375" style="15" customWidth="1"/>
    <col min="5907" max="5907" width="11.77734375" style="15" customWidth="1"/>
    <col min="5908" max="5908" width="9.77734375" style="15" customWidth="1"/>
    <col min="5909" max="5909" width="11.77734375" style="15" customWidth="1"/>
    <col min="5910" max="6144" width="8.88671875" style="15"/>
    <col min="6145" max="6145" width="26.77734375" style="15" customWidth="1"/>
    <col min="6146" max="6146" width="9.77734375" style="15" customWidth="1"/>
    <col min="6147" max="6147" width="4.77734375" style="15" customWidth="1"/>
    <col min="6148" max="6148" width="11.77734375" style="15" customWidth="1"/>
    <col min="6149" max="6149" width="9.77734375" style="15" customWidth="1"/>
    <col min="6150" max="6150" width="4.77734375" style="15" customWidth="1"/>
    <col min="6151" max="6151" width="11.77734375" style="15" customWidth="1"/>
    <col min="6152" max="6152" width="9.77734375" style="15" customWidth="1"/>
    <col min="6153" max="6153" width="4.77734375" style="15" customWidth="1"/>
    <col min="6154" max="6154" width="11.77734375" style="15" customWidth="1"/>
    <col min="6155" max="6155" width="9.77734375" style="15" customWidth="1"/>
    <col min="6156" max="6156" width="4.77734375" style="15" customWidth="1"/>
    <col min="6157" max="6157" width="11.77734375" style="15" customWidth="1"/>
    <col min="6158" max="6158" width="9.77734375" style="15" customWidth="1"/>
    <col min="6159" max="6159" width="4.77734375" style="15" customWidth="1"/>
    <col min="6160" max="6160" width="11.77734375" style="15" customWidth="1"/>
    <col min="6161" max="6161" width="9.77734375" style="15" customWidth="1"/>
    <col min="6162" max="6162" width="4.77734375" style="15" customWidth="1"/>
    <col min="6163" max="6163" width="11.77734375" style="15" customWidth="1"/>
    <col min="6164" max="6164" width="9.77734375" style="15" customWidth="1"/>
    <col min="6165" max="6165" width="11.77734375" style="15" customWidth="1"/>
    <col min="6166" max="6400" width="8.88671875" style="15"/>
    <col min="6401" max="6401" width="26.77734375" style="15" customWidth="1"/>
    <col min="6402" max="6402" width="9.77734375" style="15" customWidth="1"/>
    <col min="6403" max="6403" width="4.77734375" style="15" customWidth="1"/>
    <col min="6404" max="6404" width="11.77734375" style="15" customWidth="1"/>
    <col min="6405" max="6405" width="9.77734375" style="15" customWidth="1"/>
    <col min="6406" max="6406" width="4.77734375" style="15" customWidth="1"/>
    <col min="6407" max="6407" width="11.77734375" style="15" customWidth="1"/>
    <col min="6408" max="6408" width="9.77734375" style="15" customWidth="1"/>
    <col min="6409" max="6409" width="4.77734375" style="15" customWidth="1"/>
    <col min="6410" max="6410" width="11.77734375" style="15" customWidth="1"/>
    <col min="6411" max="6411" width="9.77734375" style="15" customWidth="1"/>
    <col min="6412" max="6412" width="4.77734375" style="15" customWidth="1"/>
    <col min="6413" max="6413" width="11.77734375" style="15" customWidth="1"/>
    <col min="6414" max="6414" width="9.77734375" style="15" customWidth="1"/>
    <col min="6415" max="6415" width="4.77734375" style="15" customWidth="1"/>
    <col min="6416" max="6416" width="11.77734375" style="15" customWidth="1"/>
    <col min="6417" max="6417" width="9.77734375" style="15" customWidth="1"/>
    <col min="6418" max="6418" width="4.77734375" style="15" customWidth="1"/>
    <col min="6419" max="6419" width="11.77734375" style="15" customWidth="1"/>
    <col min="6420" max="6420" width="9.77734375" style="15" customWidth="1"/>
    <col min="6421" max="6421" width="11.77734375" style="15" customWidth="1"/>
    <col min="6422" max="6656" width="8.88671875" style="15"/>
    <col min="6657" max="6657" width="26.77734375" style="15" customWidth="1"/>
    <col min="6658" max="6658" width="9.77734375" style="15" customWidth="1"/>
    <col min="6659" max="6659" width="4.77734375" style="15" customWidth="1"/>
    <col min="6660" max="6660" width="11.77734375" style="15" customWidth="1"/>
    <col min="6661" max="6661" width="9.77734375" style="15" customWidth="1"/>
    <col min="6662" max="6662" width="4.77734375" style="15" customWidth="1"/>
    <col min="6663" max="6663" width="11.77734375" style="15" customWidth="1"/>
    <col min="6664" max="6664" width="9.77734375" style="15" customWidth="1"/>
    <col min="6665" max="6665" width="4.77734375" style="15" customWidth="1"/>
    <col min="6666" max="6666" width="11.77734375" style="15" customWidth="1"/>
    <col min="6667" max="6667" width="9.77734375" style="15" customWidth="1"/>
    <col min="6668" max="6668" width="4.77734375" style="15" customWidth="1"/>
    <col min="6669" max="6669" width="11.77734375" style="15" customWidth="1"/>
    <col min="6670" max="6670" width="9.77734375" style="15" customWidth="1"/>
    <col min="6671" max="6671" width="4.77734375" style="15" customWidth="1"/>
    <col min="6672" max="6672" width="11.77734375" style="15" customWidth="1"/>
    <col min="6673" max="6673" width="9.77734375" style="15" customWidth="1"/>
    <col min="6674" max="6674" width="4.77734375" style="15" customWidth="1"/>
    <col min="6675" max="6675" width="11.77734375" style="15" customWidth="1"/>
    <col min="6676" max="6676" width="9.77734375" style="15" customWidth="1"/>
    <col min="6677" max="6677" width="11.77734375" style="15" customWidth="1"/>
    <col min="6678" max="6912" width="8.88671875" style="15"/>
    <col min="6913" max="6913" width="26.77734375" style="15" customWidth="1"/>
    <col min="6914" max="6914" width="9.77734375" style="15" customWidth="1"/>
    <col min="6915" max="6915" width="4.77734375" style="15" customWidth="1"/>
    <col min="6916" max="6916" width="11.77734375" style="15" customWidth="1"/>
    <col min="6917" max="6917" width="9.77734375" style="15" customWidth="1"/>
    <col min="6918" max="6918" width="4.77734375" style="15" customWidth="1"/>
    <col min="6919" max="6919" width="11.77734375" style="15" customWidth="1"/>
    <col min="6920" max="6920" width="9.77734375" style="15" customWidth="1"/>
    <col min="6921" max="6921" width="4.77734375" style="15" customWidth="1"/>
    <col min="6922" max="6922" width="11.77734375" style="15" customWidth="1"/>
    <col min="6923" max="6923" width="9.77734375" style="15" customWidth="1"/>
    <col min="6924" max="6924" width="4.77734375" style="15" customWidth="1"/>
    <col min="6925" max="6925" width="11.77734375" style="15" customWidth="1"/>
    <col min="6926" max="6926" width="9.77734375" style="15" customWidth="1"/>
    <col min="6927" max="6927" width="4.77734375" style="15" customWidth="1"/>
    <col min="6928" max="6928" width="11.77734375" style="15" customWidth="1"/>
    <col min="6929" max="6929" width="9.77734375" style="15" customWidth="1"/>
    <col min="6930" max="6930" width="4.77734375" style="15" customWidth="1"/>
    <col min="6931" max="6931" width="11.77734375" style="15" customWidth="1"/>
    <col min="6932" max="6932" width="9.77734375" style="15" customWidth="1"/>
    <col min="6933" max="6933" width="11.77734375" style="15" customWidth="1"/>
    <col min="6934" max="7168" width="8.88671875" style="15"/>
    <col min="7169" max="7169" width="26.77734375" style="15" customWidth="1"/>
    <col min="7170" max="7170" width="9.77734375" style="15" customWidth="1"/>
    <col min="7171" max="7171" width="4.77734375" style="15" customWidth="1"/>
    <col min="7172" max="7172" width="11.77734375" style="15" customWidth="1"/>
    <col min="7173" max="7173" width="9.77734375" style="15" customWidth="1"/>
    <col min="7174" max="7174" width="4.77734375" style="15" customWidth="1"/>
    <col min="7175" max="7175" width="11.77734375" style="15" customWidth="1"/>
    <col min="7176" max="7176" width="9.77734375" style="15" customWidth="1"/>
    <col min="7177" max="7177" width="4.77734375" style="15" customWidth="1"/>
    <col min="7178" max="7178" width="11.77734375" style="15" customWidth="1"/>
    <col min="7179" max="7179" width="9.77734375" style="15" customWidth="1"/>
    <col min="7180" max="7180" width="4.77734375" style="15" customWidth="1"/>
    <col min="7181" max="7181" width="11.77734375" style="15" customWidth="1"/>
    <col min="7182" max="7182" width="9.77734375" style="15" customWidth="1"/>
    <col min="7183" max="7183" width="4.77734375" style="15" customWidth="1"/>
    <col min="7184" max="7184" width="11.77734375" style="15" customWidth="1"/>
    <col min="7185" max="7185" width="9.77734375" style="15" customWidth="1"/>
    <col min="7186" max="7186" width="4.77734375" style="15" customWidth="1"/>
    <col min="7187" max="7187" width="11.77734375" style="15" customWidth="1"/>
    <col min="7188" max="7188" width="9.77734375" style="15" customWidth="1"/>
    <col min="7189" max="7189" width="11.77734375" style="15" customWidth="1"/>
    <col min="7190" max="7424" width="8.88671875" style="15"/>
    <col min="7425" max="7425" width="26.77734375" style="15" customWidth="1"/>
    <col min="7426" max="7426" width="9.77734375" style="15" customWidth="1"/>
    <col min="7427" max="7427" width="4.77734375" style="15" customWidth="1"/>
    <col min="7428" max="7428" width="11.77734375" style="15" customWidth="1"/>
    <col min="7429" max="7429" width="9.77734375" style="15" customWidth="1"/>
    <col min="7430" max="7430" width="4.77734375" style="15" customWidth="1"/>
    <col min="7431" max="7431" width="11.77734375" style="15" customWidth="1"/>
    <col min="7432" max="7432" width="9.77734375" style="15" customWidth="1"/>
    <col min="7433" max="7433" width="4.77734375" style="15" customWidth="1"/>
    <col min="7434" max="7434" width="11.77734375" style="15" customWidth="1"/>
    <col min="7435" max="7435" width="9.77734375" style="15" customWidth="1"/>
    <col min="7436" max="7436" width="4.77734375" style="15" customWidth="1"/>
    <col min="7437" max="7437" width="11.77734375" style="15" customWidth="1"/>
    <col min="7438" max="7438" width="9.77734375" style="15" customWidth="1"/>
    <col min="7439" max="7439" width="4.77734375" style="15" customWidth="1"/>
    <col min="7440" max="7440" width="11.77734375" style="15" customWidth="1"/>
    <col min="7441" max="7441" width="9.77734375" style="15" customWidth="1"/>
    <col min="7442" max="7442" width="4.77734375" style="15" customWidth="1"/>
    <col min="7443" max="7443" width="11.77734375" style="15" customWidth="1"/>
    <col min="7444" max="7444" width="9.77734375" style="15" customWidth="1"/>
    <col min="7445" max="7445" width="11.77734375" style="15" customWidth="1"/>
    <col min="7446" max="7680" width="8.88671875" style="15"/>
    <col min="7681" max="7681" width="26.77734375" style="15" customWidth="1"/>
    <col min="7682" max="7682" width="9.77734375" style="15" customWidth="1"/>
    <col min="7683" max="7683" width="4.77734375" style="15" customWidth="1"/>
    <col min="7684" max="7684" width="11.77734375" style="15" customWidth="1"/>
    <col min="7685" max="7685" width="9.77734375" style="15" customWidth="1"/>
    <col min="7686" max="7686" width="4.77734375" style="15" customWidth="1"/>
    <col min="7687" max="7687" width="11.77734375" style="15" customWidth="1"/>
    <col min="7688" max="7688" width="9.77734375" style="15" customWidth="1"/>
    <col min="7689" max="7689" width="4.77734375" style="15" customWidth="1"/>
    <col min="7690" max="7690" width="11.77734375" style="15" customWidth="1"/>
    <col min="7691" max="7691" width="9.77734375" style="15" customWidth="1"/>
    <col min="7692" max="7692" width="4.77734375" style="15" customWidth="1"/>
    <col min="7693" max="7693" width="11.77734375" style="15" customWidth="1"/>
    <col min="7694" max="7694" width="9.77734375" style="15" customWidth="1"/>
    <col min="7695" max="7695" width="4.77734375" style="15" customWidth="1"/>
    <col min="7696" max="7696" width="11.77734375" style="15" customWidth="1"/>
    <col min="7697" max="7697" width="9.77734375" style="15" customWidth="1"/>
    <col min="7698" max="7698" width="4.77734375" style="15" customWidth="1"/>
    <col min="7699" max="7699" width="11.77734375" style="15" customWidth="1"/>
    <col min="7700" max="7700" width="9.77734375" style="15" customWidth="1"/>
    <col min="7701" max="7701" width="11.77734375" style="15" customWidth="1"/>
    <col min="7702" max="7936" width="8.88671875" style="15"/>
    <col min="7937" max="7937" width="26.77734375" style="15" customWidth="1"/>
    <col min="7938" max="7938" width="9.77734375" style="15" customWidth="1"/>
    <col min="7939" max="7939" width="4.77734375" style="15" customWidth="1"/>
    <col min="7940" max="7940" width="11.77734375" style="15" customWidth="1"/>
    <col min="7941" max="7941" width="9.77734375" style="15" customWidth="1"/>
    <col min="7942" max="7942" width="4.77734375" style="15" customWidth="1"/>
    <col min="7943" max="7943" width="11.77734375" style="15" customWidth="1"/>
    <col min="7944" max="7944" width="9.77734375" style="15" customWidth="1"/>
    <col min="7945" max="7945" width="4.77734375" style="15" customWidth="1"/>
    <col min="7946" max="7946" width="11.77734375" style="15" customWidth="1"/>
    <col min="7947" max="7947" width="9.77734375" style="15" customWidth="1"/>
    <col min="7948" max="7948" width="4.77734375" style="15" customWidth="1"/>
    <col min="7949" max="7949" width="11.77734375" style="15" customWidth="1"/>
    <col min="7950" max="7950" width="9.77734375" style="15" customWidth="1"/>
    <col min="7951" max="7951" width="4.77734375" style="15" customWidth="1"/>
    <col min="7952" max="7952" width="11.77734375" style="15" customWidth="1"/>
    <col min="7953" max="7953" width="9.77734375" style="15" customWidth="1"/>
    <col min="7954" max="7954" width="4.77734375" style="15" customWidth="1"/>
    <col min="7955" max="7955" width="11.77734375" style="15" customWidth="1"/>
    <col min="7956" max="7956" width="9.77734375" style="15" customWidth="1"/>
    <col min="7957" max="7957" width="11.77734375" style="15" customWidth="1"/>
    <col min="7958" max="8192" width="8.88671875" style="15"/>
    <col min="8193" max="8193" width="26.77734375" style="15" customWidth="1"/>
    <col min="8194" max="8194" width="9.77734375" style="15" customWidth="1"/>
    <col min="8195" max="8195" width="4.77734375" style="15" customWidth="1"/>
    <col min="8196" max="8196" width="11.77734375" style="15" customWidth="1"/>
    <col min="8197" max="8197" width="9.77734375" style="15" customWidth="1"/>
    <col min="8198" max="8198" width="4.77734375" style="15" customWidth="1"/>
    <col min="8199" max="8199" width="11.77734375" style="15" customWidth="1"/>
    <col min="8200" max="8200" width="9.77734375" style="15" customWidth="1"/>
    <col min="8201" max="8201" width="4.77734375" style="15" customWidth="1"/>
    <col min="8202" max="8202" width="11.77734375" style="15" customWidth="1"/>
    <col min="8203" max="8203" width="9.77734375" style="15" customWidth="1"/>
    <col min="8204" max="8204" width="4.77734375" style="15" customWidth="1"/>
    <col min="8205" max="8205" width="11.77734375" style="15" customWidth="1"/>
    <col min="8206" max="8206" width="9.77734375" style="15" customWidth="1"/>
    <col min="8207" max="8207" width="4.77734375" style="15" customWidth="1"/>
    <col min="8208" max="8208" width="11.77734375" style="15" customWidth="1"/>
    <col min="8209" max="8209" width="9.77734375" style="15" customWidth="1"/>
    <col min="8210" max="8210" width="4.77734375" style="15" customWidth="1"/>
    <col min="8211" max="8211" width="11.77734375" style="15" customWidth="1"/>
    <col min="8212" max="8212" width="9.77734375" style="15" customWidth="1"/>
    <col min="8213" max="8213" width="11.77734375" style="15" customWidth="1"/>
    <col min="8214" max="8448" width="8.88671875" style="15"/>
    <col min="8449" max="8449" width="26.77734375" style="15" customWidth="1"/>
    <col min="8450" max="8450" width="9.77734375" style="15" customWidth="1"/>
    <col min="8451" max="8451" width="4.77734375" style="15" customWidth="1"/>
    <col min="8452" max="8452" width="11.77734375" style="15" customWidth="1"/>
    <col min="8453" max="8453" width="9.77734375" style="15" customWidth="1"/>
    <col min="8454" max="8454" width="4.77734375" style="15" customWidth="1"/>
    <col min="8455" max="8455" width="11.77734375" style="15" customWidth="1"/>
    <col min="8456" max="8456" width="9.77734375" style="15" customWidth="1"/>
    <col min="8457" max="8457" width="4.77734375" style="15" customWidth="1"/>
    <col min="8458" max="8458" width="11.77734375" style="15" customWidth="1"/>
    <col min="8459" max="8459" width="9.77734375" style="15" customWidth="1"/>
    <col min="8460" max="8460" width="4.77734375" style="15" customWidth="1"/>
    <col min="8461" max="8461" width="11.77734375" style="15" customWidth="1"/>
    <col min="8462" max="8462" width="9.77734375" style="15" customWidth="1"/>
    <col min="8463" max="8463" width="4.77734375" style="15" customWidth="1"/>
    <col min="8464" max="8464" width="11.77734375" style="15" customWidth="1"/>
    <col min="8465" max="8465" width="9.77734375" style="15" customWidth="1"/>
    <col min="8466" max="8466" width="4.77734375" style="15" customWidth="1"/>
    <col min="8467" max="8467" width="11.77734375" style="15" customWidth="1"/>
    <col min="8468" max="8468" width="9.77734375" style="15" customWidth="1"/>
    <col min="8469" max="8469" width="11.77734375" style="15" customWidth="1"/>
    <col min="8470" max="8704" width="8.88671875" style="15"/>
    <col min="8705" max="8705" width="26.77734375" style="15" customWidth="1"/>
    <col min="8706" max="8706" width="9.77734375" style="15" customWidth="1"/>
    <col min="8707" max="8707" width="4.77734375" style="15" customWidth="1"/>
    <col min="8708" max="8708" width="11.77734375" style="15" customWidth="1"/>
    <col min="8709" max="8709" width="9.77734375" style="15" customWidth="1"/>
    <col min="8710" max="8710" width="4.77734375" style="15" customWidth="1"/>
    <col min="8711" max="8711" width="11.77734375" style="15" customWidth="1"/>
    <col min="8712" max="8712" width="9.77734375" style="15" customWidth="1"/>
    <col min="8713" max="8713" width="4.77734375" style="15" customWidth="1"/>
    <col min="8714" max="8714" width="11.77734375" style="15" customWidth="1"/>
    <col min="8715" max="8715" width="9.77734375" style="15" customWidth="1"/>
    <col min="8716" max="8716" width="4.77734375" style="15" customWidth="1"/>
    <col min="8717" max="8717" width="11.77734375" style="15" customWidth="1"/>
    <col min="8718" max="8718" width="9.77734375" style="15" customWidth="1"/>
    <col min="8719" max="8719" width="4.77734375" style="15" customWidth="1"/>
    <col min="8720" max="8720" width="11.77734375" style="15" customWidth="1"/>
    <col min="8721" max="8721" width="9.77734375" style="15" customWidth="1"/>
    <col min="8722" max="8722" width="4.77734375" style="15" customWidth="1"/>
    <col min="8723" max="8723" width="11.77734375" style="15" customWidth="1"/>
    <col min="8724" max="8724" width="9.77734375" style="15" customWidth="1"/>
    <col min="8725" max="8725" width="11.77734375" style="15" customWidth="1"/>
    <col min="8726" max="8960" width="8.88671875" style="15"/>
    <col min="8961" max="8961" width="26.77734375" style="15" customWidth="1"/>
    <col min="8962" max="8962" width="9.77734375" style="15" customWidth="1"/>
    <col min="8963" max="8963" width="4.77734375" style="15" customWidth="1"/>
    <col min="8964" max="8964" width="11.77734375" style="15" customWidth="1"/>
    <col min="8965" max="8965" width="9.77734375" style="15" customWidth="1"/>
    <col min="8966" max="8966" width="4.77734375" style="15" customWidth="1"/>
    <col min="8967" max="8967" width="11.77734375" style="15" customWidth="1"/>
    <col min="8968" max="8968" width="9.77734375" style="15" customWidth="1"/>
    <col min="8969" max="8969" width="4.77734375" style="15" customWidth="1"/>
    <col min="8970" max="8970" width="11.77734375" style="15" customWidth="1"/>
    <col min="8971" max="8971" width="9.77734375" style="15" customWidth="1"/>
    <col min="8972" max="8972" width="4.77734375" style="15" customWidth="1"/>
    <col min="8973" max="8973" width="11.77734375" style="15" customWidth="1"/>
    <col min="8974" max="8974" width="9.77734375" style="15" customWidth="1"/>
    <col min="8975" max="8975" width="4.77734375" style="15" customWidth="1"/>
    <col min="8976" max="8976" width="11.77734375" style="15" customWidth="1"/>
    <col min="8977" max="8977" width="9.77734375" style="15" customWidth="1"/>
    <col min="8978" max="8978" width="4.77734375" style="15" customWidth="1"/>
    <col min="8979" max="8979" width="11.77734375" style="15" customWidth="1"/>
    <col min="8980" max="8980" width="9.77734375" style="15" customWidth="1"/>
    <col min="8981" max="8981" width="11.77734375" style="15" customWidth="1"/>
    <col min="8982" max="9216" width="8.88671875" style="15"/>
    <col min="9217" max="9217" width="26.77734375" style="15" customWidth="1"/>
    <col min="9218" max="9218" width="9.77734375" style="15" customWidth="1"/>
    <col min="9219" max="9219" width="4.77734375" style="15" customWidth="1"/>
    <col min="9220" max="9220" width="11.77734375" style="15" customWidth="1"/>
    <col min="9221" max="9221" width="9.77734375" style="15" customWidth="1"/>
    <col min="9222" max="9222" width="4.77734375" style="15" customWidth="1"/>
    <col min="9223" max="9223" width="11.77734375" style="15" customWidth="1"/>
    <col min="9224" max="9224" width="9.77734375" style="15" customWidth="1"/>
    <col min="9225" max="9225" width="4.77734375" style="15" customWidth="1"/>
    <col min="9226" max="9226" width="11.77734375" style="15" customWidth="1"/>
    <col min="9227" max="9227" width="9.77734375" style="15" customWidth="1"/>
    <col min="9228" max="9228" width="4.77734375" style="15" customWidth="1"/>
    <col min="9229" max="9229" width="11.77734375" style="15" customWidth="1"/>
    <col min="9230" max="9230" width="9.77734375" style="15" customWidth="1"/>
    <col min="9231" max="9231" width="4.77734375" style="15" customWidth="1"/>
    <col min="9232" max="9232" width="11.77734375" style="15" customWidth="1"/>
    <col min="9233" max="9233" width="9.77734375" style="15" customWidth="1"/>
    <col min="9234" max="9234" width="4.77734375" style="15" customWidth="1"/>
    <col min="9235" max="9235" width="11.77734375" style="15" customWidth="1"/>
    <col min="9236" max="9236" width="9.77734375" style="15" customWidth="1"/>
    <col min="9237" max="9237" width="11.77734375" style="15" customWidth="1"/>
    <col min="9238" max="9472" width="8.88671875" style="15"/>
    <col min="9473" max="9473" width="26.77734375" style="15" customWidth="1"/>
    <col min="9474" max="9474" width="9.77734375" style="15" customWidth="1"/>
    <col min="9475" max="9475" width="4.77734375" style="15" customWidth="1"/>
    <col min="9476" max="9476" width="11.77734375" style="15" customWidth="1"/>
    <col min="9477" max="9477" width="9.77734375" style="15" customWidth="1"/>
    <col min="9478" max="9478" width="4.77734375" style="15" customWidth="1"/>
    <col min="9479" max="9479" width="11.77734375" style="15" customWidth="1"/>
    <col min="9480" max="9480" width="9.77734375" style="15" customWidth="1"/>
    <col min="9481" max="9481" width="4.77734375" style="15" customWidth="1"/>
    <col min="9482" max="9482" width="11.77734375" style="15" customWidth="1"/>
    <col min="9483" max="9483" width="9.77734375" style="15" customWidth="1"/>
    <col min="9484" max="9484" width="4.77734375" style="15" customWidth="1"/>
    <col min="9485" max="9485" width="11.77734375" style="15" customWidth="1"/>
    <col min="9486" max="9486" width="9.77734375" style="15" customWidth="1"/>
    <col min="9487" max="9487" width="4.77734375" style="15" customWidth="1"/>
    <col min="9488" max="9488" width="11.77734375" style="15" customWidth="1"/>
    <col min="9489" max="9489" width="9.77734375" style="15" customWidth="1"/>
    <col min="9490" max="9490" width="4.77734375" style="15" customWidth="1"/>
    <col min="9491" max="9491" width="11.77734375" style="15" customWidth="1"/>
    <col min="9492" max="9492" width="9.77734375" style="15" customWidth="1"/>
    <col min="9493" max="9493" width="11.77734375" style="15" customWidth="1"/>
    <col min="9494" max="9728" width="8.88671875" style="15"/>
    <col min="9729" max="9729" width="26.77734375" style="15" customWidth="1"/>
    <col min="9730" max="9730" width="9.77734375" style="15" customWidth="1"/>
    <col min="9731" max="9731" width="4.77734375" style="15" customWidth="1"/>
    <col min="9732" max="9732" width="11.77734375" style="15" customWidth="1"/>
    <col min="9733" max="9733" width="9.77734375" style="15" customWidth="1"/>
    <col min="9734" max="9734" width="4.77734375" style="15" customWidth="1"/>
    <col min="9735" max="9735" width="11.77734375" style="15" customWidth="1"/>
    <col min="9736" max="9736" width="9.77734375" style="15" customWidth="1"/>
    <col min="9737" max="9737" width="4.77734375" style="15" customWidth="1"/>
    <col min="9738" max="9738" width="11.77734375" style="15" customWidth="1"/>
    <col min="9739" max="9739" width="9.77734375" style="15" customWidth="1"/>
    <col min="9740" max="9740" width="4.77734375" style="15" customWidth="1"/>
    <col min="9741" max="9741" width="11.77734375" style="15" customWidth="1"/>
    <col min="9742" max="9742" width="9.77734375" style="15" customWidth="1"/>
    <col min="9743" max="9743" width="4.77734375" style="15" customWidth="1"/>
    <col min="9744" max="9744" width="11.77734375" style="15" customWidth="1"/>
    <col min="9745" max="9745" width="9.77734375" style="15" customWidth="1"/>
    <col min="9746" max="9746" width="4.77734375" style="15" customWidth="1"/>
    <col min="9747" max="9747" width="11.77734375" style="15" customWidth="1"/>
    <col min="9748" max="9748" width="9.77734375" style="15" customWidth="1"/>
    <col min="9749" max="9749" width="11.77734375" style="15" customWidth="1"/>
    <col min="9750" max="9984" width="8.88671875" style="15"/>
    <col min="9985" max="9985" width="26.77734375" style="15" customWidth="1"/>
    <col min="9986" max="9986" width="9.77734375" style="15" customWidth="1"/>
    <col min="9987" max="9987" width="4.77734375" style="15" customWidth="1"/>
    <col min="9988" max="9988" width="11.77734375" style="15" customWidth="1"/>
    <col min="9989" max="9989" width="9.77734375" style="15" customWidth="1"/>
    <col min="9990" max="9990" width="4.77734375" style="15" customWidth="1"/>
    <col min="9991" max="9991" width="11.77734375" style="15" customWidth="1"/>
    <col min="9992" max="9992" width="9.77734375" style="15" customWidth="1"/>
    <col min="9993" max="9993" width="4.77734375" style="15" customWidth="1"/>
    <col min="9994" max="9994" width="11.77734375" style="15" customWidth="1"/>
    <col min="9995" max="9995" width="9.77734375" style="15" customWidth="1"/>
    <col min="9996" max="9996" width="4.77734375" style="15" customWidth="1"/>
    <col min="9997" max="9997" width="11.77734375" style="15" customWidth="1"/>
    <col min="9998" max="9998" width="9.77734375" style="15" customWidth="1"/>
    <col min="9999" max="9999" width="4.77734375" style="15" customWidth="1"/>
    <col min="10000" max="10000" width="11.77734375" style="15" customWidth="1"/>
    <col min="10001" max="10001" width="9.77734375" style="15" customWidth="1"/>
    <col min="10002" max="10002" width="4.77734375" style="15" customWidth="1"/>
    <col min="10003" max="10003" width="11.77734375" style="15" customWidth="1"/>
    <col min="10004" max="10004" width="9.77734375" style="15" customWidth="1"/>
    <col min="10005" max="10005" width="11.77734375" style="15" customWidth="1"/>
    <col min="10006" max="10240" width="8.88671875" style="15"/>
    <col min="10241" max="10241" width="26.77734375" style="15" customWidth="1"/>
    <col min="10242" max="10242" width="9.77734375" style="15" customWidth="1"/>
    <col min="10243" max="10243" width="4.77734375" style="15" customWidth="1"/>
    <col min="10244" max="10244" width="11.77734375" style="15" customWidth="1"/>
    <col min="10245" max="10245" width="9.77734375" style="15" customWidth="1"/>
    <col min="10246" max="10246" width="4.77734375" style="15" customWidth="1"/>
    <col min="10247" max="10247" width="11.77734375" style="15" customWidth="1"/>
    <col min="10248" max="10248" width="9.77734375" style="15" customWidth="1"/>
    <col min="10249" max="10249" width="4.77734375" style="15" customWidth="1"/>
    <col min="10250" max="10250" width="11.77734375" style="15" customWidth="1"/>
    <col min="10251" max="10251" width="9.77734375" style="15" customWidth="1"/>
    <col min="10252" max="10252" width="4.77734375" style="15" customWidth="1"/>
    <col min="10253" max="10253" width="11.77734375" style="15" customWidth="1"/>
    <col min="10254" max="10254" width="9.77734375" style="15" customWidth="1"/>
    <col min="10255" max="10255" width="4.77734375" style="15" customWidth="1"/>
    <col min="10256" max="10256" width="11.77734375" style="15" customWidth="1"/>
    <col min="10257" max="10257" width="9.77734375" style="15" customWidth="1"/>
    <col min="10258" max="10258" width="4.77734375" style="15" customWidth="1"/>
    <col min="10259" max="10259" width="11.77734375" style="15" customWidth="1"/>
    <col min="10260" max="10260" width="9.77734375" style="15" customWidth="1"/>
    <col min="10261" max="10261" width="11.77734375" style="15" customWidth="1"/>
    <col min="10262" max="10496" width="8.88671875" style="15"/>
    <col min="10497" max="10497" width="26.77734375" style="15" customWidth="1"/>
    <col min="10498" max="10498" width="9.77734375" style="15" customWidth="1"/>
    <col min="10499" max="10499" width="4.77734375" style="15" customWidth="1"/>
    <col min="10500" max="10500" width="11.77734375" style="15" customWidth="1"/>
    <col min="10501" max="10501" width="9.77734375" style="15" customWidth="1"/>
    <col min="10502" max="10502" width="4.77734375" style="15" customWidth="1"/>
    <col min="10503" max="10503" width="11.77734375" style="15" customWidth="1"/>
    <col min="10504" max="10504" width="9.77734375" style="15" customWidth="1"/>
    <col min="10505" max="10505" width="4.77734375" style="15" customWidth="1"/>
    <col min="10506" max="10506" width="11.77734375" style="15" customWidth="1"/>
    <col min="10507" max="10507" width="9.77734375" style="15" customWidth="1"/>
    <col min="10508" max="10508" width="4.77734375" style="15" customWidth="1"/>
    <col min="10509" max="10509" width="11.77734375" style="15" customWidth="1"/>
    <col min="10510" max="10510" width="9.77734375" style="15" customWidth="1"/>
    <col min="10511" max="10511" width="4.77734375" style="15" customWidth="1"/>
    <col min="10512" max="10512" width="11.77734375" style="15" customWidth="1"/>
    <col min="10513" max="10513" width="9.77734375" style="15" customWidth="1"/>
    <col min="10514" max="10514" width="4.77734375" style="15" customWidth="1"/>
    <col min="10515" max="10515" width="11.77734375" style="15" customWidth="1"/>
    <col min="10516" max="10516" width="9.77734375" style="15" customWidth="1"/>
    <col min="10517" max="10517" width="11.77734375" style="15" customWidth="1"/>
    <col min="10518" max="10752" width="8.88671875" style="15"/>
    <col min="10753" max="10753" width="26.77734375" style="15" customWidth="1"/>
    <col min="10754" max="10754" width="9.77734375" style="15" customWidth="1"/>
    <col min="10755" max="10755" width="4.77734375" style="15" customWidth="1"/>
    <col min="10756" max="10756" width="11.77734375" style="15" customWidth="1"/>
    <col min="10757" max="10757" width="9.77734375" style="15" customWidth="1"/>
    <col min="10758" max="10758" width="4.77734375" style="15" customWidth="1"/>
    <col min="10759" max="10759" width="11.77734375" style="15" customWidth="1"/>
    <col min="10760" max="10760" width="9.77734375" style="15" customWidth="1"/>
    <col min="10761" max="10761" width="4.77734375" style="15" customWidth="1"/>
    <col min="10762" max="10762" width="11.77734375" style="15" customWidth="1"/>
    <col min="10763" max="10763" width="9.77734375" style="15" customWidth="1"/>
    <col min="10764" max="10764" width="4.77734375" style="15" customWidth="1"/>
    <col min="10765" max="10765" width="11.77734375" style="15" customWidth="1"/>
    <col min="10766" max="10766" width="9.77734375" style="15" customWidth="1"/>
    <col min="10767" max="10767" width="4.77734375" style="15" customWidth="1"/>
    <col min="10768" max="10768" width="11.77734375" style="15" customWidth="1"/>
    <col min="10769" max="10769" width="9.77734375" style="15" customWidth="1"/>
    <col min="10770" max="10770" width="4.77734375" style="15" customWidth="1"/>
    <col min="10771" max="10771" width="11.77734375" style="15" customWidth="1"/>
    <col min="10772" max="10772" width="9.77734375" style="15" customWidth="1"/>
    <col min="10773" max="10773" width="11.77734375" style="15" customWidth="1"/>
    <col min="10774" max="11008" width="8.88671875" style="15"/>
    <col min="11009" max="11009" width="26.77734375" style="15" customWidth="1"/>
    <col min="11010" max="11010" width="9.77734375" style="15" customWidth="1"/>
    <col min="11011" max="11011" width="4.77734375" style="15" customWidth="1"/>
    <col min="11012" max="11012" width="11.77734375" style="15" customWidth="1"/>
    <col min="11013" max="11013" width="9.77734375" style="15" customWidth="1"/>
    <col min="11014" max="11014" width="4.77734375" style="15" customWidth="1"/>
    <col min="11015" max="11015" width="11.77734375" style="15" customWidth="1"/>
    <col min="11016" max="11016" width="9.77734375" style="15" customWidth="1"/>
    <col min="11017" max="11017" width="4.77734375" style="15" customWidth="1"/>
    <col min="11018" max="11018" width="11.77734375" style="15" customWidth="1"/>
    <col min="11019" max="11019" width="9.77734375" style="15" customWidth="1"/>
    <col min="11020" max="11020" width="4.77734375" style="15" customWidth="1"/>
    <col min="11021" max="11021" width="11.77734375" style="15" customWidth="1"/>
    <col min="11022" max="11022" width="9.77734375" style="15" customWidth="1"/>
    <col min="11023" max="11023" width="4.77734375" style="15" customWidth="1"/>
    <col min="11024" max="11024" width="11.77734375" style="15" customWidth="1"/>
    <col min="11025" max="11025" width="9.77734375" style="15" customWidth="1"/>
    <col min="11026" max="11026" width="4.77734375" style="15" customWidth="1"/>
    <col min="11027" max="11027" width="11.77734375" style="15" customWidth="1"/>
    <col min="11028" max="11028" width="9.77734375" style="15" customWidth="1"/>
    <col min="11029" max="11029" width="11.77734375" style="15" customWidth="1"/>
    <col min="11030" max="11264" width="8.88671875" style="15"/>
    <col min="11265" max="11265" width="26.77734375" style="15" customWidth="1"/>
    <col min="11266" max="11266" width="9.77734375" style="15" customWidth="1"/>
    <col min="11267" max="11267" width="4.77734375" style="15" customWidth="1"/>
    <col min="11268" max="11268" width="11.77734375" style="15" customWidth="1"/>
    <col min="11269" max="11269" width="9.77734375" style="15" customWidth="1"/>
    <col min="11270" max="11270" width="4.77734375" style="15" customWidth="1"/>
    <col min="11271" max="11271" width="11.77734375" style="15" customWidth="1"/>
    <col min="11272" max="11272" width="9.77734375" style="15" customWidth="1"/>
    <col min="11273" max="11273" width="4.77734375" style="15" customWidth="1"/>
    <col min="11274" max="11274" width="11.77734375" style="15" customWidth="1"/>
    <col min="11275" max="11275" width="9.77734375" style="15" customWidth="1"/>
    <col min="11276" max="11276" width="4.77734375" style="15" customWidth="1"/>
    <col min="11277" max="11277" width="11.77734375" style="15" customWidth="1"/>
    <col min="11278" max="11278" width="9.77734375" style="15" customWidth="1"/>
    <col min="11279" max="11279" width="4.77734375" style="15" customWidth="1"/>
    <col min="11280" max="11280" width="11.77734375" style="15" customWidth="1"/>
    <col min="11281" max="11281" width="9.77734375" style="15" customWidth="1"/>
    <col min="11282" max="11282" width="4.77734375" style="15" customWidth="1"/>
    <col min="11283" max="11283" width="11.77734375" style="15" customWidth="1"/>
    <col min="11284" max="11284" width="9.77734375" style="15" customWidth="1"/>
    <col min="11285" max="11285" width="11.77734375" style="15" customWidth="1"/>
    <col min="11286" max="11520" width="8.88671875" style="15"/>
    <col min="11521" max="11521" width="26.77734375" style="15" customWidth="1"/>
    <col min="11522" max="11522" width="9.77734375" style="15" customWidth="1"/>
    <col min="11523" max="11523" width="4.77734375" style="15" customWidth="1"/>
    <col min="11524" max="11524" width="11.77734375" style="15" customWidth="1"/>
    <col min="11525" max="11525" width="9.77734375" style="15" customWidth="1"/>
    <col min="11526" max="11526" width="4.77734375" style="15" customWidth="1"/>
    <col min="11527" max="11527" width="11.77734375" style="15" customWidth="1"/>
    <col min="11528" max="11528" width="9.77734375" style="15" customWidth="1"/>
    <col min="11529" max="11529" width="4.77734375" style="15" customWidth="1"/>
    <col min="11530" max="11530" width="11.77734375" style="15" customWidth="1"/>
    <col min="11531" max="11531" width="9.77734375" style="15" customWidth="1"/>
    <col min="11532" max="11532" width="4.77734375" style="15" customWidth="1"/>
    <col min="11533" max="11533" width="11.77734375" style="15" customWidth="1"/>
    <col min="11534" max="11534" width="9.77734375" style="15" customWidth="1"/>
    <col min="11535" max="11535" width="4.77734375" style="15" customWidth="1"/>
    <col min="11536" max="11536" width="11.77734375" style="15" customWidth="1"/>
    <col min="11537" max="11537" width="9.77734375" style="15" customWidth="1"/>
    <col min="11538" max="11538" width="4.77734375" style="15" customWidth="1"/>
    <col min="11539" max="11539" width="11.77734375" style="15" customWidth="1"/>
    <col min="11540" max="11540" width="9.77734375" style="15" customWidth="1"/>
    <col min="11541" max="11541" width="11.77734375" style="15" customWidth="1"/>
    <col min="11542" max="11776" width="8.88671875" style="15"/>
    <col min="11777" max="11777" width="26.77734375" style="15" customWidth="1"/>
    <col min="11778" max="11778" width="9.77734375" style="15" customWidth="1"/>
    <col min="11779" max="11779" width="4.77734375" style="15" customWidth="1"/>
    <col min="11780" max="11780" width="11.77734375" style="15" customWidth="1"/>
    <col min="11781" max="11781" width="9.77734375" style="15" customWidth="1"/>
    <col min="11782" max="11782" width="4.77734375" style="15" customWidth="1"/>
    <col min="11783" max="11783" width="11.77734375" style="15" customWidth="1"/>
    <col min="11784" max="11784" width="9.77734375" style="15" customWidth="1"/>
    <col min="11785" max="11785" width="4.77734375" style="15" customWidth="1"/>
    <col min="11786" max="11786" width="11.77734375" style="15" customWidth="1"/>
    <col min="11787" max="11787" width="9.77734375" style="15" customWidth="1"/>
    <col min="11788" max="11788" width="4.77734375" style="15" customWidth="1"/>
    <col min="11789" max="11789" width="11.77734375" style="15" customWidth="1"/>
    <col min="11790" max="11790" width="9.77734375" style="15" customWidth="1"/>
    <col min="11791" max="11791" width="4.77734375" style="15" customWidth="1"/>
    <col min="11792" max="11792" width="11.77734375" style="15" customWidth="1"/>
    <col min="11793" max="11793" width="9.77734375" style="15" customWidth="1"/>
    <col min="11794" max="11794" width="4.77734375" style="15" customWidth="1"/>
    <col min="11795" max="11795" width="11.77734375" style="15" customWidth="1"/>
    <col min="11796" max="11796" width="9.77734375" style="15" customWidth="1"/>
    <col min="11797" max="11797" width="11.77734375" style="15" customWidth="1"/>
    <col min="11798" max="12032" width="8.88671875" style="15"/>
    <col min="12033" max="12033" width="26.77734375" style="15" customWidth="1"/>
    <col min="12034" max="12034" width="9.77734375" style="15" customWidth="1"/>
    <col min="12035" max="12035" width="4.77734375" style="15" customWidth="1"/>
    <col min="12036" max="12036" width="11.77734375" style="15" customWidth="1"/>
    <col min="12037" max="12037" width="9.77734375" style="15" customWidth="1"/>
    <col min="12038" max="12038" width="4.77734375" style="15" customWidth="1"/>
    <col min="12039" max="12039" width="11.77734375" style="15" customWidth="1"/>
    <col min="12040" max="12040" width="9.77734375" style="15" customWidth="1"/>
    <col min="12041" max="12041" width="4.77734375" style="15" customWidth="1"/>
    <col min="12042" max="12042" width="11.77734375" style="15" customWidth="1"/>
    <col min="12043" max="12043" width="9.77734375" style="15" customWidth="1"/>
    <col min="12044" max="12044" width="4.77734375" style="15" customWidth="1"/>
    <col min="12045" max="12045" width="11.77734375" style="15" customWidth="1"/>
    <col min="12046" max="12046" width="9.77734375" style="15" customWidth="1"/>
    <col min="12047" max="12047" width="4.77734375" style="15" customWidth="1"/>
    <col min="12048" max="12048" width="11.77734375" style="15" customWidth="1"/>
    <col min="12049" max="12049" width="9.77734375" style="15" customWidth="1"/>
    <col min="12050" max="12050" width="4.77734375" style="15" customWidth="1"/>
    <col min="12051" max="12051" width="11.77734375" style="15" customWidth="1"/>
    <col min="12052" max="12052" width="9.77734375" style="15" customWidth="1"/>
    <col min="12053" max="12053" width="11.77734375" style="15" customWidth="1"/>
    <col min="12054" max="12288" width="8.88671875" style="15"/>
    <col min="12289" max="12289" width="26.77734375" style="15" customWidth="1"/>
    <col min="12290" max="12290" width="9.77734375" style="15" customWidth="1"/>
    <col min="12291" max="12291" width="4.77734375" style="15" customWidth="1"/>
    <col min="12292" max="12292" width="11.77734375" style="15" customWidth="1"/>
    <col min="12293" max="12293" width="9.77734375" style="15" customWidth="1"/>
    <col min="12294" max="12294" width="4.77734375" style="15" customWidth="1"/>
    <col min="12295" max="12295" width="11.77734375" style="15" customWidth="1"/>
    <col min="12296" max="12296" width="9.77734375" style="15" customWidth="1"/>
    <col min="12297" max="12297" width="4.77734375" style="15" customWidth="1"/>
    <col min="12298" max="12298" width="11.77734375" style="15" customWidth="1"/>
    <col min="12299" max="12299" width="9.77734375" style="15" customWidth="1"/>
    <col min="12300" max="12300" width="4.77734375" style="15" customWidth="1"/>
    <col min="12301" max="12301" width="11.77734375" style="15" customWidth="1"/>
    <col min="12302" max="12302" width="9.77734375" style="15" customWidth="1"/>
    <col min="12303" max="12303" width="4.77734375" style="15" customWidth="1"/>
    <col min="12304" max="12304" width="11.77734375" style="15" customWidth="1"/>
    <col min="12305" max="12305" width="9.77734375" style="15" customWidth="1"/>
    <col min="12306" max="12306" width="4.77734375" style="15" customWidth="1"/>
    <col min="12307" max="12307" width="11.77734375" style="15" customWidth="1"/>
    <col min="12308" max="12308" width="9.77734375" style="15" customWidth="1"/>
    <col min="12309" max="12309" width="11.77734375" style="15" customWidth="1"/>
    <col min="12310" max="12544" width="8.88671875" style="15"/>
    <col min="12545" max="12545" width="26.77734375" style="15" customWidth="1"/>
    <col min="12546" max="12546" width="9.77734375" style="15" customWidth="1"/>
    <col min="12547" max="12547" width="4.77734375" style="15" customWidth="1"/>
    <col min="12548" max="12548" width="11.77734375" style="15" customWidth="1"/>
    <col min="12549" max="12549" width="9.77734375" style="15" customWidth="1"/>
    <col min="12550" max="12550" width="4.77734375" style="15" customWidth="1"/>
    <col min="12551" max="12551" width="11.77734375" style="15" customWidth="1"/>
    <col min="12552" max="12552" width="9.77734375" style="15" customWidth="1"/>
    <col min="12553" max="12553" width="4.77734375" style="15" customWidth="1"/>
    <col min="12554" max="12554" width="11.77734375" style="15" customWidth="1"/>
    <col min="12555" max="12555" width="9.77734375" style="15" customWidth="1"/>
    <col min="12556" max="12556" width="4.77734375" style="15" customWidth="1"/>
    <col min="12557" max="12557" width="11.77734375" style="15" customWidth="1"/>
    <col min="12558" max="12558" width="9.77734375" style="15" customWidth="1"/>
    <col min="12559" max="12559" width="4.77734375" style="15" customWidth="1"/>
    <col min="12560" max="12560" width="11.77734375" style="15" customWidth="1"/>
    <col min="12561" max="12561" width="9.77734375" style="15" customWidth="1"/>
    <col min="12562" max="12562" width="4.77734375" style="15" customWidth="1"/>
    <col min="12563" max="12563" width="11.77734375" style="15" customWidth="1"/>
    <col min="12564" max="12564" width="9.77734375" style="15" customWidth="1"/>
    <col min="12565" max="12565" width="11.77734375" style="15" customWidth="1"/>
    <col min="12566" max="12800" width="8.88671875" style="15"/>
    <col min="12801" max="12801" width="26.77734375" style="15" customWidth="1"/>
    <col min="12802" max="12802" width="9.77734375" style="15" customWidth="1"/>
    <col min="12803" max="12803" width="4.77734375" style="15" customWidth="1"/>
    <col min="12804" max="12804" width="11.77734375" style="15" customWidth="1"/>
    <col min="12805" max="12805" width="9.77734375" style="15" customWidth="1"/>
    <col min="12806" max="12806" width="4.77734375" style="15" customWidth="1"/>
    <col min="12807" max="12807" width="11.77734375" style="15" customWidth="1"/>
    <col min="12808" max="12808" width="9.77734375" style="15" customWidth="1"/>
    <col min="12809" max="12809" width="4.77734375" style="15" customWidth="1"/>
    <col min="12810" max="12810" width="11.77734375" style="15" customWidth="1"/>
    <col min="12811" max="12811" width="9.77734375" style="15" customWidth="1"/>
    <col min="12812" max="12812" width="4.77734375" style="15" customWidth="1"/>
    <col min="12813" max="12813" width="11.77734375" style="15" customWidth="1"/>
    <col min="12814" max="12814" width="9.77734375" style="15" customWidth="1"/>
    <col min="12815" max="12815" width="4.77734375" style="15" customWidth="1"/>
    <col min="12816" max="12816" width="11.77734375" style="15" customWidth="1"/>
    <col min="12817" max="12817" width="9.77734375" style="15" customWidth="1"/>
    <col min="12818" max="12818" width="4.77734375" style="15" customWidth="1"/>
    <col min="12819" max="12819" width="11.77734375" style="15" customWidth="1"/>
    <col min="12820" max="12820" width="9.77734375" style="15" customWidth="1"/>
    <col min="12821" max="12821" width="11.77734375" style="15" customWidth="1"/>
    <col min="12822" max="13056" width="8.88671875" style="15"/>
    <col min="13057" max="13057" width="26.77734375" style="15" customWidth="1"/>
    <col min="13058" max="13058" width="9.77734375" style="15" customWidth="1"/>
    <col min="13059" max="13059" width="4.77734375" style="15" customWidth="1"/>
    <col min="13060" max="13060" width="11.77734375" style="15" customWidth="1"/>
    <col min="13061" max="13061" width="9.77734375" style="15" customWidth="1"/>
    <col min="13062" max="13062" width="4.77734375" style="15" customWidth="1"/>
    <col min="13063" max="13063" width="11.77734375" style="15" customWidth="1"/>
    <col min="13064" max="13064" width="9.77734375" style="15" customWidth="1"/>
    <col min="13065" max="13065" width="4.77734375" style="15" customWidth="1"/>
    <col min="13066" max="13066" width="11.77734375" style="15" customWidth="1"/>
    <col min="13067" max="13067" width="9.77734375" style="15" customWidth="1"/>
    <col min="13068" max="13068" width="4.77734375" style="15" customWidth="1"/>
    <col min="13069" max="13069" width="11.77734375" style="15" customWidth="1"/>
    <col min="13070" max="13070" width="9.77734375" style="15" customWidth="1"/>
    <col min="13071" max="13071" width="4.77734375" style="15" customWidth="1"/>
    <col min="13072" max="13072" width="11.77734375" style="15" customWidth="1"/>
    <col min="13073" max="13073" width="9.77734375" style="15" customWidth="1"/>
    <col min="13074" max="13074" width="4.77734375" style="15" customWidth="1"/>
    <col min="13075" max="13075" width="11.77734375" style="15" customWidth="1"/>
    <col min="13076" max="13076" width="9.77734375" style="15" customWidth="1"/>
    <col min="13077" max="13077" width="11.77734375" style="15" customWidth="1"/>
    <col min="13078" max="13312" width="8.88671875" style="15"/>
    <col min="13313" max="13313" width="26.77734375" style="15" customWidth="1"/>
    <col min="13314" max="13314" width="9.77734375" style="15" customWidth="1"/>
    <col min="13315" max="13315" width="4.77734375" style="15" customWidth="1"/>
    <col min="13316" max="13316" width="11.77734375" style="15" customWidth="1"/>
    <col min="13317" max="13317" width="9.77734375" style="15" customWidth="1"/>
    <col min="13318" max="13318" width="4.77734375" style="15" customWidth="1"/>
    <col min="13319" max="13319" width="11.77734375" style="15" customWidth="1"/>
    <col min="13320" max="13320" width="9.77734375" style="15" customWidth="1"/>
    <col min="13321" max="13321" width="4.77734375" style="15" customWidth="1"/>
    <col min="13322" max="13322" width="11.77734375" style="15" customWidth="1"/>
    <col min="13323" max="13323" width="9.77734375" style="15" customWidth="1"/>
    <col min="13324" max="13324" width="4.77734375" style="15" customWidth="1"/>
    <col min="13325" max="13325" width="11.77734375" style="15" customWidth="1"/>
    <col min="13326" max="13326" width="9.77734375" style="15" customWidth="1"/>
    <col min="13327" max="13327" width="4.77734375" style="15" customWidth="1"/>
    <col min="13328" max="13328" width="11.77734375" style="15" customWidth="1"/>
    <col min="13329" max="13329" width="9.77734375" style="15" customWidth="1"/>
    <col min="13330" max="13330" width="4.77734375" style="15" customWidth="1"/>
    <col min="13331" max="13331" width="11.77734375" style="15" customWidth="1"/>
    <col min="13332" max="13332" width="9.77734375" style="15" customWidth="1"/>
    <col min="13333" max="13333" width="11.77734375" style="15" customWidth="1"/>
    <col min="13334" max="13568" width="8.88671875" style="15"/>
    <col min="13569" max="13569" width="26.77734375" style="15" customWidth="1"/>
    <col min="13570" max="13570" width="9.77734375" style="15" customWidth="1"/>
    <col min="13571" max="13571" width="4.77734375" style="15" customWidth="1"/>
    <col min="13572" max="13572" width="11.77734375" style="15" customWidth="1"/>
    <col min="13573" max="13573" width="9.77734375" style="15" customWidth="1"/>
    <col min="13574" max="13574" width="4.77734375" style="15" customWidth="1"/>
    <col min="13575" max="13575" width="11.77734375" style="15" customWidth="1"/>
    <col min="13576" max="13576" width="9.77734375" style="15" customWidth="1"/>
    <col min="13577" max="13577" width="4.77734375" style="15" customWidth="1"/>
    <col min="13578" max="13578" width="11.77734375" style="15" customWidth="1"/>
    <col min="13579" max="13579" width="9.77734375" style="15" customWidth="1"/>
    <col min="13580" max="13580" width="4.77734375" style="15" customWidth="1"/>
    <col min="13581" max="13581" width="11.77734375" style="15" customWidth="1"/>
    <col min="13582" max="13582" width="9.77734375" style="15" customWidth="1"/>
    <col min="13583" max="13583" width="4.77734375" style="15" customWidth="1"/>
    <col min="13584" max="13584" width="11.77734375" style="15" customWidth="1"/>
    <col min="13585" max="13585" width="9.77734375" style="15" customWidth="1"/>
    <col min="13586" max="13586" width="4.77734375" style="15" customWidth="1"/>
    <col min="13587" max="13587" width="11.77734375" style="15" customWidth="1"/>
    <col min="13588" max="13588" width="9.77734375" style="15" customWidth="1"/>
    <col min="13589" max="13589" width="11.77734375" style="15" customWidth="1"/>
    <col min="13590" max="13824" width="8.88671875" style="15"/>
    <col min="13825" max="13825" width="26.77734375" style="15" customWidth="1"/>
    <col min="13826" max="13826" width="9.77734375" style="15" customWidth="1"/>
    <col min="13827" max="13827" width="4.77734375" style="15" customWidth="1"/>
    <col min="13828" max="13828" width="11.77734375" style="15" customWidth="1"/>
    <col min="13829" max="13829" width="9.77734375" style="15" customWidth="1"/>
    <col min="13830" max="13830" width="4.77734375" style="15" customWidth="1"/>
    <col min="13831" max="13831" width="11.77734375" style="15" customWidth="1"/>
    <col min="13832" max="13832" width="9.77734375" style="15" customWidth="1"/>
    <col min="13833" max="13833" width="4.77734375" style="15" customWidth="1"/>
    <col min="13834" max="13834" width="11.77734375" style="15" customWidth="1"/>
    <col min="13835" max="13835" width="9.77734375" style="15" customWidth="1"/>
    <col min="13836" max="13836" width="4.77734375" style="15" customWidth="1"/>
    <col min="13837" max="13837" width="11.77734375" style="15" customWidth="1"/>
    <col min="13838" max="13838" width="9.77734375" style="15" customWidth="1"/>
    <col min="13839" max="13839" width="4.77734375" style="15" customWidth="1"/>
    <col min="13840" max="13840" width="11.77734375" style="15" customWidth="1"/>
    <col min="13841" max="13841" width="9.77734375" style="15" customWidth="1"/>
    <col min="13842" max="13842" width="4.77734375" style="15" customWidth="1"/>
    <col min="13843" max="13843" width="11.77734375" style="15" customWidth="1"/>
    <col min="13844" max="13844" width="9.77734375" style="15" customWidth="1"/>
    <col min="13845" max="13845" width="11.77734375" style="15" customWidth="1"/>
    <col min="13846" max="14080" width="8.88671875" style="15"/>
    <col min="14081" max="14081" width="26.77734375" style="15" customWidth="1"/>
    <col min="14082" max="14082" width="9.77734375" style="15" customWidth="1"/>
    <col min="14083" max="14083" width="4.77734375" style="15" customWidth="1"/>
    <col min="14084" max="14084" width="11.77734375" style="15" customWidth="1"/>
    <col min="14085" max="14085" width="9.77734375" style="15" customWidth="1"/>
    <col min="14086" max="14086" width="4.77734375" style="15" customWidth="1"/>
    <col min="14087" max="14087" width="11.77734375" style="15" customWidth="1"/>
    <col min="14088" max="14088" width="9.77734375" style="15" customWidth="1"/>
    <col min="14089" max="14089" width="4.77734375" style="15" customWidth="1"/>
    <col min="14090" max="14090" width="11.77734375" style="15" customWidth="1"/>
    <col min="14091" max="14091" width="9.77734375" style="15" customWidth="1"/>
    <col min="14092" max="14092" width="4.77734375" style="15" customWidth="1"/>
    <col min="14093" max="14093" width="11.77734375" style="15" customWidth="1"/>
    <col min="14094" max="14094" width="9.77734375" style="15" customWidth="1"/>
    <col min="14095" max="14095" width="4.77734375" style="15" customWidth="1"/>
    <col min="14096" max="14096" width="11.77734375" style="15" customWidth="1"/>
    <col min="14097" max="14097" width="9.77734375" style="15" customWidth="1"/>
    <col min="14098" max="14098" width="4.77734375" style="15" customWidth="1"/>
    <col min="14099" max="14099" width="11.77734375" style="15" customWidth="1"/>
    <col min="14100" max="14100" width="9.77734375" style="15" customWidth="1"/>
    <col min="14101" max="14101" width="11.77734375" style="15" customWidth="1"/>
    <col min="14102" max="14336" width="8.88671875" style="15"/>
    <col min="14337" max="14337" width="26.77734375" style="15" customWidth="1"/>
    <col min="14338" max="14338" width="9.77734375" style="15" customWidth="1"/>
    <col min="14339" max="14339" width="4.77734375" style="15" customWidth="1"/>
    <col min="14340" max="14340" width="11.77734375" style="15" customWidth="1"/>
    <col min="14341" max="14341" width="9.77734375" style="15" customWidth="1"/>
    <col min="14342" max="14342" width="4.77734375" style="15" customWidth="1"/>
    <col min="14343" max="14343" width="11.77734375" style="15" customWidth="1"/>
    <col min="14344" max="14344" width="9.77734375" style="15" customWidth="1"/>
    <col min="14345" max="14345" width="4.77734375" style="15" customWidth="1"/>
    <col min="14346" max="14346" width="11.77734375" style="15" customWidth="1"/>
    <col min="14347" max="14347" width="9.77734375" style="15" customWidth="1"/>
    <col min="14348" max="14348" width="4.77734375" style="15" customWidth="1"/>
    <col min="14349" max="14349" width="11.77734375" style="15" customWidth="1"/>
    <col min="14350" max="14350" width="9.77734375" style="15" customWidth="1"/>
    <col min="14351" max="14351" width="4.77734375" style="15" customWidth="1"/>
    <col min="14352" max="14352" width="11.77734375" style="15" customWidth="1"/>
    <col min="14353" max="14353" width="9.77734375" style="15" customWidth="1"/>
    <col min="14354" max="14354" width="4.77734375" style="15" customWidth="1"/>
    <col min="14355" max="14355" width="11.77734375" style="15" customWidth="1"/>
    <col min="14356" max="14356" width="9.77734375" style="15" customWidth="1"/>
    <col min="14357" max="14357" width="11.77734375" style="15" customWidth="1"/>
    <col min="14358" max="14592" width="8.88671875" style="15"/>
    <col min="14593" max="14593" width="26.77734375" style="15" customWidth="1"/>
    <col min="14594" max="14594" width="9.77734375" style="15" customWidth="1"/>
    <col min="14595" max="14595" width="4.77734375" style="15" customWidth="1"/>
    <col min="14596" max="14596" width="11.77734375" style="15" customWidth="1"/>
    <col min="14597" max="14597" width="9.77734375" style="15" customWidth="1"/>
    <col min="14598" max="14598" width="4.77734375" style="15" customWidth="1"/>
    <col min="14599" max="14599" width="11.77734375" style="15" customWidth="1"/>
    <col min="14600" max="14600" width="9.77734375" style="15" customWidth="1"/>
    <col min="14601" max="14601" width="4.77734375" style="15" customWidth="1"/>
    <col min="14602" max="14602" width="11.77734375" style="15" customWidth="1"/>
    <col min="14603" max="14603" width="9.77734375" style="15" customWidth="1"/>
    <col min="14604" max="14604" width="4.77734375" style="15" customWidth="1"/>
    <col min="14605" max="14605" width="11.77734375" style="15" customWidth="1"/>
    <col min="14606" max="14606" width="9.77734375" style="15" customWidth="1"/>
    <col min="14607" max="14607" width="4.77734375" style="15" customWidth="1"/>
    <col min="14608" max="14608" width="11.77734375" style="15" customWidth="1"/>
    <col min="14609" max="14609" width="9.77734375" style="15" customWidth="1"/>
    <col min="14610" max="14610" width="4.77734375" style="15" customWidth="1"/>
    <col min="14611" max="14611" width="11.77734375" style="15" customWidth="1"/>
    <col min="14612" max="14612" width="9.77734375" style="15" customWidth="1"/>
    <col min="14613" max="14613" width="11.77734375" style="15" customWidth="1"/>
    <col min="14614" max="14848" width="8.88671875" style="15"/>
    <col min="14849" max="14849" width="26.77734375" style="15" customWidth="1"/>
    <col min="14850" max="14850" width="9.77734375" style="15" customWidth="1"/>
    <col min="14851" max="14851" width="4.77734375" style="15" customWidth="1"/>
    <col min="14852" max="14852" width="11.77734375" style="15" customWidth="1"/>
    <col min="14853" max="14853" width="9.77734375" style="15" customWidth="1"/>
    <col min="14854" max="14854" width="4.77734375" style="15" customWidth="1"/>
    <col min="14855" max="14855" width="11.77734375" style="15" customWidth="1"/>
    <col min="14856" max="14856" width="9.77734375" style="15" customWidth="1"/>
    <col min="14857" max="14857" width="4.77734375" style="15" customWidth="1"/>
    <col min="14858" max="14858" width="11.77734375" style="15" customWidth="1"/>
    <col min="14859" max="14859" width="9.77734375" style="15" customWidth="1"/>
    <col min="14860" max="14860" width="4.77734375" style="15" customWidth="1"/>
    <col min="14861" max="14861" width="11.77734375" style="15" customWidth="1"/>
    <col min="14862" max="14862" width="9.77734375" style="15" customWidth="1"/>
    <col min="14863" max="14863" width="4.77734375" style="15" customWidth="1"/>
    <col min="14864" max="14864" width="11.77734375" style="15" customWidth="1"/>
    <col min="14865" max="14865" width="9.77734375" style="15" customWidth="1"/>
    <col min="14866" max="14866" width="4.77734375" style="15" customWidth="1"/>
    <col min="14867" max="14867" width="11.77734375" style="15" customWidth="1"/>
    <col min="14868" max="14868" width="9.77734375" style="15" customWidth="1"/>
    <col min="14869" max="14869" width="11.77734375" style="15" customWidth="1"/>
    <col min="14870" max="15104" width="8.88671875" style="15"/>
    <col min="15105" max="15105" width="26.77734375" style="15" customWidth="1"/>
    <col min="15106" max="15106" width="9.77734375" style="15" customWidth="1"/>
    <col min="15107" max="15107" width="4.77734375" style="15" customWidth="1"/>
    <col min="15108" max="15108" width="11.77734375" style="15" customWidth="1"/>
    <col min="15109" max="15109" width="9.77734375" style="15" customWidth="1"/>
    <col min="15110" max="15110" width="4.77734375" style="15" customWidth="1"/>
    <col min="15111" max="15111" width="11.77734375" style="15" customWidth="1"/>
    <col min="15112" max="15112" width="9.77734375" style="15" customWidth="1"/>
    <col min="15113" max="15113" width="4.77734375" style="15" customWidth="1"/>
    <col min="15114" max="15114" width="11.77734375" style="15" customWidth="1"/>
    <col min="15115" max="15115" width="9.77734375" style="15" customWidth="1"/>
    <col min="15116" max="15116" width="4.77734375" style="15" customWidth="1"/>
    <col min="15117" max="15117" width="11.77734375" style="15" customWidth="1"/>
    <col min="15118" max="15118" width="9.77734375" style="15" customWidth="1"/>
    <col min="15119" max="15119" width="4.77734375" style="15" customWidth="1"/>
    <col min="15120" max="15120" width="11.77734375" style="15" customWidth="1"/>
    <col min="15121" max="15121" width="9.77734375" style="15" customWidth="1"/>
    <col min="15122" max="15122" width="4.77734375" style="15" customWidth="1"/>
    <col min="15123" max="15123" width="11.77734375" style="15" customWidth="1"/>
    <col min="15124" max="15124" width="9.77734375" style="15" customWidth="1"/>
    <col min="15125" max="15125" width="11.77734375" style="15" customWidth="1"/>
    <col min="15126" max="15360" width="8.88671875" style="15"/>
    <col min="15361" max="15361" width="26.77734375" style="15" customWidth="1"/>
    <col min="15362" max="15362" width="9.77734375" style="15" customWidth="1"/>
    <col min="15363" max="15363" width="4.77734375" style="15" customWidth="1"/>
    <col min="15364" max="15364" width="11.77734375" style="15" customWidth="1"/>
    <col min="15365" max="15365" width="9.77734375" style="15" customWidth="1"/>
    <col min="15366" max="15366" width="4.77734375" style="15" customWidth="1"/>
    <col min="15367" max="15367" width="11.77734375" style="15" customWidth="1"/>
    <col min="15368" max="15368" width="9.77734375" style="15" customWidth="1"/>
    <col min="15369" max="15369" width="4.77734375" style="15" customWidth="1"/>
    <col min="15370" max="15370" width="11.77734375" style="15" customWidth="1"/>
    <col min="15371" max="15371" width="9.77734375" style="15" customWidth="1"/>
    <col min="15372" max="15372" width="4.77734375" style="15" customWidth="1"/>
    <col min="15373" max="15373" width="11.77734375" style="15" customWidth="1"/>
    <col min="15374" max="15374" width="9.77734375" style="15" customWidth="1"/>
    <col min="15375" max="15375" width="4.77734375" style="15" customWidth="1"/>
    <col min="15376" max="15376" width="11.77734375" style="15" customWidth="1"/>
    <col min="15377" max="15377" width="9.77734375" style="15" customWidth="1"/>
    <col min="15378" max="15378" width="4.77734375" style="15" customWidth="1"/>
    <col min="15379" max="15379" width="11.77734375" style="15" customWidth="1"/>
    <col min="15380" max="15380" width="9.77734375" style="15" customWidth="1"/>
    <col min="15381" max="15381" width="11.77734375" style="15" customWidth="1"/>
    <col min="15382" max="15616" width="8.88671875" style="15"/>
    <col min="15617" max="15617" width="26.77734375" style="15" customWidth="1"/>
    <col min="15618" max="15618" width="9.77734375" style="15" customWidth="1"/>
    <col min="15619" max="15619" width="4.77734375" style="15" customWidth="1"/>
    <col min="15620" max="15620" width="11.77734375" style="15" customWidth="1"/>
    <col min="15621" max="15621" width="9.77734375" style="15" customWidth="1"/>
    <col min="15622" max="15622" width="4.77734375" style="15" customWidth="1"/>
    <col min="15623" max="15623" width="11.77734375" style="15" customWidth="1"/>
    <col min="15624" max="15624" width="9.77734375" style="15" customWidth="1"/>
    <col min="15625" max="15625" width="4.77734375" style="15" customWidth="1"/>
    <col min="15626" max="15626" width="11.77734375" style="15" customWidth="1"/>
    <col min="15627" max="15627" width="9.77734375" style="15" customWidth="1"/>
    <col min="15628" max="15628" width="4.77734375" style="15" customWidth="1"/>
    <col min="15629" max="15629" width="11.77734375" style="15" customWidth="1"/>
    <col min="15630" max="15630" width="9.77734375" style="15" customWidth="1"/>
    <col min="15631" max="15631" width="4.77734375" style="15" customWidth="1"/>
    <col min="15632" max="15632" width="11.77734375" style="15" customWidth="1"/>
    <col min="15633" max="15633" width="9.77734375" style="15" customWidth="1"/>
    <col min="15634" max="15634" width="4.77734375" style="15" customWidth="1"/>
    <col min="15635" max="15635" width="11.77734375" style="15" customWidth="1"/>
    <col min="15636" max="15636" width="9.77734375" style="15" customWidth="1"/>
    <col min="15637" max="15637" width="11.77734375" style="15" customWidth="1"/>
    <col min="15638" max="15872" width="8.88671875" style="15"/>
    <col min="15873" max="15873" width="26.77734375" style="15" customWidth="1"/>
    <col min="15874" max="15874" width="9.77734375" style="15" customWidth="1"/>
    <col min="15875" max="15875" width="4.77734375" style="15" customWidth="1"/>
    <col min="15876" max="15876" width="11.77734375" style="15" customWidth="1"/>
    <col min="15877" max="15877" width="9.77734375" style="15" customWidth="1"/>
    <col min="15878" max="15878" width="4.77734375" style="15" customWidth="1"/>
    <col min="15879" max="15879" width="11.77734375" style="15" customWidth="1"/>
    <col min="15880" max="15880" width="9.77734375" style="15" customWidth="1"/>
    <col min="15881" max="15881" width="4.77734375" style="15" customWidth="1"/>
    <col min="15882" max="15882" width="11.77734375" style="15" customWidth="1"/>
    <col min="15883" max="15883" width="9.77734375" style="15" customWidth="1"/>
    <col min="15884" max="15884" width="4.77734375" style="15" customWidth="1"/>
    <col min="15885" max="15885" width="11.77734375" style="15" customWidth="1"/>
    <col min="15886" max="15886" width="9.77734375" style="15" customWidth="1"/>
    <col min="15887" max="15887" width="4.77734375" style="15" customWidth="1"/>
    <col min="15888" max="15888" width="11.77734375" style="15" customWidth="1"/>
    <col min="15889" max="15889" width="9.77734375" style="15" customWidth="1"/>
    <col min="15890" max="15890" width="4.77734375" style="15" customWidth="1"/>
    <col min="15891" max="15891" width="11.77734375" style="15" customWidth="1"/>
    <col min="15892" max="15892" width="9.77734375" style="15" customWidth="1"/>
    <col min="15893" max="15893" width="11.77734375" style="15" customWidth="1"/>
    <col min="15894" max="16128" width="8.88671875" style="15"/>
    <col min="16129" max="16129" width="26.77734375" style="15" customWidth="1"/>
    <col min="16130" max="16130" width="9.77734375" style="15" customWidth="1"/>
    <col min="16131" max="16131" width="4.77734375" style="15" customWidth="1"/>
    <col min="16132" max="16132" width="11.77734375" style="15" customWidth="1"/>
    <col min="16133" max="16133" width="9.77734375" style="15" customWidth="1"/>
    <col min="16134" max="16134" width="4.77734375" style="15" customWidth="1"/>
    <col min="16135" max="16135" width="11.77734375" style="15" customWidth="1"/>
    <col min="16136" max="16136" width="9.77734375" style="15" customWidth="1"/>
    <col min="16137" max="16137" width="4.77734375" style="15" customWidth="1"/>
    <col min="16138" max="16138" width="11.77734375" style="15" customWidth="1"/>
    <col min="16139" max="16139" width="9.77734375" style="15" customWidth="1"/>
    <col min="16140" max="16140" width="4.77734375" style="15" customWidth="1"/>
    <col min="16141" max="16141" width="11.77734375" style="15" customWidth="1"/>
    <col min="16142" max="16142" width="9.77734375" style="15" customWidth="1"/>
    <col min="16143" max="16143" width="4.77734375" style="15" customWidth="1"/>
    <col min="16144" max="16144" width="11.77734375" style="15" customWidth="1"/>
    <col min="16145" max="16145" width="9.77734375" style="15" customWidth="1"/>
    <col min="16146" max="16146" width="4.77734375" style="15" customWidth="1"/>
    <col min="16147" max="16147" width="11.77734375" style="15" customWidth="1"/>
    <col min="16148" max="16148" width="9.77734375" style="15" customWidth="1"/>
    <col min="16149" max="16149" width="11.77734375" style="15" customWidth="1"/>
    <col min="16150" max="16384" width="8.88671875" style="15"/>
  </cols>
  <sheetData>
    <row r="1" spans="1:21" s="202" customFormat="1" ht="45" customHeight="1" x14ac:dyDescent="0.15">
      <c r="A1" s="201" t="s">
        <v>90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s="16" customFormat="1" ht="21.95" customHeight="1" x14ac:dyDescent="0.15"/>
    <row r="3" spans="1:21" s="16" customFormat="1" ht="33" customHeight="1" x14ac:dyDescent="0.15">
      <c r="A3" s="16" t="str">
        <f>+경집!A3</f>
        <v>■ 과업명:백남준아트센터 기획전 방호인력 도급 용역[1개월 미만(3월) 기준]</v>
      </c>
      <c r="U3" s="78" t="s">
        <v>73</v>
      </c>
    </row>
    <row r="4" spans="1:21" ht="33" customHeight="1" x14ac:dyDescent="0.15">
      <c r="A4" s="418" t="s">
        <v>27</v>
      </c>
      <c r="B4" s="418" t="s">
        <v>91</v>
      </c>
      <c r="C4" s="418"/>
      <c r="D4" s="418"/>
      <c r="E4" s="418" t="s">
        <v>407</v>
      </c>
      <c r="F4" s="418"/>
      <c r="G4" s="418"/>
      <c r="H4" s="418" t="s">
        <v>84</v>
      </c>
      <c r="I4" s="418"/>
      <c r="J4" s="418"/>
      <c r="K4" s="418" t="s">
        <v>85</v>
      </c>
      <c r="L4" s="418"/>
      <c r="M4" s="418"/>
      <c r="N4" s="418" t="s">
        <v>86</v>
      </c>
      <c r="O4" s="418"/>
      <c r="P4" s="418"/>
      <c r="Q4" s="418" t="s">
        <v>87</v>
      </c>
      <c r="R4" s="418"/>
      <c r="S4" s="418"/>
      <c r="T4" s="418" t="s">
        <v>92</v>
      </c>
      <c r="U4" s="418"/>
    </row>
    <row r="5" spans="1:21" ht="33" customHeight="1" x14ac:dyDescent="0.15">
      <c r="A5" s="418"/>
      <c r="B5" s="96" t="s">
        <v>32</v>
      </c>
      <c r="C5" s="294" t="s">
        <v>24</v>
      </c>
      <c r="D5" s="294" t="s">
        <v>30</v>
      </c>
      <c r="E5" s="96" t="s">
        <v>32</v>
      </c>
      <c r="F5" s="294" t="s">
        <v>24</v>
      </c>
      <c r="G5" s="294" t="s">
        <v>30</v>
      </c>
      <c r="H5" s="96" t="s">
        <v>32</v>
      </c>
      <c r="I5" s="294" t="s">
        <v>24</v>
      </c>
      <c r="J5" s="294" t="s">
        <v>30</v>
      </c>
      <c r="K5" s="96" t="s">
        <v>32</v>
      </c>
      <c r="L5" s="294" t="s">
        <v>24</v>
      </c>
      <c r="M5" s="294" t="s">
        <v>30</v>
      </c>
      <c r="N5" s="96" t="s">
        <v>32</v>
      </c>
      <c r="O5" s="294" t="s">
        <v>24</v>
      </c>
      <c r="P5" s="294" t="s">
        <v>30</v>
      </c>
      <c r="Q5" s="96" t="s">
        <v>32</v>
      </c>
      <c r="R5" s="294" t="s">
        <v>24</v>
      </c>
      <c r="S5" s="294" t="s">
        <v>30</v>
      </c>
      <c r="T5" s="96" t="s">
        <v>32</v>
      </c>
      <c r="U5" s="294" t="s">
        <v>30</v>
      </c>
    </row>
    <row r="6" spans="1:21" ht="33" customHeight="1" x14ac:dyDescent="0.15">
      <c r="A6" s="18" t="str">
        <f>기본!A5</f>
        <v>방호원</v>
      </c>
      <c r="B6" s="192">
        <f>TRUNC(D6/C6)</f>
        <v>24125</v>
      </c>
      <c r="C6" s="18">
        <f>기본!D5</f>
        <v>4</v>
      </c>
      <c r="D6" s="192">
        <f>산재!G6</f>
        <v>96502</v>
      </c>
      <c r="E6" s="192">
        <f>TRUNC(G6/F6)</f>
        <v>99447</v>
      </c>
      <c r="F6" s="18">
        <f>C6</f>
        <v>4</v>
      </c>
      <c r="G6" s="192">
        <f>건강!G6</f>
        <v>397791</v>
      </c>
      <c r="H6" s="192">
        <f>TRUNC(J6/I6)</f>
        <v>12878</v>
      </c>
      <c r="I6" s="18">
        <f>F6</f>
        <v>4</v>
      </c>
      <c r="J6" s="192">
        <f>노인!D6</f>
        <v>51513</v>
      </c>
      <c r="K6" s="192">
        <f>TRUNC(M6/L6)</f>
        <v>0</v>
      </c>
      <c r="L6" s="18">
        <f>I6</f>
        <v>4</v>
      </c>
      <c r="M6" s="192">
        <f>연금!G6</f>
        <v>0</v>
      </c>
      <c r="N6" s="192">
        <f>TRUNC(P6/O6)</f>
        <v>32260</v>
      </c>
      <c r="O6" s="18">
        <f>L6</f>
        <v>4</v>
      </c>
      <c r="P6" s="192">
        <f>고용!G6</f>
        <v>129043</v>
      </c>
      <c r="Q6" s="192">
        <f>TRUNC(S6/R6)</f>
        <v>1683</v>
      </c>
      <c r="R6" s="18">
        <f>O6</f>
        <v>4</v>
      </c>
      <c r="S6" s="192">
        <f>임금채!G6</f>
        <v>6732</v>
      </c>
      <c r="T6" s="192">
        <f>B6+E6+H6+K6+N6+Q6</f>
        <v>170393</v>
      </c>
      <c r="U6" s="192">
        <f>D6+G6+J6+M6+P6+S6</f>
        <v>681581</v>
      </c>
    </row>
    <row r="7" spans="1:21" ht="33" customHeight="1" thickBot="1" x14ac:dyDescent="0.2">
      <c r="A7" s="196"/>
      <c r="B7" s="197"/>
      <c r="C7" s="203"/>
      <c r="D7" s="197"/>
      <c r="E7" s="197"/>
      <c r="F7" s="203"/>
      <c r="G7" s="197"/>
      <c r="H7" s="197"/>
      <c r="I7" s="203"/>
      <c r="J7" s="197"/>
      <c r="K7" s="197"/>
      <c r="L7" s="203"/>
      <c r="M7" s="197"/>
      <c r="N7" s="197"/>
      <c r="O7" s="203"/>
      <c r="P7" s="197"/>
      <c r="Q7" s="197"/>
      <c r="R7" s="203"/>
      <c r="S7" s="197"/>
      <c r="T7" s="197"/>
      <c r="U7" s="197"/>
    </row>
    <row r="8" spans="1:21" ht="33" customHeight="1" thickTop="1" x14ac:dyDescent="0.15">
      <c r="A8" s="204" t="s">
        <v>19</v>
      </c>
      <c r="B8" s="205"/>
      <c r="C8" s="204">
        <f>SUM(C6:C7)</f>
        <v>4</v>
      </c>
      <c r="D8" s="206">
        <f>SUM(D6:D7)</f>
        <v>96502</v>
      </c>
      <c r="E8" s="205"/>
      <c r="F8" s="204">
        <f>SUM(F6:F7)</f>
        <v>4</v>
      </c>
      <c r="G8" s="206">
        <f>SUM(G6:G7)</f>
        <v>397791</v>
      </c>
      <c r="H8" s="205"/>
      <c r="I8" s="204">
        <f>SUM(I6:I7)</f>
        <v>4</v>
      </c>
      <c r="J8" s="206">
        <f>SUM(J6:J7)</f>
        <v>51513</v>
      </c>
      <c r="K8" s="205"/>
      <c r="L8" s="204">
        <f>SUM(L6:L7)</f>
        <v>4</v>
      </c>
      <c r="M8" s="206">
        <f>SUM(M6:M7)</f>
        <v>0</v>
      </c>
      <c r="N8" s="205"/>
      <c r="O8" s="204">
        <f>SUM(O6:O7)</f>
        <v>4</v>
      </c>
      <c r="P8" s="206">
        <f>SUM(P6:P7)</f>
        <v>129043</v>
      </c>
      <c r="Q8" s="205"/>
      <c r="R8" s="204">
        <f>SUM(R6:R7)</f>
        <v>4</v>
      </c>
      <c r="S8" s="206">
        <f>SUM(S6:S7)</f>
        <v>6732</v>
      </c>
      <c r="T8" s="205"/>
      <c r="U8" s="206">
        <f>SUM(U6:U7)</f>
        <v>681581</v>
      </c>
    </row>
    <row r="9" spans="1:21" ht="33" customHeight="1" x14ac:dyDescent="0.15">
      <c r="A9" s="207" t="s">
        <v>305</v>
      </c>
    </row>
    <row r="10" spans="1:21" ht="33" customHeight="1" x14ac:dyDescent="0.15">
      <c r="A10" s="207" t="s">
        <v>403</v>
      </c>
    </row>
    <row r="11" spans="1:21" ht="33" customHeight="1" x14ac:dyDescent="0.15">
      <c r="A11" s="207" t="s">
        <v>306</v>
      </c>
    </row>
    <row r="12" spans="1:21" ht="33" customHeight="1" x14ac:dyDescent="0.15">
      <c r="A12" s="207" t="s">
        <v>307</v>
      </c>
    </row>
    <row r="13" spans="1:21" ht="33" customHeight="1" x14ac:dyDescent="0.15">
      <c r="A13" s="207" t="s">
        <v>308</v>
      </c>
    </row>
    <row r="14" spans="1:21" ht="33" customHeight="1" x14ac:dyDescent="0.15">
      <c r="A14" s="207" t="s">
        <v>309</v>
      </c>
    </row>
    <row r="15" spans="1:21" ht="33" customHeight="1" x14ac:dyDescent="0.15">
      <c r="A15" s="207"/>
    </row>
    <row r="16" spans="1:21" ht="24.95" customHeight="1" x14ac:dyDescent="0.15"/>
    <row r="17" spans="4:21" ht="24.95" customHeight="1" x14ac:dyDescent="0.15">
      <c r="D17" s="69">
        <f>산재!G8</f>
        <v>96502</v>
      </c>
      <c r="E17" s="69"/>
      <c r="F17" s="69"/>
      <c r="G17" s="69">
        <f>건강!G8</f>
        <v>397791</v>
      </c>
      <c r="H17" s="69"/>
      <c r="I17" s="69"/>
      <c r="J17" s="69">
        <f>노인!D8</f>
        <v>51513</v>
      </c>
      <c r="K17" s="69"/>
      <c r="L17" s="69"/>
      <c r="M17" s="69">
        <f>연금!G8</f>
        <v>0</v>
      </c>
      <c r="N17" s="69"/>
      <c r="O17" s="69"/>
      <c r="P17" s="69">
        <f>고용!G8</f>
        <v>129043</v>
      </c>
      <c r="Q17" s="69"/>
      <c r="R17" s="69"/>
      <c r="S17" s="69">
        <f>임금채!G8</f>
        <v>6732</v>
      </c>
      <c r="T17" s="69"/>
      <c r="U17" s="69">
        <f>SUM(D17:S17)</f>
        <v>681581</v>
      </c>
    </row>
    <row r="18" spans="4:21" ht="24.95" customHeight="1" x14ac:dyDescent="0.15">
      <c r="D18" s="169">
        <f>D8-D17</f>
        <v>0</v>
      </c>
      <c r="F18" s="169"/>
      <c r="G18" s="169">
        <f>G8-G17</f>
        <v>0</v>
      </c>
      <c r="J18" s="169">
        <f>J8-J17</f>
        <v>0</v>
      </c>
      <c r="M18" s="169">
        <f>M8-M17</f>
        <v>0</v>
      </c>
      <c r="P18" s="169">
        <f>P8-P17</f>
        <v>0</v>
      </c>
      <c r="S18" s="169">
        <f>S8-S17</f>
        <v>0</v>
      </c>
      <c r="U18" s="169">
        <f>U8-U17</f>
        <v>0</v>
      </c>
    </row>
    <row r="19" spans="4:21" ht="24.95" customHeight="1" x14ac:dyDescent="0.15">
      <c r="D19" s="169"/>
      <c r="G19" s="169"/>
      <c r="J19" s="169"/>
      <c r="M19" s="169"/>
      <c r="P19" s="169"/>
      <c r="S19" s="169"/>
      <c r="U19" s="169"/>
    </row>
    <row r="20" spans="4:21" ht="24.95" customHeight="1" x14ac:dyDescent="0.15"/>
    <row r="21" spans="4:21" ht="24.95" customHeight="1" x14ac:dyDescent="0.15"/>
    <row r="22" spans="4:21" ht="24.95" customHeight="1" x14ac:dyDescent="0.15"/>
    <row r="23" spans="4:21" ht="24.95" customHeight="1" x14ac:dyDescent="0.15"/>
    <row r="24" spans="4:21" ht="24.95" customHeight="1" x14ac:dyDescent="0.15"/>
    <row r="25" spans="4:21" ht="24.95" customHeight="1" x14ac:dyDescent="0.15"/>
    <row r="26" spans="4:21" ht="24.95" customHeight="1" x14ac:dyDescent="0.15"/>
    <row r="27" spans="4:21" ht="24.95" customHeight="1" x14ac:dyDescent="0.15"/>
    <row r="28" spans="4:21" ht="24.95" customHeight="1" x14ac:dyDescent="0.15"/>
    <row r="29" spans="4:21" ht="24.95" customHeight="1" x14ac:dyDescent="0.15"/>
    <row r="30" spans="4:21" ht="24.95" customHeight="1" x14ac:dyDescent="0.15"/>
    <row r="31" spans="4:21" ht="24.95" customHeight="1" x14ac:dyDescent="0.15"/>
    <row r="32" spans="4:21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</sheetData>
  <mergeCells count="8">
    <mergeCell ref="Q4:S4"/>
    <mergeCell ref="T4:U4"/>
    <mergeCell ref="A4:A5"/>
    <mergeCell ref="B4:D4"/>
    <mergeCell ref="E4:G4"/>
    <mergeCell ref="H4:J4"/>
    <mergeCell ref="K4:M4"/>
    <mergeCell ref="N4:P4"/>
  </mergeCells>
  <phoneticPr fontId="17" type="noConversion"/>
  <printOptions horizontalCentered="1"/>
  <pageMargins left="0.43307086614173229" right="0.43307086614173229" top="0.78740157480314965" bottom="0.6692913385826772" header="0.51181102362204722" footer="0.51181102362204722"/>
  <pageSetup paperSize="9" scale="5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6.44140625" style="76" customWidth="1"/>
    <col min="3" max="3" width="11.109375" style="33" customWidth="1"/>
    <col min="4" max="4" width="10.44140625" style="76" bestFit="1" customWidth="1"/>
    <col min="5" max="5" width="10.109375" style="76" customWidth="1"/>
    <col min="6" max="6" width="12.21875" style="33" customWidth="1"/>
    <col min="7" max="7" width="10.77734375" style="33" customWidth="1"/>
    <col min="8" max="8" width="12.5546875" style="76" customWidth="1"/>
    <col min="9" max="9" width="10.33203125" style="73" customWidth="1"/>
    <col min="10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6.4414062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6.4414062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6.4414062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6.4414062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6.4414062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6.4414062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6.4414062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6.4414062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6.4414062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6.4414062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6.4414062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6.4414062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6.4414062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6.4414062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6.4414062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6.4414062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6.4414062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6.4414062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6.4414062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6.4414062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6.4414062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6.4414062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6.4414062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6.4414062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6.4414062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6.4414062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6.4414062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6.4414062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6.4414062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6.4414062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6.4414062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6.4414062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6.4414062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6.4414062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6.4414062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6.4414062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6.4414062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6.4414062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6.4414062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6.4414062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6.4414062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6.4414062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6.4414062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6.4414062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6.4414062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6.4414062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6.4414062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6.4414062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6.4414062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6.4414062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6.4414062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6.4414062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6.4414062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6.4414062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6.4414062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6.4414062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6.4414062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6.4414062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6.4414062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6.4414062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6.4414062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6.4414062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6.4414062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93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+보험집!A3</f>
        <v>■ 과업명:백남준아트센터 기획전 방호인력 도급 용역[1개월 미만(3월) 기준]</v>
      </c>
      <c r="B3" s="125"/>
      <c r="C3" s="135"/>
      <c r="D3" s="123"/>
      <c r="E3" s="123"/>
      <c r="F3" s="135"/>
      <c r="G3" s="78" t="s">
        <v>315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115" t="s">
        <v>335</v>
      </c>
      <c r="I5" s="115" t="s">
        <v>336</v>
      </c>
      <c r="J5" s="115" t="s">
        <v>337</v>
      </c>
      <c r="S5" s="73"/>
    </row>
    <row r="6" spans="1:19" ht="30" customHeight="1" x14ac:dyDescent="0.15">
      <c r="A6" s="115" t="str">
        <f>보험집!A6</f>
        <v>방호원</v>
      </c>
      <c r="B6" s="289">
        <f>J6</f>
        <v>8.6E-3</v>
      </c>
      <c r="C6" s="208">
        <f>노집!D6</f>
        <v>8275440</v>
      </c>
      <c r="D6" s="208">
        <f>노집!G6</f>
        <v>993052</v>
      </c>
      <c r="E6" s="208">
        <f>노집!J6</f>
        <v>1952720</v>
      </c>
      <c r="F6" s="208">
        <f>SUM(C6:E6)</f>
        <v>11221212</v>
      </c>
      <c r="G6" s="208">
        <f>TRUNC(F6*$B$6)</f>
        <v>96502</v>
      </c>
      <c r="H6" s="282">
        <f>(8/1000)</f>
        <v>8.0000000000000002E-3</v>
      </c>
      <c r="I6" s="282">
        <f>(0.6/1000)</f>
        <v>5.9999999999999995E-4</v>
      </c>
      <c r="J6" s="274">
        <f>SUM(H6:I6)</f>
        <v>8.6E-3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1952720</v>
      </c>
      <c r="F8" s="213">
        <f>SUM(F6:F7)</f>
        <v>11221212</v>
      </c>
      <c r="G8" s="213">
        <f>SUM(G6:G7)</f>
        <v>96502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470</v>
      </c>
      <c r="B10" s="73"/>
      <c r="C10" s="69"/>
      <c r="F10" s="69"/>
      <c r="G10" s="69"/>
    </row>
    <row r="11" spans="1:19" ht="30" customHeight="1" x14ac:dyDescent="0.15">
      <c r="A11" s="73" t="s">
        <v>472</v>
      </c>
      <c r="B11" s="73"/>
      <c r="C11" s="69"/>
      <c r="F11" s="69"/>
      <c r="G11" s="69"/>
    </row>
    <row r="12" spans="1:19" ht="30" customHeight="1" x14ac:dyDescent="0.15">
      <c r="A12" s="73" t="s">
        <v>473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  <row r="15" spans="1:19" ht="30" customHeight="1" x14ac:dyDescent="0.15">
      <c r="C15" s="33">
        <f>기본!E7</f>
        <v>8275440</v>
      </c>
      <c r="D15" s="147">
        <f>상금!E7</f>
        <v>993052</v>
      </c>
      <c r="E15" s="147">
        <f>제수당집!G11</f>
        <v>1952720</v>
      </c>
    </row>
    <row r="16" spans="1:19" ht="30" customHeight="1" x14ac:dyDescent="0.15">
      <c r="C16" s="33">
        <f>C8-C15</f>
        <v>0</v>
      </c>
      <c r="D16" s="33">
        <f t="shared" ref="D16:E16" si="0">D8-D15</f>
        <v>0</v>
      </c>
      <c r="E16" s="33">
        <f t="shared" si="0"/>
        <v>0</v>
      </c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1181102362204722" right="0.43307086614173229" top="1.0236220472440944" bottom="0.98425196850393704" header="0.51181102362204722" footer="0.51181102362204722"/>
  <pageSetup paperSize="9" scale="9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6.44140625" style="76" customWidth="1"/>
    <col min="3" max="3" width="9.6640625" style="33" bestFit="1" customWidth="1"/>
    <col min="4" max="4" width="9.5546875" style="76" bestFit="1" customWidth="1"/>
    <col min="5" max="5" width="10.109375" style="76" customWidth="1"/>
    <col min="6" max="7" width="12.21875" style="33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6.4414062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6.4414062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6.4414062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6.4414062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6.4414062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6.4414062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6.4414062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6.4414062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6.4414062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6.4414062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6.4414062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6.4414062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6.4414062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6.4414062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6.4414062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6.4414062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6.4414062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6.4414062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6.4414062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6.4414062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6.4414062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6.4414062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6.4414062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6.4414062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6.4414062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6.4414062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6.4414062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6.4414062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6.4414062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6.4414062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6.4414062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6.4414062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6.4414062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6.4414062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6.4414062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6.4414062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6.4414062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6.4414062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6.4414062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6.4414062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6.4414062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6.4414062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6.4414062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6.4414062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6.4414062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6.4414062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6.4414062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6.4414062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6.4414062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6.4414062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6.4414062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6.4414062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6.4414062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6.4414062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6.4414062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6.4414062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6.4414062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6.4414062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6.4414062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6.4414062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6.4414062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6.4414062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6.4414062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96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+산재!A3</f>
        <v>■ 과업명:백남준아트센터 기획전 방호인력 도급 용역[1개월 미만(3월) 기준]</v>
      </c>
      <c r="B3" s="125"/>
      <c r="C3" s="135"/>
      <c r="D3" s="123"/>
      <c r="E3" s="123"/>
      <c r="F3" s="135"/>
      <c r="G3" s="78" t="s">
        <v>138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73"/>
      <c r="S5" s="73"/>
    </row>
    <row r="6" spans="1:19" ht="30" customHeight="1" x14ac:dyDescent="0.15">
      <c r="A6" s="115" t="str">
        <f>산재!A6</f>
        <v>방호원</v>
      </c>
      <c r="B6" s="348">
        <f>H6</f>
        <v>3.5450000000000002E-2</v>
      </c>
      <c r="C6" s="208">
        <f>산재!C6</f>
        <v>8275440</v>
      </c>
      <c r="D6" s="208">
        <f>산재!D6</f>
        <v>993052</v>
      </c>
      <c r="E6" s="208">
        <f>산재!E6</f>
        <v>1952720</v>
      </c>
      <c r="F6" s="208">
        <f>SUM(C6:E6)</f>
        <v>11221212</v>
      </c>
      <c r="G6" s="208">
        <f>TRUNC(F6*$B$6)</f>
        <v>397791</v>
      </c>
      <c r="H6" s="274">
        <f>(709/10000)/2</f>
        <v>3.5450000000000002E-2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1952720</v>
      </c>
      <c r="F8" s="213">
        <f>SUM(F6:F7)</f>
        <v>11221212</v>
      </c>
      <c r="G8" s="213">
        <f>SUM(G6:G7)</f>
        <v>397791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470</v>
      </c>
      <c r="B10" s="73"/>
      <c r="C10" s="69"/>
      <c r="F10" s="69"/>
      <c r="G10" s="69"/>
    </row>
    <row r="11" spans="1:19" ht="30" customHeight="1" x14ac:dyDescent="0.15">
      <c r="A11" s="73" t="s">
        <v>472</v>
      </c>
      <c r="B11" s="73"/>
      <c r="C11" s="69"/>
      <c r="F11" s="69"/>
      <c r="G11" s="69"/>
    </row>
    <row r="12" spans="1:19" ht="30" customHeight="1" x14ac:dyDescent="0.15">
      <c r="A12" s="73" t="s">
        <v>319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47244094488188981" right="0.47244094488188981" top="1.023622047244094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21.77734375" style="76" customWidth="1"/>
    <col min="2" max="2" width="9.77734375" style="76" customWidth="1"/>
    <col min="3" max="3" width="27.77734375" style="33" customWidth="1"/>
    <col min="4" max="4" width="16.21875" style="33" customWidth="1"/>
    <col min="5" max="5" width="16.109375" style="76" customWidth="1"/>
    <col min="6" max="7" width="8.21875" style="73" customWidth="1"/>
    <col min="8" max="8" width="11.33203125" style="73" customWidth="1"/>
    <col min="9" max="9" width="7.33203125" style="73" customWidth="1"/>
    <col min="10" max="10" width="8.21875" style="73" customWidth="1"/>
    <col min="11" max="11" width="14.5546875" style="73" customWidth="1"/>
    <col min="12" max="15" width="8.88671875" style="73"/>
    <col min="16" max="16" width="8.88671875" style="76"/>
    <col min="17" max="256" width="8.88671875" style="73"/>
    <col min="257" max="257" width="21.5546875" style="73" customWidth="1"/>
    <col min="258" max="258" width="9.33203125" style="73" customWidth="1"/>
    <col min="259" max="259" width="23" style="73" customWidth="1"/>
    <col min="260" max="260" width="19.44140625" style="73" customWidth="1"/>
    <col min="261" max="261" width="16.109375" style="73" customWidth="1"/>
    <col min="262" max="263" width="8.21875" style="73" customWidth="1"/>
    <col min="264" max="264" width="11.33203125" style="73" customWidth="1"/>
    <col min="265" max="265" width="7.33203125" style="73" customWidth="1"/>
    <col min="266" max="266" width="8.21875" style="73" customWidth="1"/>
    <col min="267" max="267" width="14.5546875" style="73" customWidth="1"/>
    <col min="268" max="512" width="8.88671875" style="73"/>
    <col min="513" max="513" width="21.5546875" style="73" customWidth="1"/>
    <col min="514" max="514" width="9.33203125" style="73" customWidth="1"/>
    <col min="515" max="515" width="23" style="73" customWidth="1"/>
    <col min="516" max="516" width="19.44140625" style="73" customWidth="1"/>
    <col min="517" max="517" width="16.109375" style="73" customWidth="1"/>
    <col min="518" max="519" width="8.21875" style="73" customWidth="1"/>
    <col min="520" max="520" width="11.33203125" style="73" customWidth="1"/>
    <col min="521" max="521" width="7.33203125" style="73" customWidth="1"/>
    <col min="522" max="522" width="8.21875" style="73" customWidth="1"/>
    <col min="523" max="523" width="14.5546875" style="73" customWidth="1"/>
    <col min="524" max="768" width="8.88671875" style="73"/>
    <col min="769" max="769" width="21.5546875" style="73" customWidth="1"/>
    <col min="770" max="770" width="9.33203125" style="73" customWidth="1"/>
    <col min="771" max="771" width="23" style="73" customWidth="1"/>
    <col min="772" max="772" width="19.44140625" style="73" customWidth="1"/>
    <col min="773" max="773" width="16.109375" style="73" customWidth="1"/>
    <col min="774" max="775" width="8.21875" style="73" customWidth="1"/>
    <col min="776" max="776" width="11.33203125" style="73" customWidth="1"/>
    <col min="777" max="777" width="7.33203125" style="73" customWidth="1"/>
    <col min="778" max="778" width="8.21875" style="73" customWidth="1"/>
    <col min="779" max="779" width="14.5546875" style="73" customWidth="1"/>
    <col min="780" max="1024" width="8.88671875" style="73"/>
    <col min="1025" max="1025" width="21.5546875" style="73" customWidth="1"/>
    <col min="1026" max="1026" width="9.33203125" style="73" customWidth="1"/>
    <col min="1027" max="1027" width="23" style="73" customWidth="1"/>
    <col min="1028" max="1028" width="19.44140625" style="73" customWidth="1"/>
    <col min="1029" max="1029" width="16.109375" style="73" customWidth="1"/>
    <col min="1030" max="1031" width="8.21875" style="73" customWidth="1"/>
    <col min="1032" max="1032" width="11.33203125" style="73" customWidth="1"/>
    <col min="1033" max="1033" width="7.33203125" style="73" customWidth="1"/>
    <col min="1034" max="1034" width="8.21875" style="73" customWidth="1"/>
    <col min="1035" max="1035" width="14.5546875" style="73" customWidth="1"/>
    <col min="1036" max="1280" width="8.88671875" style="73"/>
    <col min="1281" max="1281" width="21.5546875" style="73" customWidth="1"/>
    <col min="1282" max="1282" width="9.33203125" style="73" customWidth="1"/>
    <col min="1283" max="1283" width="23" style="73" customWidth="1"/>
    <col min="1284" max="1284" width="19.44140625" style="73" customWidth="1"/>
    <col min="1285" max="1285" width="16.109375" style="73" customWidth="1"/>
    <col min="1286" max="1287" width="8.21875" style="73" customWidth="1"/>
    <col min="1288" max="1288" width="11.33203125" style="73" customWidth="1"/>
    <col min="1289" max="1289" width="7.33203125" style="73" customWidth="1"/>
    <col min="1290" max="1290" width="8.21875" style="73" customWidth="1"/>
    <col min="1291" max="1291" width="14.5546875" style="73" customWidth="1"/>
    <col min="1292" max="1536" width="8.88671875" style="73"/>
    <col min="1537" max="1537" width="21.5546875" style="73" customWidth="1"/>
    <col min="1538" max="1538" width="9.33203125" style="73" customWidth="1"/>
    <col min="1539" max="1539" width="23" style="73" customWidth="1"/>
    <col min="1540" max="1540" width="19.44140625" style="73" customWidth="1"/>
    <col min="1541" max="1541" width="16.109375" style="73" customWidth="1"/>
    <col min="1542" max="1543" width="8.21875" style="73" customWidth="1"/>
    <col min="1544" max="1544" width="11.33203125" style="73" customWidth="1"/>
    <col min="1545" max="1545" width="7.33203125" style="73" customWidth="1"/>
    <col min="1546" max="1546" width="8.21875" style="73" customWidth="1"/>
    <col min="1547" max="1547" width="14.5546875" style="73" customWidth="1"/>
    <col min="1548" max="1792" width="8.88671875" style="73"/>
    <col min="1793" max="1793" width="21.5546875" style="73" customWidth="1"/>
    <col min="1794" max="1794" width="9.33203125" style="73" customWidth="1"/>
    <col min="1795" max="1795" width="23" style="73" customWidth="1"/>
    <col min="1796" max="1796" width="19.44140625" style="73" customWidth="1"/>
    <col min="1797" max="1797" width="16.109375" style="73" customWidth="1"/>
    <col min="1798" max="1799" width="8.21875" style="73" customWidth="1"/>
    <col min="1800" max="1800" width="11.33203125" style="73" customWidth="1"/>
    <col min="1801" max="1801" width="7.33203125" style="73" customWidth="1"/>
    <col min="1802" max="1802" width="8.21875" style="73" customWidth="1"/>
    <col min="1803" max="1803" width="14.5546875" style="73" customWidth="1"/>
    <col min="1804" max="2048" width="8.88671875" style="73"/>
    <col min="2049" max="2049" width="21.5546875" style="73" customWidth="1"/>
    <col min="2050" max="2050" width="9.33203125" style="73" customWidth="1"/>
    <col min="2051" max="2051" width="23" style="73" customWidth="1"/>
    <col min="2052" max="2052" width="19.44140625" style="73" customWidth="1"/>
    <col min="2053" max="2053" width="16.109375" style="73" customWidth="1"/>
    <col min="2054" max="2055" width="8.21875" style="73" customWidth="1"/>
    <col min="2056" max="2056" width="11.33203125" style="73" customWidth="1"/>
    <col min="2057" max="2057" width="7.33203125" style="73" customWidth="1"/>
    <col min="2058" max="2058" width="8.21875" style="73" customWidth="1"/>
    <col min="2059" max="2059" width="14.5546875" style="73" customWidth="1"/>
    <col min="2060" max="2304" width="8.88671875" style="73"/>
    <col min="2305" max="2305" width="21.5546875" style="73" customWidth="1"/>
    <col min="2306" max="2306" width="9.33203125" style="73" customWidth="1"/>
    <col min="2307" max="2307" width="23" style="73" customWidth="1"/>
    <col min="2308" max="2308" width="19.44140625" style="73" customWidth="1"/>
    <col min="2309" max="2309" width="16.109375" style="73" customWidth="1"/>
    <col min="2310" max="2311" width="8.21875" style="73" customWidth="1"/>
    <col min="2312" max="2312" width="11.33203125" style="73" customWidth="1"/>
    <col min="2313" max="2313" width="7.33203125" style="73" customWidth="1"/>
    <col min="2314" max="2314" width="8.21875" style="73" customWidth="1"/>
    <col min="2315" max="2315" width="14.5546875" style="73" customWidth="1"/>
    <col min="2316" max="2560" width="8.88671875" style="73"/>
    <col min="2561" max="2561" width="21.5546875" style="73" customWidth="1"/>
    <col min="2562" max="2562" width="9.33203125" style="73" customWidth="1"/>
    <col min="2563" max="2563" width="23" style="73" customWidth="1"/>
    <col min="2564" max="2564" width="19.44140625" style="73" customWidth="1"/>
    <col min="2565" max="2565" width="16.109375" style="73" customWidth="1"/>
    <col min="2566" max="2567" width="8.21875" style="73" customWidth="1"/>
    <col min="2568" max="2568" width="11.33203125" style="73" customWidth="1"/>
    <col min="2569" max="2569" width="7.33203125" style="73" customWidth="1"/>
    <col min="2570" max="2570" width="8.21875" style="73" customWidth="1"/>
    <col min="2571" max="2571" width="14.5546875" style="73" customWidth="1"/>
    <col min="2572" max="2816" width="8.88671875" style="73"/>
    <col min="2817" max="2817" width="21.5546875" style="73" customWidth="1"/>
    <col min="2818" max="2818" width="9.33203125" style="73" customWidth="1"/>
    <col min="2819" max="2819" width="23" style="73" customWidth="1"/>
    <col min="2820" max="2820" width="19.44140625" style="73" customWidth="1"/>
    <col min="2821" max="2821" width="16.109375" style="73" customWidth="1"/>
    <col min="2822" max="2823" width="8.21875" style="73" customWidth="1"/>
    <col min="2824" max="2824" width="11.33203125" style="73" customWidth="1"/>
    <col min="2825" max="2825" width="7.33203125" style="73" customWidth="1"/>
    <col min="2826" max="2826" width="8.21875" style="73" customWidth="1"/>
    <col min="2827" max="2827" width="14.5546875" style="73" customWidth="1"/>
    <col min="2828" max="3072" width="8.88671875" style="73"/>
    <col min="3073" max="3073" width="21.5546875" style="73" customWidth="1"/>
    <col min="3074" max="3074" width="9.33203125" style="73" customWidth="1"/>
    <col min="3075" max="3075" width="23" style="73" customWidth="1"/>
    <col min="3076" max="3076" width="19.44140625" style="73" customWidth="1"/>
    <col min="3077" max="3077" width="16.109375" style="73" customWidth="1"/>
    <col min="3078" max="3079" width="8.21875" style="73" customWidth="1"/>
    <col min="3080" max="3080" width="11.33203125" style="73" customWidth="1"/>
    <col min="3081" max="3081" width="7.33203125" style="73" customWidth="1"/>
    <col min="3082" max="3082" width="8.21875" style="73" customWidth="1"/>
    <col min="3083" max="3083" width="14.5546875" style="73" customWidth="1"/>
    <col min="3084" max="3328" width="8.88671875" style="73"/>
    <col min="3329" max="3329" width="21.5546875" style="73" customWidth="1"/>
    <col min="3330" max="3330" width="9.33203125" style="73" customWidth="1"/>
    <col min="3331" max="3331" width="23" style="73" customWidth="1"/>
    <col min="3332" max="3332" width="19.44140625" style="73" customWidth="1"/>
    <col min="3333" max="3333" width="16.109375" style="73" customWidth="1"/>
    <col min="3334" max="3335" width="8.21875" style="73" customWidth="1"/>
    <col min="3336" max="3336" width="11.33203125" style="73" customWidth="1"/>
    <col min="3337" max="3337" width="7.33203125" style="73" customWidth="1"/>
    <col min="3338" max="3338" width="8.21875" style="73" customWidth="1"/>
    <col min="3339" max="3339" width="14.5546875" style="73" customWidth="1"/>
    <col min="3340" max="3584" width="8.88671875" style="73"/>
    <col min="3585" max="3585" width="21.5546875" style="73" customWidth="1"/>
    <col min="3586" max="3586" width="9.33203125" style="73" customWidth="1"/>
    <col min="3587" max="3587" width="23" style="73" customWidth="1"/>
    <col min="3588" max="3588" width="19.44140625" style="73" customWidth="1"/>
    <col min="3589" max="3589" width="16.109375" style="73" customWidth="1"/>
    <col min="3590" max="3591" width="8.21875" style="73" customWidth="1"/>
    <col min="3592" max="3592" width="11.33203125" style="73" customWidth="1"/>
    <col min="3593" max="3593" width="7.33203125" style="73" customWidth="1"/>
    <col min="3594" max="3594" width="8.21875" style="73" customWidth="1"/>
    <col min="3595" max="3595" width="14.5546875" style="73" customWidth="1"/>
    <col min="3596" max="3840" width="8.88671875" style="73"/>
    <col min="3841" max="3841" width="21.5546875" style="73" customWidth="1"/>
    <col min="3842" max="3842" width="9.33203125" style="73" customWidth="1"/>
    <col min="3843" max="3843" width="23" style="73" customWidth="1"/>
    <col min="3844" max="3844" width="19.44140625" style="73" customWidth="1"/>
    <col min="3845" max="3845" width="16.109375" style="73" customWidth="1"/>
    <col min="3846" max="3847" width="8.21875" style="73" customWidth="1"/>
    <col min="3848" max="3848" width="11.33203125" style="73" customWidth="1"/>
    <col min="3849" max="3849" width="7.33203125" style="73" customWidth="1"/>
    <col min="3850" max="3850" width="8.21875" style="73" customWidth="1"/>
    <col min="3851" max="3851" width="14.5546875" style="73" customWidth="1"/>
    <col min="3852" max="4096" width="8.88671875" style="73"/>
    <col min="4097" max="4097" width="21.5546875" style="73" customWidth="1"/>
    <col min="4098" max="4098" width="9.33203125" style="73" customWidth="1"/>
    <col min="4099" max="4099" width="23" style="73" customWidth="1"/>
    <col min="4100" max="4100" width="19.44140625" style="73" customWidth="1"/>
    <col min="4101" max="4101" width="16.109375" style="73" customWidth="1"/>
    <col min="4102" max="4103" width="8.21875" style="73" customWidth="1"/>
    <col min="4104" max="4104" width="11.33203125" style="73" customWidth="1"/>
    <col min="4105" max="4105" width="7.33203125" style="73" customWidth="1"/>
    <col min="4106" max="4106" width="8.21875" style="73" customWidth="1"/>
    <col min="4107" max="4107" width="14.5546875" style="73" customWidth="1"/>
    <col min="4108" max="4352" width="8.88671875" style="73"/>
    <col min="4353" max="4353" width="21.5546875" style="73" customWidth="1"/>
    <col min="4354" max="4354" width="9.33203125" style="73" customWidth="1"/>
    <col min="4355" max="4355" width="23" style="73" customWidth="1"/>
    <col min="4356" max="4356" width="19.44140625" style="73" customWidth="1"/>
    <col min="4357" max="4357" width="16.109375" style="73" customWidth="1"/>
    <col min="4358" max="4359" width="8.21875" style="73" customWidth="1"/>
    <col min="4360" max="4360" width="11.33203125" style="73" customWidth="1"/>
    <col min="4361" max="4361" width="7.33203125" style="73" customWidth="1"/>
    <col min="4362" max="4362" width="8.21875" style="73" customWidth="1"/>
    <col min="4363" max="4363" width="14.5546875" style="73" customWidth="1"/>
    <col min="4364" max="4608" width="8.88671875" style="73"/>
    <col min="4609" max="4609" width="21.5546875" style="73" customWidth="1"/>
    <col min="4610" max="4610" width="9.33203125" style="73" customWidth="1"/>
    <col min="4611" max="4611" width="23" style="73" customWidth="1"/>
    <col min="4612" max="4612" width="19.44140625" style="73" customWidth="1"/>
    <col min="4613" max="4613" width="16.109375" style="73" customWidth="1"/>
    <col min="4614" max="4615" width="8.21875" style="73" customWidth="1"/>
    <col min="4616" max="4616" width="11.33203125" style="73" customWidth="1"/>
    <col min="4617" max="4617" width="7.33203125" style="73" customWidth="1"/>
    <col min="4618" max="4618" width="8.21875" style="73" customWidth="1"/>
    <col min="4619" max="4619" width="14.5546875" style="73" customWidth="1"/>
    <col min="4620" max="4864" width="8.88671875" style="73"/>
    <col min="4865" max="4865" width="21.5546875" style="73" customWidth="1"/>
    <col min="4866" max="4866" width="9.33203125" style="73" customWidth="1"/>
    <col min="4867" max="4867" width="23" style="73" customWidth="1"/>
    <col min="4868" max="4868" width="19.44140625" style="73" customWidth="1"/>
    <col min="4869" max="4869" width="16.109375" style="73" customWidth="1"/>
    <col min="4870" max="4871" width="8.21875" style="73" customWidth="1"/>
    <col min="4872" max="4872" width="11.33203125" style="73" customWidth="1"/>
    <col min="4873" max="4873" width="7.33203125" style="73" customWidth="1"/>
    <col min="4874" max="4874" width="8.21875" style="73" customWidth="1"/>
    <col min="4875" max="4875" width="14.5546875" style="73" customWidth="1"/>
    <col min="4876" max="5120" width="8.88671875" style="73"/>
    <col min="5121" max="5121" width="21.5546875" style="73" customWidth="1"/>
    <col min="5122" max="5122" width="9.33203125" style="73" customWidth="1"/>
    <col min="5123" max="5123" width="23" style="73" customWidth="1"/>
    <col min="5124" max="5124" width="19.44140625" style="73" customWidth="1"/>
    <col min="5125" max="5125" width="16.109375" style="73" customWidth="1"/>
    <col min="5126" max="5127" width="8.21875" style="73" customWidth="1"/>
    <col min="5128" max="5128" width="11.33203125" style="73" customWidth="1"/>
    <col min="5129" max="5129" width="7.33203125" style="73" customWidth="1"/>
    <col min="5130" max="5130" width="8.21875" style="73" customWidth="1"/>
    <col min="5131" max="5131" width="14.5546875" style="73" customWidth="1"/>
    <col min="5132" max="5376" width="8.88671875" style="73"/>
    <col min="5377" max="5377" width="21.5546875" style="73" customWidth="1"/>
    <col min="5378" max="5378" width="9.33203125" style="73" customWidth="1"/>
    <col min="5379" max="5379" width="23" style="73" customWidth="1"/>
    <col min="5380" max="5380" width="19.44140625" style="73" customWidth="1"/>
    <col min="5381" max="5381" width="16.109375" style="73" customWidth="1"/>
    <col min="5382" max="5383" width="8.21875" style="73" customWidth="1"/>
    <col min="5384" max="5384" width="11.33203125" style="73" customWidth="1"/>
    <col min="5385" max="5385" width="7.33203125" style="73" customWidth="1"/>
    <col min="5386" max="5386" width="8.21875" style="73" customWidth="1"/>
    <col min="5387" max="5387" width="14.5546875" style="73" customWidth="1"/>
    <col min="5388" max="5632" width="8.88671875" style="73"/>
    <col min="5633" max="5633" width="21.5546875" style="73" customWidth="1"/>
    <col min="5634" max="5634" width="9.33203125" style="73" customWidth="1"/>
    <col min="5635" max="5635" width="23" style="73" customWidth="1"/>
    <col min="5636" max="5636" width="19.44140625" style="73" customWidth="1"/>
    <col min="5637" max="5637" width="16.109375" style="73" customWidth="1"/>
    <col min="5638" max="5639" width="8.21875" style="73" customWidth="1"/>
    <col min="5640" max="5640" width="11.33203125" style="73" customWidth="1"/>
    <col min="5641" max="5641" width="7.33203125" style="73" customWidth="1"/>
    <col min="5642" max="5642" width="8.21875" style="73" customWidth="1"/>
    <col min="5643" max="5643" width="14.5546875" style="73" customWidth="1"/>
    <col min="5644" max="5888" width="8.88671875" style="73"/>
    <col min="5889" max="5889" width="21.5546875" style="73" customWidth="1"/>
    <col min="5890" max="5890" width="9.33203125" style="73" customWidth="1"/>
    <col min="5891" max="5891" width="23" style="73" customWidth="1"/>
    <col min="5892" max="5892" width="19.44140625" style="73" customWidth="1"/>
    <col min="5893" max="5893" width="16.109375" style="73" customWidth="1"/>
    <col min="5894" max="5895" width="8.21875" style="73" customWidth="1"/>
    <col min="5896" max="5896" width="11.33203125" style="73" customWidth="1"/>
    <col min="5897" max="5897" width="7.33203125" style="73" customWidth="1"/>
    <col min="5898" max="5898" width="8.21875" style="73" customWidth="1"/>
    <col min="5899" max="5899" width="14.5546875" style="73" customWidth="1"/>
    <col min="5900" max="6144" width="8.88671875" style="73"/>
    <col min="6145" max="6145" width="21.5546875" style="73" customWidth="1"/>
    <col min="6146" max="6146" width="9.33203125" style="73" customWidth="1"/>
    <col min="6147" max="6147" width="23" style="73" customWidth="1"/>
    <col min="6148" max="6148" width="19.44140625" style="73" customWidth="1"/>
    <col min="6149" max="6149" width="16.109375" style="73" customWidth="1"/>
    <col min="6150" max="6151" width="8.21875" style="73" customWidth="1"/>
    <col min="6152" max="6152" width="11.33203125" style="73" customWidth="1"/>
    <col min="6153" max="6153" width="7.33203125" style="73" customWidth="1"/>
    <col min="6154" max="6154" width="8.21875" style="73" customWidth="1"/>
    <col min="6155" max="6155" width="14.5546875" style="73" customWidth="1"/>
    <col min="6156" max="6400" width="8.88671875" style="73"/>
    <col min="6401" max="6401" width="21.5546875" style="73" customWidth="1"/>
    <col min="6402" max="6402" width="9.33203125" style="73" customWidth="1"/>
    <col min="6403" max="6403" width="23" style="73" customWidth="1"/>
    <col min="6404" max="6404" width="19.44140625" style="73" customWidth="1"/>
    <col min="6405" max="6405" width="16.109375" style="73" customWidth="1"/>
    <col min="6406" max="6407" width="8.21875" style="73" customWidth="1"/>
    <col min="6408" max="6408" width="11.33203125" style="73" customWidth="1"/>
    <col min="6409" max="6409" width="7.33203125" style="73" customWidth="1"/>
    <col min="6410" max="6410" width="8.21875" style="73" customWidth="1"/>
    <col min="6411" max="6411" width="14.5546875" style="73" customWidth="1"/>
    <col min="6412" max="6656" width="8.88671875" style="73"/>
    <col min="6657" max="6657" width="21.5546875" style="73" customWidth="1"/>
    <col min="6658" max="6658" width="9.33203125" style="73" customWidth="1"/>
    <col min="6659" max="6659" width="23" style="73" customWidth="1"/>
    <col min="6660" max="6660" width="19.44140625" style="73" customWidth="1"/>
    <col min="6661" max="6661" width="16.109375" style="73" customWidth="1"/>
    <col min="6662" max="6663" width="8.21875" style="73" customWidth="1"/>
    <col min="6664" max="6664" width="11.33203125" style="73" customWidth="1"/>
    <col min="6665" max="6665" width="7.33203125" style="73" customWidth="1"/>
    <col min="6666" max="6666" width="8.21875" style="73" customWidth="1"/>
    <col min="6667" max="6667" width="14.5546875" style="73" customWidth="1"/>
    <col min="6668" max="6912" width="8.88671875" style="73"/>
    <col min="6913" max="6913" width="21.5546875" style="73" customWidth="1"/>
    <col min="6914" max="6914" width="9.33203125" style="73" customWidth="1"/>
    <col min="6915" max="6915" width="23" style="73" customWidth="1"/>
    <col min="6916" max="6916" width="19.44140625" style="73" customWidth="1"/>
    <col min="6917" max="6917" width="16.109375" style="73" customWidth="1"/>
    <col min="6918" max="6919" width="8.21875" style="73" customWidth="1"/>
    <col min="6920" max="6920" width="11.33203125" style="73" customWidth="1"/>
    <col min="6921" max="6921" width="7.33203125" style="73" customWidth="1"/>
    <col min="6922" max="6922" width="8.21875" style="73" customWidth="1"/>
    <col min="6923" max="6923" width="14.5546875" style="73" customWidth="1"/>
    <col min="6924" max="7168" width="8.88671875" style="73"/>
    <col min="7169" max="7169" width="21.5546875" style="73" customWidth="1"/>
    <col min="7170" max="7170" width="9.33203125" style="73" customWidth="1"/>
    <col min="7171" max="7171" width="23" style="73" customWidth="1"/>
    <col min="7172" max="7172" width="19.44140625" style="73" customWidth="1"/>
    <col min="7173" max="7173" width="16.109375" style="73" customWidth="1"/>
    <col min="7174" max="7175" width="8.21875" style="73" customWidth="1"/>
    <col min="7176" max="7176" width="11.33203125" style="73" customWidth="1"/>
    <col min="7177" max="7177" width="7.33203125" style="73" customWidth="1"/>
    <col min="7178" max="7178" width="8.21875" style="73" customWidth="1"/>
    <col min="7179" max="7179" width="14.5546875" style="73" customWidth="1"/>
    <col min="7180" max="7424" width="8.88671875" style="73"/>
    <col min="7425" max="7425" width="21.5546875" style="73" customWidth="1"/>
    <col min="7426" max="7426" width="9.33203125" style="73" customWidth="1"/>
    <col min="7427" max="7427" width="23" style="73" customWidth="1"/>
    <col min="7428" max="7428" width="19.44140625" style="73" customWidth="1"/>
    <col min="7429" max="7429" width="16.109375" style="73" customWidth="1"/>
    <col min="7430" max="7431" width="8.21875" style="73" customWidth="1"/>
    <col min="7432" max="7432" width="11.33203125" style="73" customWidth="1"/>
    <col min="7433" max="7433" width="7.33203125" style="73" customWidth="1"/>
    <col min="7434" max="7434" width="8.21875" style="73" customWidth="1"/>
    <col min="7435" max="7435" width="14.5546875" style="73" customWidth="1"/>
    <col min="7436" max="7680" width="8.88671875" style="73"/>
    <col min="7681" max="7681" width="21.5546875" style="73" customWidth="1"/>
    <col min="7682" max="7682" width="9.33203125" style="73" customWidth="1"/>
    <col min="7683" max="7683" width="23" style="73" customWidth="1"/>
    <col min="7684" max="7684" width="19.44140625" style="73" customWidth="1"/>
    <col min="7685" max="7685" width="16.109375" style="73" customWidth="1"/>
    <col min="7686" max="7687" width="8.21875" style="73" customWidth="1"/>
    <col min="7688" max="7688" width="11.33203125" style="73" customWidth="1"/>
    <col min="7689" max="7689" width="7.33203125" style="73" customWidth="1"/>
    <col min="7690" max="7690" width="8.21875" style="73" customWidth="1"/>
    <col min="7691" max="7691" width="14.5546875" style="73" customWidth="1"/>
    <col min="7692" max="7936" width="8.88671875" style="73"/>
    <col min="7937" max="7937" width="21.5546875" style="73" customWidth="1"/>
    <col min="7938" max="7938" width="9.33203125" style="73" customWidth="1"/>
    <col min="7939" max="7939" width="23" style="73" customWidth="1"/>
    <col min="7940" max="7940" width="19.44140625" style="73" customWidth="1"/>
    <col min="7941" max="7941" width="16.109375" style="73" customWidth="1"/>
    <col min="7942" max="7943" width="8.21875" style="73" customWidth="1"/>
    <col min="7944" max="7944" width="11.33203125" style="73" customWidth="1"/>
    <col min="7945" max="7945" width="7.33203125" style="73" customWidth="1"/>
    <col min="7946" max="7946" width="8.21875" style="73" customWidth="1"/>
    <col min="7947" max="7947" width="14.5546875" style="73" customWidth="1"/>
    <col min="7948" max="8192" width="8.88671875" style="73"/>
    <col min="8193" max="8193" width="21.5546875" style="73" customWidth="1"/>
    <col min="8194" max="8194" width="9.33203125" style="73" customWidth="1"/>
    <col min="8195" max="8195" width="23" style="73" customWidth="1"/>
    <col min="8196" max="8196" width="19.44140625" style="73" customWidth="1"/>
    <col min="8197" max="8197" width="16.109375" style="73" customWidth="1"/>
    <col min="8198" max="8199" width="8.21875" style="73" customWidth="1"/>
    <col min="8200" max="8200" width="11.33203125" style="73" customWidth="1"/>
    <col min="8201" max="8201" width="7.33203125" style="73" customWidth="1"/>
    <col min="8202" max="8202" width="8.21875" style="73" customWidth="1"/>
    <col min="8203" max="8203" width="14.5546875" style="73" customWidth="1"/>
    <col min="8204" max="8448" width="8.88671875" style="73"/>
    <col min="8449" max="8449" width="21.5546875" style="73" customWidth="1"/>
    <col min="8450" max="8450" width="9.33203125" style="73" customWidth="1"/>
    <col min="8451" max="8451" width="23" style="73" customWidth="1"/>
    <col min="8452" max="8452" width="19.44140625" style="73" customWidth="1"/>
    <col min="8453" max="8453" width="16.109375" style="73" customWidth="1"/>
    <col min="8454" max="8455" width="8.21875" style="73" customWidth="1"/>
    <col min="8456" max="8456" width="11.33203125" style="73" customWidth="1"/>
    <col min="8457" max="8457" width="7.33203125" style="73" customWidth="1"/>
    <col min="8458" max="8458" width="8.21875" style="73" customWidth="1"/>
    <col min="8459" max="8459" width="14.5546875" style="73" customWidth="1"/>
    <col min="8460" max="8704" width="8.88671875" style="73"/>
    <col min="8705" max="8705" width="21.5546875" style="73" customWidth="1"/>
    <col min="8706" max="8706" width="9.33203125" style="73" customWidth="1"/>
    <col min="8707" max="8707" width="23" style="73" customWidth="1"/>
    <col min="8708" max="8708" width="19.44140625" style="73" customWidth="1"/>
    <col min="8709" max="8709" width="16.109375" style="73" customWidth="1"/>
    <col min="8710" max="8711" width="8.21875" style="73" customWidth="1"/>
    <col min="8712" max="8712" width="11.33203125" style="73" customWidth="1"/>
    <col min="8713" max="8713" width="7.33203125" style="73" customWidth="1"/>
    <col min="8714" max="8714" width="8.21875" style="73" customWidth="1"/>
    <col min="8715" max="8715" width="14.5546875" style="73" customWidth="1"/>
    <col min="8716" max="8960" width="8.88671875" style="73"/>
    <col min="8961" max="8961" width="21.5546875" style="73" customWidth="1"/>
    <col min="8962" max="8962" width="9.33203125" style="73" customWidth="1"/>
    <col min="8963" max="8963" width="23" style="73" customWidth="1"/>
    <col min="8964" max="8964" width="19.44140625" style="73" customWidth="1"/>
    <col min="8965" max="8965" width="16.109375" style="73" customWidth="1"/>
    <col min="8966" max="8967" width="8.21875" style="73" customWidth="1"/>
    <col min="8968" max="8968" width="11.33203125" style="73" customWidth="1"/>
    <col min="8969" max="8969" width="7.33203125" style="73" customWidth="1"/>
    <col min="8970" max="8970" width="8.21875" style="73" customWidth="1"/>
    <col min="8971" max="8971" width="14.5546875" style="73" customWidth="1"/>
    <col min="8972" max="9216" width="8.88671875" style="73"/>
    <col min="9217" max="9217" width="21.5546875" style="73" customWidth="1"/>
    <col min="9218" max="9218" width="9.33203125" style="73" customWidth="1"/>
    <col min="9219" max="9219" width="23" style="73" customWidth="1"/>
    <col min="9220" max="9220" width="19.44140625" style="73" customWidth="1"/>
    <col min="9221" max="9221" width="16.109375" style="73" customWidth="1"/>
    <col min="9222" max="9223" width="8.21875" style="73" customWidth="1"/>
    <col min="9224" max="9224" width="11.33203125" style="73" customWidth="1"/>
    <col min="9225" max="9225" width="7.33203125" style="73" customWidth="1"/>
    <col min="9226" max="9226" width="8.21875" style="73" customWidth="1"/>
    <col min="9227" max="9227" width="14.5546875" style="73" customWidth="1"/>
    <col min="9228" max="9472" width="8.88671875" style="73"/>
    <col min="9473" max="9473" width="21.5546875" style="73" customWidth="1"/>
    <col min="9474" max="9474" width="9.33203125" style="73" customWidth="1"/>
    <col min="9475" max="9475" width="23" style="73" customWidth="1"/>
    <col min="9476" max="9476" width="19.44140625" style="73" customWidth="1"/>
    <col min="9477" max="9477" width="16.109375" style="73" customWidth="1"/>
    <col min="9478" max="9479" width="8.21875" style="73" customWidth="1"/>
    <col min="9480" max="9480" width="11.33203125" style="73" customWidth="1"/>
    <col min="9481" max="9481" width="7.33203125" style="73" customWidth="1"/>
    <col min="9482" max="9482" width="8.21875" style="73" customWidth="1"/>
    <col min="9483" max="9483" width="14.5546875" style="73" customWidth="1"/>
    <col min="9484" max="9728" width="8.88671875" style="73"/>
    <col min="9729" max="9729" width="21.5546875" style="73" customWidth="1"/>
    <col min="9730" max="9730" width="9.33203125" style="73" customWidth="1"/>
    <col min="9731" max="9731" width="23" style="73" customWidth="1"/>
    <col min="9732" max="9732" width="19.44140625" style="73" customWidth="1"/>
    <col min="9733" max="9733" width="16.109375" style="73" customWidth="1"/>
    <col min="9734" max="9735" width="8.21875" style="73" customWidth="1"/>
    <col min="9736" max="9736" width="11.33203125" style="73" customWidth="1"/>
    <col min="9737" max="9737" width="7.33203125" style="73" customWidth="1"/>
    <col min="9738" max="9738" width="8.21875" style="73" customWidth="1"/>
    <col min="9739" max="9739" width="14.5546875" style="73" customWidth="1"/>
    <col min="9740" max="9984" width="8.88671875" style="73"/>
    <col min="9985" max="9985" width="21.5546875" style="73" customWidth="1"/>
    <col min="9986" max="9986" width="9.33203125" style="73" customWidth="1"/>
    <col min="9987" max="9987" width="23" style="73" customWidth="1"/>
    <col min="9988" max="9988" width="19.44140625" style="73" customWidth="1"/>
    <col min="9989" max="9989" width="16.109375" style="73" customWidth="1"/>
    <col min="9990" max="9991" width="8.21875" style="73" customWidth="1"/>
    <col min="9992" max="9992" width="11.33203125" style="73" customWidth="1"/>
    <col min="9993" max="9993" width="7.33203125" style="73" customWidth="1"/>
    <col min="9994" max="9994" width="8.21875" style="73" customWidth="1"/>
    <col min="9995" max="9995" width="14.5546875" style="73" customWidth="1"/>
    <col min="9996" max="10240" width="8.88671875" style="73"/>
    <col min="10241" max="10241" width="21.5546875" style="73" customWidth="1"/>
    <col min="10242" max="10242" width="9.33203125" style="73" customWidth="1"/>
    <col min="10243" max="10243" width="23" style="73" customWidth="1"/>
    <col min="10244" max="10244" width="19.44140625" style="73" customWidth="1"/>
    <col min="10245" max="10245" width="16.109375" style="73" customWidth="1"/>
    <col min="10246" max="10247" width="8.21875" style="73" customWidth="1"/>
    <col min="10248" max="10248" width="11.33203125" style="73" customWidth="1"/>
    <col min="10249" max="10249" width="7.33203125" style="73" customWidth="1"/>
    <col min="10250" max="10250" width="8.21875" style="73" customWidth="1"/>
    <col min="10251" max="10251" width="14.5546875" style="73" customWidth="1"/>
    <col min="10252" max="10496" width="8.88671875" style="73"/>
    <col min="10497" max="10497" width="21.5546875" style="73" customWidth="1"/>
    <col min="10498" max="10498" width="9.33203125" style="73" customWidth="1"/>
    <col min="10499" max="10499" width="23" style="73" customWidth="1"/>
    <col min="10500" max="10500" width="19.44140625" style="73" customWidth="1"/>
    <col min="10501" max="10501" width="16.109375" style="73" customWidth="1"/>
    <col min="10502" max="10503" width="8.21875" style="73" customWidth="1"/>
    <col min="10504" max="10504" width="11.33203125" style="73" customWidth="1"/>
    <col min="10505" max="10505" width="7.33203125" style="73" customWidth="1"/>
    <col min="10506" max="10506" width="8.21875" style="73" customWidth="1"/>
    <col min="10507" max="10507" width="14.5546875" style="73" customWidth="1"/>
    <col min="10508" max="10752" width="8.88671875" style="73"/>
    <col min="10753" max="10753" width="21.5546875" style="73" customWidth="1"/>
    <col min="10754" max="10754" width="9.33203125" style="73" customWidth="1"/>
    <col min="10755" max="10755" width="23" style="73" customWidth="1"/>
    <col min="10756" max="10756" width="19.44140625" style="73" customWidth="1"/>
    <col min="10757" max="10757" width="16.109375" style="73" customWidth="1"/>
    <col min="10758" max="10759" width="8.21875" style="73" customWidth="1"/>
    <col min="10760" max="10760" width="11.33203125" style="73" customWidth="1"/>
    <col min="10761" max="10761" width="7.33203125" style="73" customWidth="1"/>
    <col min="10762" max="10762" width="8.21875" style="73" customWidth="1"/>
    <col min="10763" max="10763" width="14.5546875" style="73" customWidth="1"/>
    <col min="10764" max="11008" width="8.88671875" style="73"/>
    <col min="11009" max="11009" width="21.5546875" style="73" customWidth="1"/>
    <col min="11010" max="11010" width="9.33203125" style="73" customWidth="1"/>
    <col min="11011" max="11011" width="23" style="73" customWidth="1"/>
    <col min="11012" max="11012" width="19.44140625" style="73" customWidth="1"/>
    <col min="11013" max="11013" width="16.109375" style="73" customWidth="1"/>
    <col min="11014" max="11015" width="8.21875" style="73" customWidth="1"/>
    <col min="11016" max="11016" width="11.33203125" style="73" customWidth="1"/>
    <col min="11017" max="11017" width="7.33203125" style="73" customWidth="1"/>
    <col min="11018" max="11018" width="8.21875" style="73" customWidth="1"/>
    <col min="11019" max="11019" width="14.5546875" style="73" customWidth="1"/>
    <col min="11020" max="11264" width="8.88671875" style="73"/>
    <col min="11265" max="11265" width="21.5546875" style="73" customWidth="1"/>
    <col min="11266" max="11266" width="9.33203125" style="73" customWidth="1"/>
    <col min="11267" max="11267" width="23" style="73" customWidth="1"/>
    <col min="11268" max="11268" width="19.44140625" style="73" customWidth="1"/>
    <col min="11269" max="11269" width="16.109375" style="73" customWidth="1"/>
    <col min="11270" max="11271" width="8.21875" style="73" customWidth="1"/>
    <col min="11272" max="11272" width="11.33203125" style="73" customWidth="1"/>
    <col min="11273" max="11273" width="7.33203125" style="73" customWidth="1"/>
    <col min="11274" max="11274" width="8.21875" style="73" customWidth="1"/>
    <col min="11275" max="11275" width="14.5546875" style="73" customWidth="1"/>
    <col min="11276" max="11520" width="8.88671875" style="73"/>
    <col min="11521" max="11521" width="21.5546875" style="73" customWidth="1"/>
    <col min="11522" max="11522" width="9.33203125" style="73" customWidth="1"/>
    <col min="11523" max="11523" width="23" style="73" customWidth="1"/>
    <col min="11524" max="11524" width="19.44140625" style="73" customWidth="1"/>
    <col min="11525" max="11525" width="16.109375" style="73" customWidth="1"/>
    <col min="11526" max="11527" width="8.21875" style="73" customWidth="1"/>
    <col min="11528" max="11528" width="11.33203125" style="73" customWidth="1"/>
    <col min="11529" max="11529" width="7.33203125" style="73" customWidth="1"/>
    <col min="11530" max="11530" width="8.21875" style="73" customWidth="1"/>
    <col min="11531" max="11531" width="14.5546875" style="73" customWidth="1"/>
    <col min="11532" max="11776" width="8.88671875" style="73"/>
    <col min="11777" max="11777" width="21.5546875" style="73" customWidth="1"/>
    <col min="11778" max="11778" width="9.33203125" style="73" customWidth="1"/>
    <col min="11779" max="11779" width="23" style="73" customWidth="1"/>
    <col min="11780" max="11780" width="19.44140625" style="73" customWidth="1"/>
    <col min="11781" max="11781" width="16.109375" style="73" customWidth="1"/>
    <col min="11782" max="11783" width="8.21875" style="73" customWidth="1"/>
    <col min="11784" max="11784" width="11.33203125" style="73" customWidth="1"/>
    <col min="11785" max="11785" width="7.33203125" style="73" customWidth="1"/>
    <col min="11786" max="11786" width="8.21875" style="73" customWidth="1"/>
    <col min="11787" max="11787" width="14.5546875" style="73" customWidth="1"/>
    <col min="11788" max="12032" width="8.88671875" style="73"/>
    <col min="12033" max="12033" width="21.5546875" style="73" customWidth="1"/>
    <col min="12034" max="12034" width="9.33203125" style="73" customWidth="1"/>
    <col min="12035" max="12035" width="23" style="73" customWidth="1"/>
    <col min="12036" max="12036" width="19.44140625" style="73" customWidth="1"/>
    <col min="12037" max="12037" width="16.109375" style="73" customWidth="1"/>
    <col min="12038" max="12039" width="8.21875" style="73" customWidth="1"/>
    <col min="12040" max="12040" width="11.33203125" style="73" customWidth="1"/>
    <col min="12041" max="12041" width="7.33203125" style="73" customWidth="1"/>
    <col min="12042" max="12042" width="8.21875" style="73" customWidth="1"/>
    <col min="12043" max="12043" width="14.5546875" style="73" customWidth="1"/>
    <col min="12044" max="12288" width="8.88671875" style="73"/>
    <col min="12289" max="12289" width="21.5546875" style="73" customWidth="1"/>
    <col min="12290" max="12290" width="9.33203125" style="73" customWidth="1"/>
    <col min="12291" max="12291" width="23" style="73" customWidth="1"/>
    <col min="12292" max="12292" width="19.44140625" style="73" customWidth="1"/>
    <col min="12293" max="12293" width="16.109375" style="73" customWidth="1"/>
    <col min="12294" max="12295" width="8.21875" style="73" customWidth="1"/>
    <col min="12296" max="12296" width="11.33203125" style="73" customWidth="1"/>
    <col min="12297" max="12297" width="7.33203125" style="73" customWidth="1"/>
    <col min="12298" max="12298" width="8.21875" style="73" customWidth="1"/>
    <col min="12299" max="12299" width="14.5546875" style="73" customWidth="1"/>
    <col min="12300" max="12544" width="8.88671875" style="73"/>
    <col min="12545" max="12545" width="21.5546875" style="73" customWidth="1"/>
    <col min="12546" max="12546" width="9.33203125" style="73" customWidth="1"/>
    <col min="12547" max="12547" width="23" style="73" customWidth="1"/>
    <col min="12548" max="12548" width="19.44140625" style="73" customWidth="1"/>
    <col min="12549" max="12549" width="16.109375" style="73" customWidth="1"/>
    <col min="12550" max="12551" width="8.21875" style="73" customWidth="1"/>
    <col min="12552" max="12552" width="11.33203125" style="73" customWidth="1"/>
    <col min="12553" max="12553" width="7.33203125" style="73" customWidth="1"/>
    <col min="12554" max="12554" width="8.21875" style="73" customWidth="1"/>
    <col min="12555" max="12555" width="14.5546875" style="73" customWidth="1"/>
    <col min="12556" max="12800" width="8.88671875" style="73"/>
    <col min="12801" max="12801" width="21.5546875" style="73" customWidth="1"/>
    <col min="12802" max="12802" width="9.33203125" style="73" customWidth="1"/>
    <col min="12803" max="12803" width="23" style="73" customWidth="1"/>
    <col min="12804" max="12804" width="19.44140625" style="73" customWidth="1"/>
    <col min="12805" max="12805" width="16.109375" style="73" customWidth="1"/>
    <col min="12806" max="12807" width="8.21875" style="73" customWidth="1"/>
    <col min="12808" max="12808" width="11.33203125" style="73" customWidth="1"/>
    <col min="12809" max="12809" width="7.33203125" style="73" customWidth="1"/>
    <col min="12810" max="12810" width="8.21875" style="73" customWidth="1"/>
    <col min="12811" max="12811" width="14.5546875" style="73" customWidth="1"/>
    <col min="12812" max="13056" width="8.88671875" style="73"/>
    <col min="13057" max="13057" width="21.5546875" style="73" customWidth="1"/>
    <col min="13058" max="13058" width="9.33203125" style="73" customWidth="1"/>
    <col min="13059" max="13059" width="23" style="73" customWidth="1"/>
    <col min="13060" max="13060" width="19.44140625" style="73" customWidth="1"/>
    <col min="13061" max="13061" width="16.109375" style="73" customWidth="1"/>
    <col min="13062" max="13063" width="8.21875" style="73" customWidth="1"/>
    <col min="13064" max="13064" width="11.33203125" style="73" customWidth="1"/>
    <col min="13065" max="13065" width="7.33203125" style="73" customWidth="1"/>
    <col min="13066" max="13066" width="8.21875" style="73" customWidth="1"/>
    <col min="13067" max="13067" width="14.5546875" style="73" customWidth="1"/>
    <col min="13068" max="13312" width="8.88671875" style="73"/>
    <col min="13313" max="13313" width="21.5546875" style="73" customWidth="1"/>
    <col min="13314" max="13314" width="9.33203125" style="73" customWidth="1"/>
    <col min="13315" max="13315" width="23" style="73" customWidth="1"/>
    <col min="13316" max="13316" width="19.44140625" style="73" customWidth="1"/>
    <col min="13317" max="13317" width="16.109375" style="73" customWidth="1"/>
    <col min="13318" max="13319" width="8.21875" style="73" customWidth="1"/>
    <col min="13320" max="13320" width="11.33203125" style="73" customWidth="1"/>
    <col min="13321" max="13321" width="7.33203125" style="73" customWidth="1"/>
    <col min="13322" max="13322" width="8.21875" style="73" customWidth="1"/>
    <col min="13323" max="13323" width="14.5546875" style="73" customWidth="1"/>
    <col min="13324" max="13568" width="8.88671875" style="73"/>
    <col min="13569" max="13569" width="21.5546875" style="73" customWidth="1"/>
    <col min="13570" max="13570" width="9.33203125" style="73" customWidth="1"/>
    <col min="13571" max="13571" width="23" style="73" customWidth="1"/>
    <col min="13572" max="13572" width="19.44140625" style="73" customWidth="1"/>
    <col min="13573" max="13573" width="16.109375" style="73" customWidth="1"/>
    <col min="13574" max="13575" width="8.21875" style="73" customWidth="1"/>
    <col min="13576" max="13576" width="11.33203125" style="73" customWidth="1"/>
    <col min="13577" max="13577" width="7.33203125" style="73" customWidth="1"/>
    <col min="13578" max="13578" width="8.21875" style="73" customWidth="1"/>
    <col min="13579" max="13579" width="14.5546875" style="73" customWidth="1"/>
    <col min="13580" max="13824" width="8.88671875" style="73"/>
    <col min="13825" max="13825" width="21.5546875" style="73" customWidth="1"/>
    <col min="13826" max="13826" width="9.33203125" style="73" customWidth="1"/>
    <col min="13827" max="13827" width="23" style="73" customWidth="1"/>
    <col min="13828" max="13828" width="19.44140625" style="73" customWidth="1"/>
    <col min="13829" max="13829" width="16.109375" style="73" customWidth="1"/>
    <col min="13830" max="13831" width="8.21875" style="73" customWidth="1"/>
    <col min="13832" max="13832" width="11.33203125" style="73" customWidth="1"/>
    <col min="13833" max="13833" width="7.33203125" style="73" customWidth="1"/>
    <col min="13834" max="13834" width="8.21875" style="73" customWidth="1"/>
    <col min="13835" max="13835" width="14.5546875" style="73" customWidth="1"/>
    <col min="13836" max="14080" width="8.88671875" style="73"/>
    <col min="14081" max="14081" width="21.5546875" style="73" customWidth="1"/>
    <col min="14082" max="14082" width="9.33203125" style="73" customWidth="1"/>
    <col min="14083" max="14083" width="23" style="73" customWidth="1"/>
    <col min="14084" max="14084" width="19.44140625" style="73" customWidth="1"/>
    <col min="14085" max="14085" width="16.109375" style="73" customWidth="1"/>
    <col min="14086" max="14087" width="8.21875" style="73" customWidth="1"/>
    <col min="14088" max="14088" width="11.33203125" style="73" customWidth="1"/>
    <col min="14089" max="14089" width="7.33203125" style="73" customWidth="1"/>
    <col min="14090" max="14090" width="8.21875" style="73" customWidth="1"/>
    <col min="14091" max="14091" width="14.5546875" style="73" customWidth="1"/>
    <col min="14092" max="14336" width="8.88671875" style="73"/>
    <col min="14337" max="14337" width="21.5546875" style="73" customWidth="1"/>
    <col min="14338" max="14338" width="9.33203125" style="73" customWidth="1"/>
    <col min="14339" max="14339" width="23" style="73" customWidth="1"/>
    <col min="14340" max="14340" width="19.44140625" style="73" customWidth="1"/>
    <col min="14341" max="14341" width="16.109375" style="73" customWidth="1"/>
    <col min="14342" max="14343" width="8.21875" style="73" customWidth="1"/>
    <col min="14344" max="14344" width="11.33203125" style="73" customWidth="1"/>
    <col min="14345" max="14345" width="7.33203125" style="73" customWidth="1"/>
    <col min="14346" max="14346" width="8.21875" style="73" customWidth="1"/>
    <col min="14347" max="14347" width="14.5546875" style="73" customWidth="1"/>
    <col min="14348" max="14592" width="8.88671875" style="73"/>
    <col min="14593" max="14593" width="21.5546875" style="73" customWidth="1"/>
    <col min="14594" max="14594" width="9.33203125" style="73" customWidth="1"/>
    <col min="14595" max="14595" width="23" style="73" customWidth="1"/>
    <col min="14596" max="14596" width="19.44140625" style="73" customWidth="1"/>
    <col min="14597" max="14597" width="16.109375" style="73" customWidth="1"/>
    <col min="14598" max="14599" width="8.21875" style="73" customWidth="1"/>
    <col min="14600" max="14600" width="11.33203125" style="73" customWidth="1"/>
    <col min="14601" max="14601" width="7.33203125" style="73" customWidth="1"/>
    <col min="14602" max="14602" width="8.21875" style="73" customWidth="1"/>
    <col min="14603" max="14603" width="14.5546875" style="73" customWidth="1"/>
    <col min="14604" max="14848" width="8.88671875" style="73"/>
    <col min="14849" max="14849" width="21.5546875" style="73" customWidth="1"/>
    <col min="14850" max="14850" width="9.33203125" style="73" customWidth="1"/>
    <col min="14851" max="14851" width="23" style="73" customWidth="1"/>
    <col min="14852" max="14852" width="19.44140625" style="73" customWidth="1"/>
    <col min="14853" max="14853" width="16.109375" style="73" customWidth="1"/>
    <col min="14854" max="14855" width="8.21875" style="73" customWidth="1"/>
    <col min="14856" max="14856" width="11.33203125" style="73" customWidth="1"/>
    <col min="14857" max="14857" width="7.33203125" style="73" customWidth="1"/>
    <col min="14858" max="14858" width="8.21875" style="73" customWidth="1"/>
    <col min="14859" max="14859" width="14.5546875" style="73" customWidth="1"/>
    <col min="14860" max="15104" width="8.88671875" style="73"/>
    <col min="15105" max="15105" width="21.5546875" style="73" customWidth="1"/>
    <col min="15106" max="15106" width="9.33203125" style="73" customWidth="1"/>
    <col min="15107" max="15107" width="23" style="73" customWidth="1"/>
    <col min="15108" max="15108" width="19.44140625" style="73" customWidth="1"/>
    <col min="15109" max="15109" width="16.109375" style="73" customWidth="1"/>
    <col min="15110" max="15111" width="8.21875" style="73" customWidth="1"/>
    <col min="15112" max="15112" width="11.33203125" style="73" customWidth="1"/>
    <col min="15113" max="15113" width="7.33203125" style="73" customWidth="1"/>
    <col min="15114" max="15114" width="8.21875" style="73" customWidth="1"/>
    <col min="15115" max="15115" width="14.5546875" style="73" customWidth="1"/>
    <col min="15116" max="15360" width="8.88671875" style="73"/>
    <col min="15361" max="15361" width="21.5546875" style="73" customWidth="1"/>
    <col min="15362" max="15362" width="9.33203125" style="73" customWidth="1"/>
    <col min="15363" max="15363" width="23" style="73" customWidth="1"/>
    <col min="15364" max="15364" width="19.44140625" style="73" customWidth="1"/>
    <col min="15365" max="15365" width="16.109375" style="73" customWidth="1"/>
    <col min="15366" max="15367" width="8.21875" style="73" customWidth="1"/>
    <col min="15368" max="15368" width="11.33203125" style="73" customWidth="1"/>
    <col min="15369" max="15369" width="7.33203125" style="73" customWidth="1"/>
    <col min="15370" max="15370" width="8.21875" style="73" customWidth="1"/>
    <col min="15371" max="15371" width="14.5546875" style="73" customWidth="1"/>
    <col min="15372" max="15616" width="8.88671875" style="73"/>
    <col min="15617" max="15617" width="21.5546875" style="73" customWidth="1"/>
    <col min="15618" max="15618" width="9.33203125" style="73" customWidth="1"/>
    <col min="15619" max="15619" width="23" style="73" customWidth="1"/>
    <col min="15620" max="15620" width="19.44140625" style="73" customWidth="1"/>
    <col min="15621" max="15621" width="16.109375" style="73" customWidth="1"/>
    <col min="15622" max="15623" width="8.21875" style="73" customWidth="1"/>
    <col min="15624" max="15624" width="11.33203125" style="73" customWidth="1"/>
    <col min="15625" max="15625" width="7.33203125" style="73" customWidth="1"/>
    <col min="15626" max="15626" width="8.21875" style="73" customWidth="1"/>
    <col min="15627" max="15627" width="14.5546875" style="73" customWidth="1"/>
    <col min="15628" max="15872" width="8.88671875" style="73"/>
    <col min="15873" max="15873" width="21.5546875" style="73" customWidth="1"/>
    <col min="15874" max="15874" width="9.33203125" style="73" customWidth="1"/>
    <col min="15875" max="15875" width="23" style="73" customWidth="1"/>
    <col min="15876" max="15876" width="19.44140625" style="73" customWidth="1"/>
    <col min="15877" max="15877" width="16.109375" style="73" customWidth="1"/>
    <col min="15878" max="15879" width="8.21875" style="73" customWidth="1"/>
    <col min="15880" max="15880" width="11.33203125" style="73" customWidth="1"/>
    <col min="15881" max="15881" width="7.33203125" style="73" customWidth="1"/>
    <col min="15882" max="15882" width="8.21875" style="73" customWidth="1"/>
    <col min="15883" max="15883" width="14.5546875" style="73" customWidth="1"/>
    <col min="15884" max="16128" width="8.88671875" style="73"/>
    <col min="16129" max="16129" width="21.5546875" style="73" customWidth="1"/>
    <col min="16130" max="16130" width="9.33203125" style="73" customWidth="1"/>
    <col min="16131" max="16131" width="23" style="73" customWidth="1"/>
    <col min="16132" max="16132" width="19.44140625" style="73" customWidth="1"/>
    <col min="16133" max="16133" width="16.109375" style="73" customWidth="1"/>
    <col min="16134" max="16135" width="8.21875" style="73" customWidth="1"/>
    <col min="16136" max="16136" width="11.33203125" style="73" customWidth="1"/>
    <col min="16137" max="16137" width="7.33203125" style="73" customWidth="1"/>
    <col min="16138" max="16138" width="8.21875" style="73" customWidth="1"/>
    <col min="16139" max="16139" width="14.5546875" style="73" customWidth="1"/>
    <col min="16140" max="16384" width="8.88671875" style="73"/>
  </cols>
  <sheetData>
    <row r="1" spans="1:16" s="108" customFormat="1" ht="42" customHeight="1" x14ac:dyDescent="0.15">
      <c r="A1" s="427" t="s">
        <v>97</v>
      </c>
      <c r="B1" s="427"/>
      <c r="C1" s="427"/>
      <c r="D1" s="427"/>
      <c r="E1" s="107"/>
      <c r="P1" s="107"/>
    </row>
    <row r="2" spans="1:16" ht="20.100000000000001" customHeight="1" x14ac:dyDescent="0.15">
      <c r="A2" s="296"/>
      <c r="B2" s="296"/>
      <c r="C2" s="296"/>
      <c r="D2" s="296"/>
    </row>
    <row r="3" spans="1:16" s="217" customFormat="1" ht="30" customHeight="1" x14ac:dyDescent="0.15">
      <c r="A3" s="125" t="str">
        <f>+건강!A3</f>
        <v>■ 과업명:백남준아트센터 기획전 방호인력 도급 용역[1개월 미만(3월) 기준]</v>
      </c>
      <c r="B3" s="214"/>
      <c r="C3" s="215"/>
      <c r="D3" s="200" t="s">
        <v>139</v>
      </c>
      <c r="E3" s="216"/>
      <c r="P3" s="216"/>
    </row>
    <row r="4" spans="1:16" ht="30" customHeight="1" x14ac:dyDescent="0.15">
      <c r="A4" s="435" t="s">
        <v>14</v>
      </c>
      <c r="B4" s="461" t="s">
        <v>94</v>
      </c>
      <c r="C4" s="299" t="s">
        <v>95</v>
      </c>
      <c r="D4" s="440" t="s">
        <v>30</v>
      </c>
      <c r="E4" s="73"/>
      <c r="P4" s="73"/>
    </row>
    <row r="5" spans="1:16" ht="30" customHeight="1" x14ac:dyDescent="0.15">
      <c r="A5" s="436"/>
      <c r="B5" s="436"/>
      <c r="C5" s="112" t="s">
        <v>83</v>
      </c>
      <c r="D5" s="441"/>
      <c r="E5" s="73"/>
      <c r="P5" s="73"/>
    </row>
    <row r="6" spans="1:16" ht="30" customHeight="1" x14ac:dyDescent="0.15">
      <c r="A6" s="115" t="str">
        <f>건강!A6</f>
        <v>방호원</v>
      </c>
      <c r="B6" s="289">
        <v>0.1295</v>
      </c>
      <c r="C6" s="114">
        <f>건강!G6</f>
        <v>397791</v>
      </c>
      <c r="D6" s="114">
        <f>TRUNC(C6*$B$6)</f>
        <v>51513</v>
      </c>
      <c r="E6" s="355">
        <f>((9182/1000000)/7.09)*100</f>
        <v>0.12950634696755994</v>
      </c>
      <c r="P6" s="73"/>
    </row>
    <row r="7" spans="1:16" ht="30" customHeight="1" thickBot="1" x14ac:dyDescent="0.2">
      <c r="A7" s="117"/>
      <c r="B7" s="117"/>
      <c r="C7" s="218"/>
      <c r="D7" s="218"/>
    </row>
    <row r="8" spans="1:16" ht="30" customHeight="1" thickTop="1" x14ac:dyDescent="0.15">
      <c r="A8" s="460" t="s">
        <v>17</v>
      </c>
      <c r="B8" s="460"/>
      <c r="C8" s="219">
        <f>SUM(C6:C7)</f>
        <v>397791</v>
      </c>
      <c r="D8" s="219">
        <f>SUM(D6:D7)</f>
        <v>51513</v>
      </c>
    </row>
    <row r="9" spans="1:16" ht="30" customHeight="1" x14ac:dyDescent="0.15">
      <c r="A9" s="73" t="s">
        <v>316</v>
      </c>
      <c r="B9" s="73"/>
    </row>
    <row r="10" spans="1:16" ht="30" customHeight="1" x14ac:dyDescent="0.15">
      <c r="A10" s="73" t="s">
        <v>136</v>
      </c>
      <c r="B10" s="73"/>
      <c r="C10" s="69"/>
      <c r="D10" s="69"/>
    </row>
    <row r="11" spans="1:16" ht="30" customHeight="1" x14ac:dyDescent="0.15">
      <c r="A11" s="73" t="s">
        <v>452</v>
      </c>
      <c r="B11" s="73"/>
      <c r="C11" s="69"/>
      <c r="D11" s="69"/>
      <c r="E11" s="354">
        <f>0.9182/7.09</f>
        <v>0.12950634696755994</v>
      </c>
    </row>
    <row r="12" spans="1:16" ht="30" customHeight="1" x14ac:dyDescent="0.15">
      <c r="A12" s="73" t="s">
        <v>137</v>
      </c>
      <c r="B12" s="73"/>
    </row>
  </sheetData>
  <mergeCells count="5">
    <mergeCell ref="A1:D1"/>
    <mergeCell ref="A4:A5"/>
    <mergeCell ref="B4:B5"/>
    <mergeCell ref="D4:D5"/>
    <mergeCell ref="A8:B8"/>
  </mergeCells>
  <phoneticPr fontId="17" type="noConversion"/>
  <printOptions horizontalCentered="1"/>
  <pageMargins left="0.59055118110236227" right="0.59055118110236227" top="1.023622047244094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view="pageBreakPreview" zoomScale="85" zoomScaleNormal="100" zoomScaleSheetLayoutView="85" workbookViewId="0">
      <selection activeCell="A12" sqref="A12"/>
    </sheetView>
  </sheetViews>
  <sheetFormatPr defaultColWidth="8.88671875" defaultRowHeight="30" customHeight="1" x14ac:dyDescent="0.15"/>
  <cols>
    <col min="1" max="1" width="17.77734375" style="76" customWidth="1"/>
    <col min="2" max="2" width="5.77734375" style="76" customWidth="1"/>
    <col min="3" max="3" width="9.6640625" style="33" bestFit="1" customWidth="1"/>
    <col min="4" max="4" width="10.5546875" style="76" customWidth="1"/>
    <col min="5" max="5" width="10.109375" style="76" customWidth="1"/>
    <col min="6" max="7" width="12.21875" style="33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5.7773437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5.7773437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5.7773437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5.7773437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5.7773437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5.7773437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5.7773437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5.7773437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5.7773437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5.7773437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5.7773437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5.7773437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5.7773437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5.7773437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5.7773437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5.7773437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5.7773437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5.7773437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5.7773437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5.7773437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5.7773437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5.7773437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5.7773437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5.7773437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5.7773437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5.7773437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5.7773437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5.7773437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5.7773437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5.7773437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5.7773437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5.7773437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5.7773437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5.7773437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5.7773437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5.7773437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5.7773437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5.7773437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5.7773437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5.7773437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5.7773437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5.7773437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5.7773437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5.7773437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5.7773437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5.7773437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5.7773437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5.7773437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5.7773437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5.7773437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5.7773437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5.7773437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5.7773437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5.7773437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5.7773437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5.7773437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5.7773437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5.7773437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5.7773437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5.7773437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5.7773437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5.7773437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5.7773437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98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+노인!A3</f>
        <v>■ 과업명:백남준아트센터 기획전 방호인력 도급 용역[1개월 미만(3월) 기준]</v>
      </c>
      <c r="B3" s="125"/>
      <c r="C3" s="135"/>
      <c r="D3" s="123"/>
      <c r="E3" s="123"/>
      <c r="F3" s="135"/>
      <c r="G3" s="78" t="s">
        <v>135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73"/>
      <c r="S5" s="73"/>
    </row>
    <row r="6" spans="1:19" ht="30" customHeight="1" x14ac:dyDescent="0.15">
      <c r="A6" s="115" t="str">
        <f>노인!A6</f>
        <v>방호원</v>
      </c>
      <c r="B6" s="289">
        <v>4.4999999999999998E-2</v>
      </c>
      <c r="C6" s="208">
        <f>건강!C6</f>
        <v>8275440</v>
      </c>
      <c r="D6" s="208">
        <f>건강!D6</f>
        <v>993052</v>
      </c>
      <c r="E6" s="208">
        <f>건강!E6</f>
        <v>1952720</v>
      </c>
      <c r="F6" s="208">
        <f>SUM(C6:E6)</f>
        <v>11221212</v>
      </c>
      <c r="G6" s="208"/>
      <c r="H6" s="274">
        <f>45/1000</f>
        <v>4.4999999999999998E-2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1952720</v>
      </c>
      <c r="F8" s="213">
        <f>SUM(F6:F7)</f>
        <v>11221212</v>
      </c>
      <c r="G8" s="213">
        <f>SUM(G6:G7)</f>
        <v>0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409</v>
      </c>
      <c r="B10" s="73"/>
      <c r="C10" s="69"/>
      <c r="F10" s="69"/>
      <c r="G10" s="69"/>
    </row>
    <row r="11" spans="1:19" ht="30" customHeight="1" x14ac:dyDescent="0.15">
      <c r="A11" s="73" t="s">
        <v>437</v>
      </c>
      <c r="B11" s="73"/>
      <c r="C11" s="69"/>
      <c r="F11" s="69"/>
      <c r="G11" s="69"/>
      <c r="H11" s="134" t="s">
        <v>453</v>
      </c>
    </row>
    <row r="12" spans="1:19" ht="30" customHeight="1" x14ac:dyDescent="0.15">
      <c r="A12" s="73"/>
      <c r="B12" s="73"/>
      <c r="C12" s="69"/>
      <c r="F12" s="69"/>
      <c r="G12" s="69"/>
      <c r="H12" s="134" t="s">
        <v>419</v>
      </c>
    </row>
    <row r="13" spans="1:19" ht="30" customHeight="1" x14ac:dyDescent="0.15">
      <c r="A13" s="73"/>
      <c r="B13" s="73"/>
      <c r="H13" s="134" t="s">
        <v>421</v>
      </c>
    </row>
    <row r="14" spans="1:19" ht="30" customHeight="1" x14ac:dyDescent="0.15">
      <c r="H14" s="350" t="s">
        <v>420</v>
      </c>
    </row>
    <row r="15" spans="1:19" ht="30" customHeight="1" x14ac:dyDescent="0.15">
      <c r="H15" s="134" t="s">
        <v>423</v>
      </c>
    </row>
    <row r="16" spans="1:19" ht="30" customHeight="1" x14ac:dyDescent="0.15">
      <c r="H16" s="134" t="s">
        <v>422</v>
      </c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4" right="0.47" top="1.023622047244094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5.77734375" style="76" customWidth="1"/>
    <col min="3" max="3" width="9.6640625" style="33" bestFit="1" customWidth="1"/>
    <col min="4" max="4" width="9.5546875" style="76" bestFit="1" customWidth="1"/>
    <col min="5" max="5" width="10.109375" style="76" customWidth="1"/>
    <col min="6" max="7" width="12.21875" style="33" customWidth="1"/>
    <col min="8" max="8" width="12.6640625" style="76" customWidth="1"/>
    <col min="9" max="9" width="11.88671875" style="73" customWidth="1"/>
    <col min="10" max="10" width="12.8867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5.7773437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5.7773437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5.7773437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5.7773437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5.7773437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5.7773437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5.7773437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5.7773437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5.7773437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5.7773437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5.7773437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5.7773437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5.7773437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5.7773437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5.7773437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5.7773437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5.7773437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5.7773437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5.7773437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5.7773437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5.7773437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5.7773437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5.7773437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5.7773437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5.7773437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5.7773437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5.7773437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5.7773437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5.7773437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5.7773437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5.7773437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5.7773437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5.7773437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5.7773437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5.7773437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5.7773437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5.7773437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5.7773437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5.7773437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5.7773437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5.7773437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5.7773437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5.7773437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5.7773437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5.7773437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5.7773437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5.7773437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5.7773437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5.7773437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5.7773437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5.7773437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5.7773437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5.7773437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5.7773437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5.7773437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5.7773437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5.7773437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5.7773437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5.7773437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5.7773437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5.7773437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5.7773437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5.7773437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99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+연금!A3</f>
        <v>■ 과업명:백남준아트센터 기획전 방호인력 도급 용역[1개월 미만(3월) 기준]</v>
      </c>
      <c r="B3" s="125"/>
      <c r="C3" s="135"/>
      <c r="D3" s="123"/>
      <c r="E3" s="123"/>
      <c r="F3" s="135"/>
      <c r="G3" s="78" t="s">
        <v>217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115" t="s">
        <v>339</v>
      </c>
      <c r="I5" s="115" t="s">
        <v>338</v>
      </c>
      <c r="J5" s="115" t="s">
        <v>337</v>
      </c>
      <c r="S5" s="73"/>
    </row>
    <row r="6" spans="1:19" ht="30" customHeight="1" x14ac:dyDescent="0.15">
      <c r="A6" s="115" t="str">
        <f>연금!A6</f>
        <v>방호원</v>
      </c>
      <c r="B6" s="289">
        <f>J6</f>
        <v>1.15E-2</v>
      </c>
      <c r="C6" s="208">
        <f>연금!C6</f>
        <v>8275440</v>
      </c>
      <c r="D6" s="208">
        <f>연금!D6</f>
        <v>993052</v>
      </c>
      <c r="E6" s="208">
        <f>연금!E6</f>
        <v>1952720</v>
      </c>
      <c r="F6" s="208">
        <f>SUM(C6:E6)</f>
        <v>11221212</v>
      </c>
      <c r="G6" s="208">
        <f>TRUNC(F6*$B$6)</f>
        <v>129043</v>
      </c>
      <c r="H6" s="274">
        <f>25/10000</f>
        <v>2.5000000000000001E-3</v>
      </c>
      <c r="I6" s="274">
        <f>(18/1000)/2</f>
        <v>8.9999999999999993E-3</v>
      </c>
      <c r="J6" s="274">
        <f>SUM(H6:I6)</f>
        <v>1.15E-2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1952720</v>
      </c>
      <c r="F8" s="213">
        <f>SUM(F6:F7)</f>
        <v>11221212</v>
      </c>
      <c r="G8" s="213">
        <f>SUM(G6:G7)</f>
        <v>129043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470</v>
      </c>
      <c r="B10" s="73"/>
      <c r="C10" s="69"/>
      <c r="F10" s="69"/>
      <c r="G10" s="69"/>
    </row>
    <row r="11" spans="1:19" ht="30" customHeight="1" x14ac:dyDescent="0.15">
      <c r="A11" s="73" t="s">
        <v>472</v>
      </c>
      <c r="B11" s="73"/>
      <c r="C11" s="69"/>
      <c r="F11" s="69"/>
      <c r="G11" s="69"/>
    </row>
    <row r="12" spans="1:19" ht="30" customHeight="1" x14ac:dyDescent="0.15">
      <c r="A12" s="73" t="s">
        <v>321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2" right="0.51" top="1.023622047244094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9"/>
  <sheetViews>
    <sheetView view="pageBreakPreview" zoomScale="115" zoomScaleNormal="100" zoomScaleSheetLayoutView="115" workbookViewId="0">
      <selection activeCell="D32" sqref="D32"/>
    </sheetView>
  </sheetViews>
  <sheetFormatPr defaultRowHeight="24.95" customHeight="1" x14ac:dyDescent="0.15"/>
  <cols>
    <col min="1" max="1" width="8.88671875" style="15"/>
    <col min="2" max="2" width="8.5546875" style="15" customWidth="1"/>
    <col min="3" max="3" width="8.109375" style="15" customWidth="1"/>
    <col min="4" max="5" width="8.88671875" style="15" customWidth="1"/>
    <col min="6" max="6" width="7.109375" style="15" customWidth="1"/>
    <col min="7" max="7" width="7.6640625" style="15" customWidth="1"/>
    <col min="8" max="9" width="7.88671875" style="15" customWidth="1"/>
    <col min="10" max="10" width="6.44140625" style="15" customWidth="1"/>
    <col min="11" max="11" width="8.88671875" style="15" customWidth="1"/>
    <col min="12" max="265" width="8.88671875" style="15"/>
    <col min="266" max="266" width="7.5546875" style="15" customWidth="1"/>
    <col min="267" max="521" width="8.88671875" style="15"/>
    <col min="522" max="522" width="7.5546875" style="15" customWidth="1"/>
    <col min="523" max="777" width="8.88671875" style="15"/>
    <col min="778" max="778" width="7.5546875" style="15" customWidth="1"/>
    <col min="779" max="1033" width="8.88671875" style="15"/>
    <col min="1034" max="1034" width="7.5546875" style="15" customWidth="1"/>
    <col min="1035" max="1289" width="8.88671875" style="15"/>
    <col min="1290" max="1290" width="7.5546875" style="15" customWidth="1"/>
    <col min="1291" max="1545" width="8.88671875" style="15"/>
    <col min="1546" max="1546" width="7.5546875" style="15" customWidth="1"/>
    <col min="1547" max="1801" width="8.88671875" style="15"/>
    <col min="1802" max="1802" width="7.5546875" style="15" customWidth="1"/>
    <col min="1803" max="2057" width="8.88671875" style="15"/>
    <col min="2058" max="2058" width="7.5546875" style="15" customWidth="1"/>
    <col min="2059" max="2313" width="8.88671875" style="15"/>
    <col min="2314" max="2314" width="7.5546875" style="15" customWidth="1"/>
    <col min="2315" max="2569" width="8.88671875" style="15"/>
    <col min="2570" max="2570" width="7.5546875" style="15" customWidth="1"/>
    <col min="2571" max="2825" width="8.88671875" style="15"/>
    <col min="2826" max="2826" width="7.5546875" style="15" customWidth="1"/>
    <col min="2827" max="3081" width="8.88671875" style="15"/>
    <col min="3082" max="3082" width="7.5546875" style="15" customWidth="1"/>
    <col min="3083" max="3337" width="8.88671875" style="15"/>
    <col min="3338" max="3338" width="7.5546875" style="15" customWidth="1"/>
    <col min="3339" max="3593" width="8.88671875" style="15"/>
    <col min="3594" max="3594" width="7.5546875" style="15" customWidth="1"/>
    <col min="3595" max="3849" width="8.88671875" style="15"/>
    <col min="3850" max="3850" width="7.5546875" style="15" customWidth="1"/>
    <col min="3851" max="4105" width="8.88671875" style="15"/>
    <col min="4106" max="4106" width="7.5546875" style="15" customWidth="1"/>
    <col min="4107" max="4361" width="8.88671875" style="15"/>
    <col min="4362" max="4362" width="7.5546875" style="15" customWidth="1"/>
    <col min="4363" max="4617" width="8.88671875" style="15"/>
    <col min="4618" max="4618" width="7.5546875" style="15" customWidth="1"/>
    <col min="4619" max="4873" width="8.88671875" style="15"/>
    <col min="4874" max="4874" width="7.5546875" style="15" customWidth="1"/>
    <col min="4875" max="5129" width="8.88671875" style="15"/>
    <col min="5130" max="5130" width="7.5546875" style="15" customWidth="1"/>
    <col min="5131" max="5385" width="8.88671875" style="15"/>
    <col min="5386" max="5386" width="7.5546875" style="15" customWidth="1"/>
    <col min="5387" max="5641" width="8.88671875" style="15"/>
    <col min="5642" max="5642" width="7.5546875" style="15" customWidth="1"/>
    <col min="5643" max="5897" width="8.88671875" style="15"/>
    <col min="5898" max="5898" width="7.5546875" style="15" customWidth="1"/>
    <col min="5899" max="6153" width="8.88671875" style="15"/>
    <col min="6154" max="6154" width="7.5546875" style="15" customWidth="1"/>
    <col min="6155" max="6409" width="8.88671875" style="15"/>
    <col min="6410" max="6410" width="7.5546875" style="15" customWidth="1"/>
    <col min="6411" max="6665" width="8.88671875" style="15"/>
    <col min="6666" max="6666" width="7.5546875" style="15" customWidth="1"/>
    <col min="6667" max="6921" width="8.88671875" style="15"/>
    <col min="6922" max="6922" width="7.5546875" style="15" customWidth="1"/>
    <col min="6923" max="7177" width="8.88671875" style="15"/>
    <col min="7178" max="7178" width="7.5546875" style="15" customWidth="1"/>
    <col min="7179" max="7433" width="8.88671875" style="15"/>
    <col min="7434" max="7434" width="7.5546875" style="15" customWidth="1"/>
    <col min="7435" max="7689" width="8.88671875" style="15"/>
    <col min="7690" max="7690" width="7.5546875" style="15" customWidth="1"/>
    <col min="7691" max="7945" width="8.88671875" style="15"/>
    <col min="7946" max="7946" width="7.5546875" style="15" customWidth="1"/>
    <col min="7947" max="8201" width="8.88671875" style="15"/>
    <col min="8202" max="8202" width="7.5546875" style="15" customWidth="1"/>
    <col min="8203" max="8457" width="8.88671875" style="15"/>
    <col min="8458" max="8458" width="7.5546875" style="15" customWidth="1"/>
    <col min="8459" max="8713" width="8.88671875" style="15"/>
    <col min="8714" max="8714" width="7.5546875" style="15" customWidth="1"/>
    <col min="8715" max="8969" width="8.88671875" style="15"/>
    <col min="8970" max="8970" width="7.5546875" style="15" customWidth="1"/>
    <col min="8971" max="9225" width="8.88671875" style="15"/>
    <col min="9226" max="9226" width="7.5546875" style="15" customWidth="1"/>
    <col min="9227" max="9481" width="8.88671875" style="15"/>
    <col min="9482" max="9482" width="7.5546875" style="15" customWidth="1"/>
    <col min="9483" max="9737" width="8.88671875" style="15"/>
    <col min="9738" max="9738" width="7.5546875" style="15" customWidth="1"/>
    <col min="9739" max="9993" width="8.88671875" style="15"/>
    <col min="9994" max="9994" width="7.5546875" style="15" customWidth="1"/>
    <col min="9995" max="10249" width="8.88671875" style="15"/>
    <col min="10250" max="10250" width="7.5546875" style="15" customWidth="1"/>
    <col min="10251" max="10505" width="8.88671875" style="15"/>
    <col min="10506" max="10506" width="7.5546875" style="15" customWidth="1"/>
    <col min="10507" max="10761" width="8.88671875" style="15"/>
    <col min="10762" max="10762" width="7.5546875" style="15" customWidth="1"/>
    <col min="10763" max="11017" width="8.88671875" style="15"/>
    <col min="11018" max="11018" width="7.5546875" style="15" customWidth="1"/>
    <col min="11019" max="11273" width="8.88671875" style="15"/>
    <col min="11274" max="11274" width="7.5546875" style="15" customWidth="1"/>
    <col min="11275" max="11529" width="8.88671875" style="15"/>
    <col min="11530" max="11530" width="7.5546875" style="15" customWidth="1"/>
    <col min="11531" max="11785" width="8.88671875" style="15"/>
    <col min="11786" max="11786" width="7.5546875" style="15" customWidth="1"/>
    <col min="11787" max="12041" width="8.88671875" style="15"/>
    <col min="12042" max="12042" width="7.5546875" style="15" customWidth="1"/>
    <col min="12043" max="12297" width="8.88671875" style="15"/>
    <col min="12298" max="12298" width="7.5546875" style="15" customWidth="1"/>
    <col min="12299" max="12553" width="8.88671875" style="15"/>
    <col min="12554" max="12554" width="7.5546875" style="15" customWidth="1"/>
    <col min="12555" max="12809" width="8.88671875" style="15"/>
    <col min="12810" max="12810" width="7.5546875" style="15" customWidth="1"/>
    <col min="12811" max="13065" width="8.88671875" style="15"/>
    <col min="13066" max="13066" width="7.5546875" style="15" customWidth="1"/>
    <col min="13067" max="13321" width="8.88671875" style="15"/>
    <col min="13322" max="13322" width="7.5546875" style="15" customWidth="1"/>
    <col min="13323" max="13577" width="8.88671875" style="15"/>
    <col min="13578" max="13578" width="7.5546875" style="15" customWidth="1"/>
    <col min="13579" max="13833" width="8.88671875" style="15"/>
    <col min="13834" max="13834" width="7.5546875" style="15" customWidth="1"/>
    <col min="13835" max="14089" width="8.88671875" style="15"/>
    <col min="14090" max="14090" width="7.5546875" style="15" customWidth="1"/>
    <col min="14091" max="14345" width="8.88671875" style="15"/>
    <col min="14346" max="14346" width="7.5546875" style="15" customWidth="1"/>
    <col min="14347" max="14601" width="8.88671875" style="15"/>
    <col min="14602" max="14602" width="7.5546875" style="15" customWidth="1"/>
    <col min="14603" max="14857" width="8.88671875" style="15"/>
    <col min="14858" max="14858" width="7.5546875" style="15" customWidth="1"/>
    <col min="14859" max="15113" width="8.88671875" style="15"/>
    <col min="15114" max="15114" width="7.5546875" style="15" customWidth="1"/>
    <col min="15115" max="15369" width="8.88671875" style="15"/>
    <col min="15370" max="15370" width="7.5546875" style="15" customWidth="1"/>
    <col min="15371" max="15625" width="8.88671875" style="15"/>
    <col min="15626" max="15626" width="7.5546875" style="15" customWidth="1"/>
    <col min="15627" max="15881" width="8.88671875" style="15"/>
    <col min="15882" max="15882" width="7.5546875" style="15" customWidth="1"/>
    <col min="15883" max="16137" width="8.88671875" style="15"/>
    <col min="16138" max="16138" width="7.5546875" style="15" customWidth="1"/>
    <col min="16139" max="16384" width="8.88671875" style="15"/>
  </cols>
  <sheetData>
    <row r="1" spans="1:10" ht="42" customHeight="1" x14ac:dyDescent="0.15">
      <c r="A1" s="367" t="s">
        <v>393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0" ht="29.1" customHeight="1" x14ac:dyDescent="0.15"/>
    <row r="3" spans="1:10" s="16" customFormat="1" ht="24.95" customHeight="1" x14ac:dyDescent="0.15">
      <c r="A3" s="16" t="s">
        <v>152</v>
      </c>
    </row>
    <row r="4" spans="1:10" ht="24.95" customHeight="1" x14ac:dyDescent="0.15">
      <c r="A4" s="15" t="s">
        <v>476</v>
      </c>
    </row>
    <row r="5" spans="1:10" ht="24.95" customHeight="1" x14ac:dyDescent="0.15">
      <c r="A5" s="15" t="s">
        <v>367</v>
      </c>
    </row>
    <row r="6" spans="1:10" ht="24.95" customHeight="1" x14ac:dyDescent="0.15">
      <c r="A6" s="15" t="s">
        <v>368</v>
      </c>
    </row>
    <row r="8" spans="1:10" s="16" customFormat="1" ht="24.95" customHeight="1" x14ac:dyDescent="0.15">
      <c r="A8" s="16" t="s">
        <v>153</v>
      </c>
    </row>
    <row r="9" spans="1:10" ht="24.95" customHeight="1" x14ac:dyDescent="0.15">
      <c r="A9" s="15" t="s">
        <v>311</v>
      </c>
    </row>
    <row r="10" spans="1:10" ht="24.95" customHeight="1" x14ac:dyDescent="0.15">
      <c r="A10" s="15" t="s">
        <v>312</v>
      </c>
    </row>
    <row r="11" spans="1:10" ht="24.95" customHeight="1" x14ac:dyDescent="0.15">
      <c r="A11" s="15" t="s">
        <v>487</v>
      </c>
    </row>
    <row r="12" spans="1:10" ht="24.95" customHeight="1" x14ac:dyDescent="0.15">
      <c r="A12" s="15" t="s">
        <v>313</v>
      </c>
    </row>
    <row r="14" spans="1:10" ht="24.95" customHeight="1" x14ac:dyDescent="0.15">
      <c r="A14" s="16" t="s">
        <v>438</v>
      </c>
    </row>
    <row r="15" spans="1:10" ht="29.25" customHeight="1" x14ac:dyDescent="0.15">
      <c r="A15" s="368" t="s">
        <v>340</v>
      </c>
      <c r="B15" s="368"/>
      <c r="C15" s="368"/>
      <c r="D15" s="368"/>
      <c r="E15" s="368" t="s">
        <v>154</v>
      </c>
      <c r="F15" s="368"/>
      <c r="G15" s="368"/>
      <c r="H15" s="17" t="s">
        <v>155</v>
      </c>
      <c r="I15" s="369" t="s">
        <v>156</v>
      </c>
      <c r="J15" s="370"/>
    </row>
    <row r="16" spans="1:10" ht="27" customHeight="1" x14ac:dyDescent="0.15">
      <c r="A16" s="371" t="s">
        <v>475</v>
      </c>
      <c r="B16" s="372"/>
      <c r="C16" s="372"/>
      <c r="D16" s="373"/>
      <c r="E16" s="374" t="s">
        <v>386</v>
      </c>
      <c r="F16" s="372"/>
      <c r="G16" s="373"/>
      <c r="H16" s="18" t="s">
        <v>157</v>
      </c>
      <c r="I16" s="374"/>
      <c r="J16" s="373"/>
    </row>
    <row r="18" spans="1:1" ht="24.95" customHeight="1" x14ac:dyDescent="0.15">
      <c r="A18" s="16" t="s">
        <v>158</v>
      </c>
    </row>
    <row r="19" spans="1:1" ht="24.95" customHeight="1" x14ac:dyDescent="0.15">
      <c r="A19" s="15" t="s">
        <v>489</v>
      </c>
    </row>
    <row r="20" spans="1:1" ht="24.95" customHeight="1" x14ac:dyDescent="0.15">
      <c r="A20" s="15" t="s">
        <v>369</v>
      </c>
    </row>
    <row r="21" spans="1:1" ht="24.95" customHeight="1" x14ac:dyDescent="0.15">
      <c r="A21" s="15" t="s">
        <v>418</v>
      </c>
    </row>
    <row r="22" spans="1:1" ht="24.95" customHeight="1" x14ac:dyDescent="0.15">
      <c r="A22" s="15" t="s">
        <v>498</v>
      </c>
    </row>
    <row r="23" spans="1:1" ht="24.95" customHeight="1" x14ac:dyDescent="0.15">
      <c r="A23" s="15" t="s">
        <v>490</v>
      </c>
    </row>
    <row r="24" spans="1:1" ht="24.95" customHeight="1" x14ac:dyDescent="0.15">
      <c r="A24" s="15" t="s">
        <v>499</v>
      </c>
    </row>
    <row r="25" spans="1:1" ht="24.95" customHeight="1" x14ac:dyDescent="0.15">
      <c r="A25" s="15" t="s">
        <v>491</v>
      </c>
    </row>
    <row r="26" spans="1:1" ht="24.95" customHeight="1" x14ac:dyDescent="0.15">
      <c r="A26" s="16" t="s">
        <v>159</v>
      </c>
    </row>
    <row r="27" spans="1:1" ht="24.95" customHeight="1" x14ac:dyDescent="0.15">
      <c r="A27" s="15" t="s">
        <v>160</v>
      </c>
    </row>
    <row r="28" spans="1:1" ht="24.95" customHeight="1" x14ac:dyDescent="0.15">
      <c r="A28" s="15" t="s">
        <v>387</v>
      </c>
    </row>
    <row r="29" spans="1:1" ht="24.95" customHeight="1" x14ac:dyDescent="0.15">
      <c r="A29" s="15" t="s">
        <v>488</v>
      </c>
    </row>
    <row r="30" spans="1:1" ht="24.95" customHeight="1" x14ac:dyDescent="0.15">
      <c r="A30" s="15" t="s">
        <v>399</v>
      </c>
    </row>
    <row r="41" ht="21.95" customHeight="1" x14ac:dyDescent="0.15"/>
    <row r="42" ht="21.95" customHeight="1" x14ac:dyDescent="0.15"/>
    <row r="43" ht="21.95" customHeight="1" x14ac:dyDescent="0.15"/>
    <row r="44" ht="21.95" customHeight="1" x14ac:dyDescent="0.15"/>
    <row r="45" ht="21.95" customHeight="1" x14ac:dyDescent="0.15"/>
    <row r="46" ht="21.95" customHeight="1" x14ac:dyDescent="0.15"/>
    <row r="47" ht="21.95" customHeight="1" x14ac:dyDescent="0.15"/>
    <row r="48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  <row r="74" ht="21.95" customHeight="1" x14ac:dyDescent="0.15"/>
    <row r="75" ht="21.95" customHeight="1" x14ac:dyDescent="0.15"/>
    <row r="76" ht="21.95" customHeight="1" x14ac:dyDescent="0.15"/>
    <row r="77" ht="21.95" customHeight="1" x14ac:dyDescent="0.15"/>
    <row r="78" ht="21.95" customHeight="1" x14ac:dyDescent="0.15"/>
    <row r="79" ht="21.95" customHeight="1" x14ac:dyDescent="0.15"/>
    <row r="80" ht="21.95" customHeight="1" x14ac:dyDescent="0.15"/>
    <row r="81" ht="21.95" customHeight="1" x14ac:dyDescent="0.15"/>
    <row r="82" ht="21.95" customHeight="1" x14ac:dyDescent="0.15"/>
    <row r="83" ht="21.95" customHeight="1" x14ac:dyDescent="0.15"/>
    <row r="84" ht="21.95" customHeight="1" x14ac:dyDescent="0.15"/>
    <row r="85" ht="21.95" customHeight="1" x14ac:dyDescent="0.15"/>
    <row r="86" ht="21.95" customHeight="1" x14ac:dyDescent="0.15"/>
    <row r="87" ht="21.95" customHeight="1" x14ac:dyDescent="0.15"/>
    <row r="88" ht="21.95" customHeight="1" x14ac:dyDescent="0.15"/>
    <row r="89" ht="21.95" customHeight="1" x14ac:dyDescent="0.15"/>
    <row r="90" ht="21.95" customHeight="1" x14ac:dyDescent="0.15"/>
    <row r="91" ht="21.95" customHeight="1" x14ac:dyDescent="0.15"/>
    <row r="92" ht="21.95" customHeight="1" x14ac:dyDescent="0.15"/>
    <row r="93" ht="21.95" customHeight="1" x14ac:dyDescent="0.15"/>
    <row r="94" ht="21.95" customHeight="1" x14ac:dyDescent="0.15"/>
    <row r="95" ht="21.95" customHeight="1" x14ac:dyDescent="0.15"/>
    <row r="96" ht="21.95" customHeight="1" x14ac:dyDescent="0.15"/>
    <row r="97" ht="21.95" customHeight="1" x14ac:dyDescent="0.15"/>
    <row r="98" ht="21.95" customHeight="1" x14ac:dyDescent="0.15"/>
    <row r="99" ht="21.95" customHeight="1" x14ac:dyDescent="0.15"/>
    <row r="100" ht="21.95" customHeight="1" x14ac:dyDescent="0.15"/>
    <row r="101" ht="21.95" customHeight="1" x14ac:dyDescent="0.15"/>
    <row r="102" ht="21.95" customHeight="1" x14ac:dyDescent="0.15"/>
    <row r="103" ht="21.95" customHeight="1" x14ac:dyDescent="0.15"/>
    <row r="104" ht="21.95" customHeight="1" x14ac:dyDescent="0.15"/>
    <row r="105" ht="21.95" customHeight="1" x14ac:dyDescent="0.15"/>
    <row r="106" ht="21.95" customHeight="1" x14ac:dyDescent="0.15"/>
    <row r="107" ht="21.95" customHeight="1" x14ac:dyDescent="0.15"/>
    <row r="108" ht="21.95" customHeight="1" x14ac:dyDescent="0.15"/>
    <row r="109" ht="21.95" customHeight="1" x14ac:dyDescent="0.15"/>
  </sheetData>
  <mergeCells count="7">
    <mergeCell ref="A1:J1"/>
    <mergeCell ref="A15:D15"/>
    <mergeCell ref="E15:G15"/>
    <mergeCell ref="I15:J15"/>
    <mergeCell ref="A16:D16"/>
    <mergeCell ref="E16:G16"/>
    <mergeCell ref="I16:J16"/>
  </mergeCells>
  <phoneticPr fontId="7" type="noConversion"/>
  <printOptions horizontalCentered="1"/>
  <pageMargins left="0.51181102362204722" right="0.51181102362204722" top="1.0236220472440944" bottom="0.70866141732283472" header="0.70866141732283472" footer="0.51181102362204722"/>
  <pageSetup paperSize="9" scale="9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D13" sqref="D13"/>
    </sheetView>
  </sheetViews>
  <sheetFormatPr defaultColWidth="8.88671875" defaultRowHeight="30" customHeight="1" x14ac:dyDescent="0.15"/>
  <cols>
    <col min="1" max="1" width="17.77734375" style="76" customWidth="1"/>
    <col min="2" max="2" width="5.77734375" style="76" customWidth="1"/>
    <col min="3" max="3" width="9.6640625" style="33" bestFit="1" customWidth="1"/>
    <col min="4" max="4" width="9.5546875" style="76" bestFit="1" customWidth="1"/>
    <col min="5" max="5" width="10.109375" style="76" customWidth="1"/>
    <col min="6" max="7" width="12.21875" style="33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5.7773437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5.7773437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5.7773437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5.7773437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5.7773437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5.7773437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5.7773437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5.7773437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5.7773437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5.7773437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5.7773437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5.7773437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5.7773437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5.7773437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5.7773437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5.7773437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5.7773437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5.7773437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5.7773437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5.7773437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5.7773437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5.7773437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5.7773437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5.7773437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5.7773437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5.7773437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5.7773437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5.7773437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5.7773437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5.7773437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5.7773437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5.7773437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5.7773437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5.7773437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5.7773437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5.7773437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5.7773437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5.7773437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5.7773437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5.7773437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5.7773437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5.7773437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5.7773437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5.7773437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5.7773437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5.7773437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5.7773437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5.7773437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5.7773437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5.7773437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5.7773437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5.7773437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5.7773437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5.7773437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5.7773437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5.7773437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5.7773437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5.7773437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5.7773437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5.7773437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5.7773437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5.7773437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5.7773437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100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+고용!A3</f>
        <v>■ 과업명:백남준아트센터 기획전 방호인력 도급 용역[1개월 미만(3월) 기준]</v>
      </c>
      <c r="B3" s="125"/>
      <c r="C3" s="135"/>
      <c r="D3" s="123"/>
      <c r="E3" s="123"/>
      <c r="F3" s="135"/>
      <c r="G3" s="78" t="s">
        <v>218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73"/>
      <c r="S5" s="73"/>
    </row>
    <row r="6" spans="1:19" ht="30" customHeight="1" x14ac:dyDescent="0.15">
      <c r="A6" s="115" t="str">
        <f>고용!A6</f>
        <v>방호원</v>
      </c>
      <c r="B6" s="289">
        <f>H6</f>
        <v>5.9999999999999995E-4</v>
      </c>
      <c r="C6" s="208">
        <f>고용!C6</f>
        <v>8275440</v>
      </c>
      <c r="D6" s="208">
        <f>고용!D6</f>
        <v>993052</v>
      </c>
      <c r="E6" s="208">
        <f>고용!E6</f>
        <v>1952720</v>
      </c>
      <c r="F6" s="208">
        <f>SUM(C6:E6)</f>
        <v>11221212</v>
      </c>
      <c r="G6" s="208">
        <f>TRUNC(F6*$B$6)</f>
        <v>6732</v>
      </c>
      <c r="H6" s="274">
        <f>0.6/1000</f>
        <v>5.9999999999999995E-4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1952720</v>
      </c>
      <c r="F8" s="213">
        <f>SUM(F6:F7)</f>
        <v>11221212</v>
      </c>
      <c r="G8" s="213">
        <f>SUM(G6:G7)</f>
        <v>6732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470</v>
      </c>
      <c r="B10" s="73"/>
      <c r="C10" s="69"/>
      <c r="F10" s="69"/>
      <c r="G10" s="69"/>
    </row>
    <row r="11" spans="1:19" ht="30" customHeight="1" x14ac:dyDescent="0.15">
      <c r="A11" s="73" t="s">
        <v>472</v>
      </c>
      <c r="B11" s="73"/>
      <c r="C11" s="69"/>
      <c r="F11" s="69"/>
      <c r="G11" s="69"/>
    </row>
    <row r="12" spans="1:19" ht="30" customHeight="1" x14ac:dyDescent="0.15">
      <c r="A12" s="73" t="s">
        <v>429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5000000000000004" right="0.51" top="1.023622047244094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zoomScaleNormal="82" zoomScaleSheetLayoutView="100" workbookViewId="0">
      <selection activeCell="B6" sqref="B6"/>
    </sheetView>
  </sheetViews>
  <sheetFormatPr defaultRowHeight="12" x14ac:dyDescent="0.15"/>
  <cols>
    <col min="1" max="1" width="21.6640625" style="15" customWidth="1"/>
    <col min="2" max="2" width="16.77734375" style="15" customWidth="1"/>
    <col min="3" max="3" width="9.77734375" style="15" customWidth="1"/>
    <col min="4" max="5" width="16.77734375" style="15" customWidth="1"/>
    <col min="6" max="249" width="8.88671875" style="15"/>
    <col min="250" max="250" width="16" style="15" customWidth="1"/>
    <col min="251" max="251" width="11.77734375" style="15" customWidth="1"/>
    <col min="252" max="252" width="6.77734375" style="15" customWidth="1"/>
    <col min="253" max="253" width="13.33203125" style="15" customWidth="1"/>
    <col min="254" max="254" width="11.77734375" style="15" customWidth="1"/>
    <col min="255" max="255" width="6.77734375" style="15" customWidth="1"/>
    <col min="256" max="256" width="13.33203125" style="15" customWidth="1"/>
    <col min="257" max="257" width="11.77734375" style="15" customWidth="1"/>
    <col min="258" max="258" width="6.77734375" style="15" customWidth="1"/>
    <col min="259" max="259" width="13.33203125" style="15" customWidth="1"/>
    <col min="260" max="260" width="11.77734375" style="15" customWidth="1"/>
    <col min="261" max="261" width="13.33203125" style="15" customWidth="1"/>
    <col min="262" max="505" width="8.88671875" style="15"/>
    <col min="506" max="506" width="16" style="15" customWidth="1"/>
    <col min="507" max="507" width="11.77734375" style="15" customWidth="1"/>
    <col min="508" max="508" width="6.77734375" style="15" customWidth="1"/>
    <col min="509" max="509" width="13.33203125" style="15" customWidth="1"/>
    <col min="510" max="510" width="11.77734375" style="15" customWidth="1"/>
    <col min="511" max="511" width="6.77734375" style="15" customWidth="1"/>
    <col min="512" max="512" width="13.33203125" style="15" customWidth="1"/>
    <col min="513" max="513" width="11.77734375" style="15" customWidth="1"/>
    <col min="514" max="514" width="6.77734375" style="15" customWidth="1"/>
    <col min="515" max="515" width="13.33203125" style="15" customWidth="1"/>
    <col min="516" max="516" width="11.77734375" style="15" customWidth="1"/>
    <col min="517" max="517" width="13.33203125" style="15" customWidth="1"/>
    <col min="518" max="761" width="8.88671875" style="15"/>
    <col min="762" max="762" width="16" style="15" customWidth="1"/>
    <col min="763" max="763" width="11.77734375" style="15" customWidth="1"/>
    <col min="764" max="764" width="6.77734375" style="15" customWidth="1"/>
    <col min="765" max="765" width="13.33203125" style="15" customWidth="1"/>
    <col min="766" max="766" width="11.77734375" style="15" customWidth="1"/>
    <col min="767" max="767" width="6.77734375" style="15" customWidth="1"/>
    <col min="768" max="768" width="13.33203125" style="15" customWidth="1"/>
    <col min="769" max="769" width="11.77734375" style="15" customWidth="1"/>
    <col min="770" max="770" width="6.77734375" style="15" customWidth="1"/>
    <col min="771" max="771" width="13.33203125" style="15" customWidth="1"/>
    <col min="772" max="772" width="11.77734375" style="15" customWidth="1"/>
    <col min="773" max="773" width="13.33203125" style="15" customWidth="1"/>
    <col min="774" max="1017" width="8.88671875" style="15"/>
    <col min="1018" max="1018" width="16" style="15" customWidth="1"/>
    <col min="1019" max="1019" width="11.77734375" style="15" customWidth="1"/>
    <col min="1020" max="1020" width="6.77734375" style="15" customWidth="1"/>
    <col min="1021" max="1021" width="13.33203125" style="15" customWidth="1"/>
    <col min="1022" max="1022" width="11.77734375" style="15" customWidth="1"/>
    <col min="1023" max="1023" width="6.77734375" style="15" customWidth="1"/>
    <col min="1024" max="1024" width="13.33203125" style="15" customWidth="1"/>
    <col min="1025" max="1025" width="11.77734375" style="15" customWidth="1"/>
    <col min="1026" max="1026" width="6.77734375" style="15" customWidth="1"/>
    <col min="1027" max="1027" width="13.33203125" style="15" customWidth="1"/>
    <col min="1028" max="1028" width="11.77734375" style="15" customWidth="1"/>
    <col min="1029" max="1029" width="13.33203125" style="15" customWidth="1"/>
    <col min="1030" max="1273" width="8.88671875" style="15"/>
    <col min="1274" max="1274" width="16" style="15" customWidth="1"/>
    <col min="1275" max="1275" width="11.77734375" style="15" customWidth="1"/>
    <col min="1276" max="1276" width="6.77734375" style="15" customWidth="1"/>
    <col min="1277" max="1277" width="13.33203125" style="15" customWidth="1"/>
    <col min="1278" max="1278" width="11.77734375" style="15" customWidth="1"/>
    <col min="1279" max="1279" width="6.77734375" style="15" customWidth="1"/>
    <col min="1280" max="1280" width="13.33203125" style="15" customWidth="1"/>
    <col min="1281" max="1281" width="11.77734375" style="15" customWidth="1"/>
    <col min="1282" max="1282" width="6.77734375" style="15" customWidth="1"/>
    <col min="1283" max="1283" width="13.33203125" style="15" customWidth="1"/>
    <col min="1284" max="1284" width="11.77734375" style="15" customWidth="1"/>
    <col min="1285" max="1285" width="13.33203125" style="15" customWidth="1"/>
    <col min="1286" max="1529" width="8.88671875" style="15"/>
    <col min="1530" max="1530" width="16" style="15" customWidth="1"/>
    <col min="1531" max="1531" width="11.77734375" style="15" customWidth="1"/>
    <col min="1532" max="1532" width="6.77734375" style="15" customWidth="1"/>
    <col min="1533" max="1533" width="13.33203125" style="15" customWidth="1"/>
    <col min="1534" max="1534" width="11.77734375" style="15" customWidth="1"/>
    <col min="1535" max="1535" width="6.77734375" style="15" customWidth="1"/>
    <col min="1536" max="1536" width="13.33203125" style="15" customWidth="1"/>
    <col min="1537" max="1537" width="11.77734375" style="15" customWidth="1"/>
    <col min="1538" max="1538" width="6.77734375" style="15" customWidth="1"/>
    <col min="1539" max="1539" width="13.33203125" style="15" customWidth="1"/>
    <col min="1540" max="1540" width="11.77734375" style="15" customWidth="1"/>
    <col min="1541" max="1541" width="13.33203125" style="15" customWidth="1"/>
    <col min="1542" max="1785" width="8.88671875" style="15"/>
    <col min="1786" max="1786" width="16" style="15" customWidth="1"/>
    <col min="1787" max="1787" width="11.77734375" style="15" customWidth="1"/>
    <col min="1788" max="1788" width="6.77734375" style="15" customWidth="1"/>
    <col min="1789" max="1789" width="13.33203125" style="15" customWidth="1"/>
    <col min="1790" max="1790" width="11.77734375" style="15" customWidth="1"/>
    <col min="1791" max="1791" width="6.77734375" style="15" customWidth="1"/>
    <col min="1792" max="1792" width="13.33203125" style="15" customWidth="1"/>
    <col min="1793" max="1793" width="11.77734375" style="15" customWidth="1"/>
    <col min="1794" max="1794" width="6.77734375" style="15" customWidth="1"/>
    <col min="1795" max="1795" width="13.33203125" style="15" customWidth="1"/>
    <col min="1796" max="1796" width="11.77734375" style="15" customWidth="1"/>
    <col min="1797" max="1797" width="13.33203125" style="15" customWidth="1"/>
    <col min="1798" max="2041" width="8.88671875" style="15"/>
    <col min="2042" max="2042" width="16" style="15" customWidth="1"/>
    <col min="2043" max="2043" width="11.77734375" style="15" customWidth="1"/>
    <col min="2044" max="2044" width="6.77734375" style="15" customWidth="1"/>
    <col min="2045" max="2045" width="13.33203125" style="15" customWidth="1"/>
    <col min="2046" max="2046" width="11.77734375" style="15" customWidth="1"/>
    <col min="2047" max="2047" width="6.77734375" style="15" customWidth="1"/>
    <col min="2048" max="2048" width="13.33203125" style="15" customWidth="1"/>
    <col min="2049" max="2049" width="11.77734375" style="15" customWidth="1"/>
    <col min="2050" max="2050" width="6.77734375" style="15" customWidth="1"/>
    <col min="2051" max="2051" width="13.33203125" style="15" customWidth="1"/>
    <col min="2052" max="2052" width="11.77734375" style="15" customWidth="1"/>
    <col min="2053" max="2053" width="13.33203125" style="15" customWidth="1"/>
    <col min="2054" max="2297" width="8.88671875" style="15"/>
    <col min="2298" max="2298" width="16" style="15" customWidth="1"/>
    <col min="2299" max="2299" width="11.77734375" style="15" customWidth="1"/>
    <col min="2300" max="2300" width="6.77734375" style="15" customWidth="1"/>
    <col min="2301" max="2301" width="13.33203125" style="15" customWidth="1"/>
    <col min="2302" max="2302" width="11.77734375" style="15" customWidth="1"/>
    <col min="2303" max="2303" width="6.77734375" style="15" customWidth="1"/>
    <col min="2304" max="2304" width="13.33203125" style="15" customWidth="1"/>
    <col min="2305" max="2305" width="11.77734375" style="15" customWidth="1"/>
    <col min="2306" max="2306" width="6.77734375" style="15" customWidth="1"/>
    <col min="2307" max="2307" width="13.33203125" style="15" customWidth="1"/>
    <col min="2308" max="2308" width="11.77734375" style="15" customWidth="1"/>
    <col min="2309" max="2309" width="13.33203125" style="15" customWidth="1"/>
    <col min="2310" max="2553" width="8.88671875" style="15"/>
    <col min="2554" max="2554" width="16" style="15" customWidth="1"/>
    <col min="2555" max="2555" width="11.77734375" style="15" customWidth="1"/>
    <col min="2556" max="2556" width="6.77734375" style="15" customWidth="1"/>
    <col min="2557" max="2557" width="13.33203125" style="15" customWidth="1"/>
    <col min="2558" max="2558" width="11.77734375" style="15" customWidth="1"/>
    <col min="2559" max="2559" width="6.77734375" style="15" customWidth="1"/>
    <col min="2560" max="2560" width="13.33203125" style="15" customWidth="1"/>
    <col min="2561" max="2561" width="11.77734375" style="15" customWidth="1"/>
    <col min="2562" max="2562" width="6.77734375" style="15" customWidth="1"/>
    <col min="2563" max="2563" width="13.33203125" style="15" customWidth="1"/>
    <col min="2564" max="2564" width="11.77734375" style="15" customWidth="1"/>
    <col min="2565" max="2565" width="13.33203125" style="15" customWidth="1"/>
    <col min="2566" max="2809" width="8.88671875" style="15"/>
    <col min="2810" max="2810" width="16" style="15" customWidth="1"/>
    <col min="2811" max="2811" width="11.77734375" style="15" customWidth="1"/>
    <col min="2812" max="2812" width="6.77734375" style="15" customWidth="1"/>
    <col min="2813" max="2813" width="13.33203125" style="15" customWidth="1"/>
    <col min="2814" max="2814" width="11.77734375" style="15" customWidth="1"/>
    <col min="2815" max="2815" width="6.77734375" style="15" customWidth="1"/>
    <col min="2816" max="2816" width="13.33203125" style="15" customWidth="1"/>
    <col min="2817" max="2817" width="11.77734375" style="15" customWidth="1"/>
    <col min="2818" max="2818" width="6.77734375" style="15" customWidth="1"/>
    <col min="2819" max="2819" width="13.33203125" style="15" customWidth="1"/>
    <col min="2820" max="2820" width="11.77734375" style="15" customWidth="1"/>
    <col min="2821" max="2821" width="13.33203125" style="15" customWidth="1"/>
    <col min="2822" max="3065" width="8.88671875" style="15"/>
    <col min="3066" max="3066" width="16" style="15" customWidth="1"/>
    <col min="3067" max="3067" width="11.77734375" style="15" customWidth="1"/>
    <col min="3068" max="3068" width="6.77734375" style="15" customWidth="1"/>
    <col min="3069" max="3069" width="13.33203125" style="15" customWidth="1"/>
    <col min="3070" max="3070" width="11.77734375" style="15" customWidth="1"/>
    <col min="3071" max="3071" width="6.77734375" style="15" customWidth="1"/>
    <col min="3072" max="3072" width="13.33203125" style="15" customWidth="1"/>
    <col min="3073" max="3073" width="11.77734375" style="15" customWidth="1"/>
    <col min="3074" max="3074" width="6.77734375" style="15" customWidth="1"/>
    <col min="3075" max="3075" width="13.33203125" style="15" customWidth="1"/>
    <col min="3076" max="3076" width="11.77734375" style="15" customWidth="1"/>
    <col min="3077" max="3077" width="13.33203125" style="15" customWidth="1"/>
    <col min="3078" max="3321" width="8.88671875" style="15"/>
    <col min="3322" max="3322" width="16" style="15" customWidth="1"/>
    <col min="3323" max="3323" width="11.77734375" style="15" customWidth="1"/>
    <col min="3324" max="3324" width="6.77734375" style="15" customWidth="1"/>
    <col min="3325" max="3325" width="13.33203125" style="15" customWidth="1"/>
    <col min="3326" max="3326" width="11.77734375" style="15" customWidth="1"/>
    <col min="3327" max="3327" width="6.77734375" style="15" customWidth="1"/>
    <col min="3328" max="3328" width="13.33203125" style="15" customWidth="1"/>
    <col min="3329" max="3329" width="11.77734375" style="15" customWidth="1"/>
    <col min="3330" max="3330" width="6.77734375" style="15" customWidth="1"/>
    <col min="3331" max="3331" width="13.33203125" style="15" customWidth="1"/>
    <col min="3332" max="3332" width="11.77734375" style="15" customWidth="1"/>
    <col min="3333" max="3333" width="13.33203125" style="15" customWidth="1"/>
    <col min="3334" max="3577" width="8.88671875" style="15"/>
    <col min="3578" max="3578" width="16" style="15" customWidth="1"/>
    <col min="3579" max="3579" width="11.77734375" style="15" customWidth="1"/>
    <col min="3580" max="3580" width="6.77734375" style="15" customWidth="1"/>
    <col min="3581" max="3581" width="13.33203125" style="15" customWidth="1"/>
    <col min="3582" max="3582" width="11.77734375" style="15" customWidth="1"/>
    <col min="3583" max="3583" width="6.77734375" style="15" customWidth="1"/>
    <col min="3584" max="3584" width="13.33203125" style="15" customWidth="1"/>
    <col min="3585" max="3585" width="11.77734375" style="15" customWidth="1"/>
    <col min="3586" max="3586" width="6.77734375" style="15" customWidth="1"/>
    <col min="3587" max="3587" width="13.33203125" style="15" customWidth="1"/>
    <col min="3588" max="3588" width="11.77734375" style="15" customWidth="1"/>
    <col min="3589" max="3589" width="13.33203125" style="15" customWidth="1"/>
    <col min="3590" max="3833" width="8.88671875" style="15"/>
    <col min="3834" max="3834" width="16" style="15" customWidth="1"/>
    <col min="3835" max="3835" width="11.77734375" style="15" customWidth="1"/>
    <col min="3836" max="3836" width="6.77734375" style="15" customWidth="1"/>
    <col min="3837" max="3837" width="13.33203125" style="15" customWidth="1"/>
    <col min="3838" max="3838" width="11.77734375" style="15" customWidth="1"/>
    <col min="3839" max="3839" width="6.77734375" style="15" customWidth="1"/>
    <col min="3840" max="3840" width="13.33203125" style="15" customWidth="1"/>
    <col min="3841" max="3841" width="11.77734375" style="15" customWidth="1"/>
    <col min="3842" max="3842" width="6.77734375" style="15" customWidth="1"/>
    <col min="3843" max="3843" width="13.33203125" style="15" customWidth="1"/>
    <col min="3844" max="3844" width="11.77734375" style="15" customWidth="1"/>
    <col min="3845" max="3845" width="13.33203125" style="15" customWidth="1"/>
    <col min="3846" max="4089" width="8.88671875" style="15"/>
    <col min="4090" max="4090" width="16" style="15" customWidth="1"/>
    <col min="4091" max="4091" width="11.77734375" style="15" customWidth="1"/>
    <col min="4092" max="4092" width="6.77734375" style="15" customWidth="1"/>
    <col min="4093" max="4093" width="13.33203125" style="15" customWidth="1"/>
    <col min="4094" max="4094" width="11.77734375" style="15" customWidth="1"/>
    <col min="4095" max="4095" width="6.77734375" style="15" customWidth="1"/>
    <col min="4096" max="4096" width="13.33203125" style="15" customWidth="1"/>
    <col min="4097" max="4097" width="11.77734375" style="15" customWidth="1"/>
    <col min="4098" max="4098" width="6.77734375" style="15" customWidth="1"/>
    <col min="4099" max="4099" width="13.33203125" style="15" customWidth="1"/>
    <col min="4100" max="4100" width="11.77734375" style="15" customWidth="1"/>
    <col min="4101" max="4101" width="13.33203125" style="15" customWidth="1"/>
    <col min="4102" max="4345" width="8.88671875" style="15"/>
    <col min="4346" max="4346" width="16" style="15" customWidth="1"/>
    <col min="4347" max="4347" width="11.77734375" style="15" customWidth="1"/>
    <col min="4348" max="4348" width="6.77734375" style="15" customWidth="1"/>
    <col min="4349" max="4349" width="13.33203125" style="15" customWidth="1"/>
    <col min="4350" max="4350" width="11.77734375" style="15" customWidth="1"/>
    <col min="4351" max="4351" width="6.77734375" style="15" customWidth="1"/>
    <col min="4352" max="4352" width="13.33203125" style="15" customWidth="1"/>
    <col min="4353" max="4353" width="11.77734375" style="15" customWidth="1"/>
    <col min="4354" max="4354" width="6.77734375" style="15" customWidth="1"/>
    <col min="4355" max="4355" width="13.33203125" style="15" customWidth="1"/>
    <col min="4356" max="4356" width="11.77734375" style="15" customWidth="1"/>
    <col min="4357" max="4357" width="13.33203125" style="15" customWidth="1"/>
    <col min="4358" max="4601" width="8.88671875" style="15"/>
    <col min="4602" max="4602" width="16" style="15" customWidth="1"/>
    <col min="4603" max="4603" width="11.77734375" style="15" customWidth="1"/>
    <col min="4604" max="4604" width="6.77734375" style="15" customWidth="1"/>
    <col min="4605" max="4605" width="13.33203125" style="15" customWidth="1"/>
    <col min="4606" max="4606" width="11.77734375" style="15" customWidth="1"/>
    <col min="4607" max="4607" width="6.77734375" style="15" customWidth="1"/>
    <col min="4608" max="4608" width="13.33203125" style="15" customWidth="1"/>
    <col min="4609" max="4609" width="11.77734375" style="15" customWidth="1"/>
    <col min="4610" max="4610" width="6.77734375" style="15" customWidth="1"/>
    <col min="4611" max="4611" width="13.33203125" style="15" customWidth="1"/>
    <col min="4612" max="4612" width="11.77734375" style="15" customWidth="1"/>
    <col min="4613" max="4613" width="13.33203125" style="15" customWidth="1"/>
    <col min="4614" max="4857" width="8.88671875" style="15"/>
    <col min="4858" max="4858" width="16" style="15" customWidth="1"/>
    <col min="4859" max="4859" width="11.77734375" style="15" customWidth="1"/>
    <col min="4860" max="4860" width="6.77734375" style="15" customWidth="1"/>
    <col min="4861" max="4861" width="13.33203125" style="15" customWidth="1"/>
    <col min="4862" max="4862" width="11.77734375" style="15" customWidth="1"/>
    <col min="4863" max="4863" width="6.77734375" style="15" customWidth="1"/>
    <col min="4864" max="4864" width="13.33203125" style="15" customWidth="1"/>
    <col min="4865" max="4865" width="11.77734375" style="15" customWidth="1"/>
    <col min="4866" max="4866" width="6.77734375" style="15" customWidth="1"/>
    <col min="4867" max="4867" width="13.33203125" style="15" customWidth="1"/>
    <col min="4868" max="4868" width="11.77734375" style="15" customWidth="1"/>
    <col min="4869" max="4869" width="13.33203125" style="15" customWidth="1"/>
    <col min="4870" max="5113" width="8.88671875" style="15"/>
    <col min="5114" max="5114" width="16" style="15" customWidth="1"/>
    <col min="5115" max="5115" width="11.77734375" style="15" customWidth="1"/>
    <col min="5116" max="5116" width="6.77734375" style="15" customWidth="1"/>
    <col min="5117" max="5117" width="13.33203125" style="15" customWidth="1"/>
    <col min="5118" max="5118" width="11.77734375" style="15" customWidth="1"/>
    <col min="5119" max="5119" width="6.77734375" style="15" customWidth="1"/>
    <col min="5120" max="5120" width="13.33203125" style="15" customWidth="1"/>
    <col min="5121" max="5121" width="11.77734375" style="15" customWidth="1"/>
    <col min="5122" max="5122" width="6.77734375" style="15" customWidth="1"/>
    <col min="5123" max="5123" width="13.33203125" style="15" customWidth="1"/>
    <col min="5124" max="5124" width="11.77734375" style="15" customWidth="1"/>
    <col min="5125" max="5125" width="13.33203125" style="15" customWidth="1"/>
    <col min="5126" max="5369" width="8.88671875" style="15"/>
    <col min="5370" max="5370" width="16" style="15" customWidth="1"/>
    <col min="5371" max="5371" width="11.77734375" style="15" customWidth="1"/>
    <col min="5372" max="5372" width="6.77734375" style="15" customWidth="1"/>
    <col min="5373" max="5373" width="13.33203125" style="15" customWidth="1"/>
    <col min="5374" max="5374" width="11.77734375" style="15" customWidth="1"/>
    <col min="5375" max="5375" width="6.77734375" style="15" customWidth="1"/>
    <col min="5376" max="5376" width="13.33203125" style="15" customWidth="1"/>
    <col min="5377" max="5377" width="11.77734375" style="15" customWidth="1"/>
    <col min="5378" max="5378" width="6.77734375" style="15" customWidth="1"/>
    <col min="5379" max="5379" width="13.33203125" style="15" customWidth="1"/>
    <col min="5380" max="5380" width="11.77734375" style="15" customWidth="1"/>
    <col min="5381" max="5381" width="13.33203125" style="15" customWidth="1"/>
    <col min="5382" max="5625" width="8.88671875" style="15"/>
    <col min="5626" max="5626" width="16" style="15" customWidth="1"/>
    <col min="5627" max="5627" width="11.77734375" style="15" customWidth="1"/>
    <col min="5628" max="5628" width="6.77734375" style="15" customWidth="1"/>
    <col min="5629" max="5629" width="13.33203125" style="15" customWidth="1"/>
    <col min="5630" max="5630" width="11.77734375" style="15" customWidth="1"/>
    <col min="5631" max="5631" width="6.77734375" style="15" customWidth="1"/>
    <col min="5632" max="5632" width="13.33203125" style="15" customWidth="1"/>
    <col min="5633" max="5633" width="11.77734375" style="15" customWidth="1"/>
    <col min="5634" max="5634" width="6.77734375" style="15" customWidth="1"/>
    <col min="5635" max="5635" width="13.33203125" style="15" customWidth="1"/>
    <col min="5636" max="5636" width="11.77734375" style="15" customWidth="1"/>
    <col min="5637" max="5637" width="13.33203125" style="15" customWidth="1"/>
    <col min="5638" max="5881" width="8.88671875" style="15"/>
    <col min="5882" max="5882" width="16" style="15" customWidth="1"/>
    <col min="5883" max="5883" width="11.77734375" style="15" customWidth="1"/>
    <col min="5884" max="5884" width="6.77734375" style="15" customWidth="1"/>
    <col min="5885" max="5885" width="13.33203125" style="15" customWidth="1"/>
    <col min="5886" max="5886" width="11.77734375" style="15" customWidth="1"/>
    <col min="5887" max="5887" width="6.77734375" style="15" customWidth="1"/>
    <col min="5888" max="5888" width="13.33203125" style="15" customWidth="1"/>
    <col min="5889" max="5889" width="11.77734375" style="15" customWidth="1"/>
    <col min="5890" max="5890" width="6.77734375" style="15" customWidth="1"/>
    <col min="5891" max="5891" width="13.33203125" style="15" customWidth="1"/>
    <col min="5892" max="5892" width="11.77734375" style="15" customWidth="1"/>
    <col min="5893" max="5893" width="13.33203125" style="15" customWidth="1"/>
    <col min="5894" max="6137" width="8.88671875" style="15"/>
    <col min="6138" max="6138" width="16" style="15" customWidth="1"/>
    <col min="6139" max="6139" width="11.77734375" style="15" customWidth="1"/>
    <col min="6140" max="6140" width="6.77734375" style="15" customWidth="1"/>
    <col min="6141" max="6141" width="13.33203125" style="15" customWidth="1"/>
    <col min="6142" max="6142" width="11.77734375" style="15" customWidth="1"/>
    <col min="6143" max="6143" width="6.77734375" style="15" customWidth="1"/>
    <col min="6144" max="6144" width="13.33203125" style="15" customWidth="1"/>
    <col min="6145" max="6145" width="11.77734375" style="15" customWidth="1"/>
    <col min="6146" max="6146" width="6.77734375" style="15" customWidth="1"/>
    <col min="6147" max="6147" width="13.33203125" style="15" customWidth="1"/>
    <col min="6148" max="6148" width="11.77734375" style="15" customWidth="1"/>
    <col min="6149" max="6149" width="13.33203125" style="15" customWidth="1"/>
    <col min="6150" max="6393" width="8.88671875" style="15"/>
    <col min="6394" max="6394" width="16" style="15" customWidth="1"/>
    <col min="6395" max="6395" width="11.77734375" style="15" customWidth="1"/>
    <col min="6396" max="6396" width="6.77734375" style="15" customWidth="1"/>
    <col min="6397" max="6397" width="13.33203125" style="15" customWidth="1"/>
    <col min="6398" max="6398" width="11.77734375" style="15" customWidth="1"/>
    <col min="6399" max="6399" width="6.77734375" style="15" customWidth="1"/>
    <col min="6400" max="6400" width="13.33203125" style="15" customWidth="1"/>
    <col min="6401" max="6401" width="11.77734375" style="15" customWidth="1"/>
    <col min="6402" max="6402" width="6.77734375" style="15" customWidth="1"/>
    <col min="6403" max="6403" width="13.33203125" style="15" customWidth="1"/>
    <col min="6404" max="6404" width="11.77734375" style="15" customWidth="1"/>
    <col min="6405" max="6405" width="13.33203125" style="15" customWidth="1"/>
    <col min="6406" max="6649" width="8.88671875" style="15"/>
    <col min="6650" max="6650" width="16" style="15" customWidth="1"/>
    <col min="6651" max="6651" width="11.77734375" style="15" customWidth="1"/>
    <col min="6652" max="6652" width="6.77734375" style="15" customWidth="1"/>
    <col min="6653" max="6653" width="13.33203125" style="15" customWidth="1"/>
    <col min="6654" max="6654" width="11.77734375" style="15" customWidth="1"/>
    <col min="6655" max="6655" width="6.77734375" style="15" customWidth="1"/>
    <col min="6656" max="6656" width="13.33203125" style="15" customWidth="1"/>
    <col min="6657" max="6657" width="11.77734375" style="15" customWidth="1"/>
    <col min="6658" max="6658" width="6.77734375" style="15" customWidth="1"/>
    <col min="6659" max="6659" width="13.33203125" style="15" customWidth="1"/>
    <col min="6660" max="6660" width="11.77734375" style="15" customWidth="1"/>
    <col min="6661" max="6661" width="13.33203125" style="15" customWidth="1"/>
    <col min="6662" max="6905" width="8.88671875" style="15"/>
    <col min="6906" max="6906" width="16" style="15" customWidth="1"/>
    <col min="6907" max="6907" width="11.77734375" style="15" customWidth="1"/>
    <col min="6908" max="6908" width="6.77734375" style="15" customWidth="1"/>
    <col min="6909" max="6909" width="13.33203125" style="15" customWidth="1"/>
    <col min="6910" max="6910" width="11.77734375" style="15" customWidth="1"/>
    <col min="6911" max="6911" width="6.77734375" style="15" customWidth="1"/>
    <col min="6912" max="6912" width="13.33203125" style="15" customWidth="1"/>
    <col min="6913" max="6913" width="11.77734375" style="15" customWidth="1"/>
    <col min="6914" max="6914" width="6.77734375" style="15" customWidth="1"/>
    <col min="6915" max="6915" width="13.33203125" style="15" customWidth="1"/>
    <col min="6916" max="6916" width="11.77734375" style="15" customWidth="1"/>
    <col min="6917" max="6917" width="13.33203125" style="15" customWidth="1"/>
    <col min="6918" max="7161" width="8.88671875" style="15"/>
    <col min="7162" max="7162" width="16" style="15" customWidth="1"/>
    <col min="7163" max="7163" width="11.77734375" style="15" customWidth="1"/>
    <col min="7164" max="7164" width="6.77734375" style="15" customWidth="1"/>
    <col min="7165" max="7165" width="13.33203125" style="15" customWidth="1"/>
    <col min="7166" max="7166" width="11.77734375" style="15" customWidth="1"/>
    <col min="7167" max="7167" width="6.77734375" style="15" customWidth="1"/>
    <col min="7168" max="7168" width="13.33203125" style="15" customWidth="1"/>
    <col min="7169" max="7169" width="11.77734375" style="15" customWidth="1"/>
    <col min="7170" max="7170" width="6.77734375" style="15" customWidth="1"/>
    <col min="7171" max="7171" width="13.33203125" style="15" customWidth="1"/>
    <col min="7172" max="7172" width="11.77734375" style="15" customWidth="1"/>
    <col min="7173" max="7173" width="13.33203125" style="15" customWidth="1"/>
    <col min="7174" max="7417" width="8.88671875" style="15"/>
    <col min="7418" max="7418" width="16" style="15" customWidth="1"/>
    <col min="7419" max="7419" width="11.77734375" style="15" customWidth="1"/>
    <col min="7420" max="7420" width="6.77734375" style="15" customWidth="1"/>
    <col min="7421" max="7421" width="13.33203125" style="15" customWidth="1"/>
    <col min="7422" max="7422" width="11.77734375" style="15" customWidth="1"/>
    <col min="7423" max="7423" width="6.77734375" style="15" customWidth="1"/>
    <col min="7424" max="7424" width="13.33203125" style="15" customWidth="1"/>
    <col min="7425" max="7425" width="11.77734375" style="15" customWidth="1"/>
    <col min="7426" max="7426" width="6.77734375" style="15" customWidth="1"/>
    <col min="7427" max="7427" width="13.33203125" style="15" customWidth="1"/>
    <col min="7428" max="7428" width="11.77734375" style="15" customWidth="1"/>
    <col min="7429" max="7429" width="13.33203125" style="15" customWidth="1"/>
    <col min="7430" max="7673" width="8.88671875" style="15"/>
    <col min="7674" max="7674" width="16" style="15" customWidth="1"/>
    <col min="7675" max="7675" width="11.77734375" style="15" customWidth="1"/>
    <col min="7676" max="7676" width="6.77734375" style="15" customWidth="1"/>
    <col min="7677" max="7677" width="13.33203125" style="15" customWidth="1"/>
    <col min="7678" max="7678" width="11.77734375" style="15" customWidth="1"/>
    <col min="7679" max="7679" width="6.77734375" style="15" customWidth="1"/>
    <col min="7680" max="7680" width="13.33203125" style="15" customWidth="1"/>
    <col min="7681" max="7681" width="11.77734375" style="15" customWidth="1"/>
    <col min="7682" max="7682" width="6.77734375" style="15" customWidth="1"/>
    <col min="7683" max="7683" width="13.33203125" style="15" customWidth="1"/>
    <col min="7684" max="7684" width="11.77734375" style="15" customWidth="1"/>
    <col min="7685" max="7685" width="13.33203125" style="15" customWidth="1"/>
    <col min="7686" max="7929" width="8.88671875" style="15"/>
    <col min="7930" max="7930" width="16" style="15" customWidth="1"/>
    <col min="7931" max="7931" width="11.77734375" style="15" customWidth="1"/>
    <col min="7932" max="7932" width="6.77734375" style="15" customWidth="1"/>
    <col min="7933" max="7933" width="13.33203125" style="15" customWidth="1"/>
    <col min="7934" max="7934" width="11.77734375" style="15" customWidth="1"/>
    <col min="7935" max="7935" width="6.77734375" style="15" customWidth="1"/>
    <col min="7936" max="7936" width="13.33203125" style="15" customWidth="1"/>
    <col min="7937" max="7937" width="11.77734375" style="15" customWidth="1"/>
    <col min="7938" max="7938" width="6.77734375" style="15" customWidth="1"/>
    <col min="7939" max="7939" width="13.33203125" style="15" customWidth="1"/>
    <col min="7940" max="7940" width="11.77734375" style="15" customWidth="1"/>
    <col min="7941" max="7941" width="13.33203125" style="15" customWidth="1"/>
    <col min="7942" max="8185" width="8.88671875" style="15"/>
    <col min="8186" max="8186" width="16" style="15" customWidth="1"/>
    <col min="8187" max="8187" width="11.77734375" style="15" customWidth="1"/>
    <col min="8188" max="8188" width="6.77734375" style="15" customWidth="1"/>
    <col min="8189" max="8189" width="13.33203125" style="15" customWidth="1"/>
    <col min="8190" max="8190" width="11.77734375" style="15" customWidth="1"/>
    <col min="8191" max="8191" width="6.77734375" style="15" customWidth="1"/>
    <col min="8192" max="8192" width="13.33203125" style="15" customWidth="1"/>
    <col min="8193" max="8193" width="11.77734375" style="15" customWidth="1"/>
    <col min="8194" max="8194" width="6.77734375" style="15" customWidth="1"/>
    <col min="8195" max="8195" width="13.33203125" style="15" customWidth="1"/>
    <col min="8196" max="8196" width="11.77734375" style="15" customWidth="1"/>
    <col min="8197" max="8197" width="13.33203125" style="15" customWidth="1"/>
    <col min="8198" max="8441" width="8.88671875" style="15"/>
    <col min="8442" max="8442" width="16" style="15" customWidth="1"/>
    <col min="8443" max="8443" width="11.77734375" style="15" customWidth="1"/>
    <col min="8444" max="8444" width="6.77734375" style="15" customWidth="1"/>
    <col min="8445" max="8445" width="13.33203125" style="15" customWidth="1"/>
    <col min="8446" max="8446" width="11.77734375" style="15" customWidth="1"/>
    <col min="8447" max="8447" width="6.77734375" style="15" customWidth="1"/>
    <col min="8448" max="8448" width="13.33203125" style="15" customWidth="1"/>
    <col min="8449" max="8449" width="11.77734375" style="15" customWidth="1"/>
    <col min="8450" max="8450" width="6.77734375" style="15" customWidth="1"/>
    <col min="8451" max="8451" width="13.33203125" style="15" customWidth="1"/>
    <col min="8452" max="8452" width="11.77734375" style="15" customWidth="1"/>
    <col min="8453" max="8453" width="13.33203125" style="15" customWidth="1"/>
    <col min="8454" max="8697" width="8.88671875" style="15"/>
    <col min="8698" max="8698" width="16" style="15" customWidth="1"/>
    <col min="8699" max="8699" width="11.77734375" style="15" customWidth="1"/>
    <col min="8700" max="8700" width="6.77734375" style="15" customWidth="1"/>
    <col min="8701" max="8701" width="13.33203125" style="15" customWidth="1"/>
    <col min="8702" max="8702" width="11.77734375" style="15" customWidth="1"/>
    <col min="8703" max="8703" width="6.77734375" style="15" customWidth="1"/>
    <col min="8704" max="8704" width="13.33203125" style="15" customWidth="1"/>
    <col min="8705" max="8705" width="11.77734375" style="15" customWidth="1"/>
    <col min="8706" max="8706" width="6.77734375" style="15" customWidth="1"/>
    <col min="8707" max="8707" width="13.33203125" style="15" customWidth="1"/>
    <col min="8708" max="8708" width="11.77734375" style="15" customWidth="1"/>
    <col min="8709" max="8709" width="13.33203125" style="15" customWidth="1"/>
    <col min="8710" max="8953" width="8.88671875" style="15"/>
    <col min="8954" max="8954" width="16" style="15" customWidth="1"/>
    <col min="8955" max="8955" width="11.77734375" style="15" customWidth="1"/>
    <col min="8956" max="8956" width="6.77734375" style="15" customWidth="1"/>
    <col min="8957" max="8957" width="13.33203125" style="15" customWidth="1"/>
    <col min="8958" max="8958" width="11.77734375" style="15" customWidth="1"/>
    <col min="8959" max="8959" width="6.77734375" style="15" customWidth="1"/>
    <col min="8960" max="8960" width="13.33203125" style="15" customWidth="1"/>
    <col min="8961" max="8961" width="11.77734375" style="15" customWidth="1"/>
    <col min="8962" max="8962" width="6.77734375" style="15" customWidth="1"/>
    <col min="8963" max="8963" width="13.33203125" style="15" customWidth="1"/>
    <col min="8964" max="8964" width="11.77734375" style="15" customWidth="1"/>
    <col min="8965" max="8965" width="13.33203125" style="15" customWidth="1"/>
    <col min="8966" max="9209" width="8.88671875" style="15"/>
    <col min="9210" max="9210" width="16" style="15" customWidth="1"/>
    <col min="9211" max="9211" width="11.77734375" style="15" customWidth="1"/>
    <col min="9212" max="9212" width="6.77734375" style="15" customWidth="1"/>
    <col min="9213" max="9213" width="13.33203125" style="15" customWidth="1"/>
    <col min="9214" max="9214" width="11.77734375" style="15" customWidth="1"/>
    <col min="9215" max="9215" width="6.77734375" style="15" customWidth="1"/>
    <col min="9216" max="9216" width="13.33203125" style="15" customWidth="1"/>
    <col min="9217" max="9217" width="11.77734375" style="15" customWidth="1"/>
    <col min="9218" max="9218" width="6.77734375" style="15" customWidth="1"/>
    <col min="9219" max="9219" width="13.33203125" style="15" customWidth="1"/>
    <col min="9220" max="9220" width="11.77734375" style="15" customWidth="1"/>
    <col min="9221" max="9221" width="13.33203125" style="15" customWidth="1"/>
    <col min="9222" max="9465" width="8.88671875" style="15"/>
    <col min="9466" max="9466" width="16" style="15" customWidth="1"/>
    <col min="9467" max="9467" width="11.77734375" style="15" customWidth="1"/>
    <col min="9468" max="9468" width="6.77734375" style="15" customWidth="1"/>
    <col min="9469" max="9469" width="13.33203125" style="15" customWidth="1"/>
    <col min="9470" max="9470" width="11.77734375" style="15" customWidth="1"/>
    <col min="9471" max="9471" width="6.77734375" style="15" customWidth="1"/>
    <col min="9472" max="9472" width="13.33203125" style="15" customWidth="1"/>
    <col min="9473" max="9473" width="11.77734375" style="15" customWidth="1"/>
    <col min="9474" max="9474" width="6.77734375" style="15" customWidth="1"/>
    <col min="9475" max="9475" width="13.33203125" style="15" customWidth="1"/>
    <col min="9476" max="9476" width="11.77734375" style="15" customWidth="1"/>
    <col min="9477" max="9477" width="13.33203125" style="15" customWidth="1"/>
    <col min="9478" max="9721" width="8.88671875" style="15"/>
    <col min="9722" max="9722" width="16" style="15" customWidth="1"/>
    <col min="9723" max="9723" width="11.77734375" style="15" customWidth="1"/>
    <col min="9724" max="9724" width="6.77734375" style="15" customWidth="1"/>
    <col min="9725" max="9725" width="13.33203125" style="15" customWidth="1"/>
    <col min="9726" max="9726" width="11.77734375" style="15" customWidth="1"/>
    <col min="9727" max="9727" width="6.77734375" style="15" customWidth="1"/>
    <col min="9728" max="9728" width="13.33203125" style="15" customWidth="1"/>
    <col min="9729" max="9729" width="11.77734375" style="15" customWidth="1"/>
    <col min="9730" max="9730" width="6.77734375" style="15" customWidth="1"/>
    <col min="9731" max="9731" width="13.33203125" style="15" customWidth="1"/>
    <col min="9732" max="9732" width="11.77734375" style="15" customWidth="1"/>
    <col min="9733" max="9733" width="13.33203125" style="15" customWidth="1"/>
    <col min="9734" max="9977" width="8.88671875" style="15"/>
    <col min="9978" max="9978" width="16" style="15" customWidth="1"/>
    <col min="9979" max="9979" width="11.77734375" style="15" customWidth="1"/>
    <col min="9980" max="9980" width="6.77734375" style="15" customWidth="1"/>
    <col min="9981" max="9981" width="13.33203125" style="15" customWidth="1"/>
    <col min="9982" max="9982" width="11.77734375" style="15" customWidth="1"/>
    <col min="9983" max="9983" width="6.77734375" style="15" customWidth="1"/>
    <col min="9984" max="9984" width="13.33203125" style="15" customWidth="1"/>
    <col min="9985" max="9985" width="11.77734375" style="15" customWidth="1"/>
    <col min="9986" max="9986" width="6.77734375" style="15" customWidth="1"/>
    <col min="9987" max="9987" width="13.33203125" style="15" customWidth="1"/>
    <col min="9988" max="9988" width="11.77734375" style="15" customWidth="1"/>
    <col min="9989" max="9989" width="13.33203125" style="15" customWidth="1"/>
    <col min="9990" max="10233" width="8.88671875" style="15"/>
    <col min="10234" max="10234" width="16" style="15" customWidth="1"/>
    <col min="10235" max="10235" width="11.77734375" style="15" customWidth="1"/>
    <col min="10236" max="10236" width="6.77734375" style="15" customWidth="1"/>
    <col min="10237" max="10237" width="13.33203125" style="15" customWidth="1"/>
    <col min="10238" max="10238" width="11.77734375" style="15" customWidth="1"/>
    <col min="10239" max="10239" width="6.77734375" style="15" customWidth="1"/>
    <col min="10240" max="10240" width="13.33203125" style="15" customWidth="1"/>
    <col min="10241" max="10241" width="11.77734375" style="15" customWidth="1"/>
    <col min="10242" max="10242" width="6.77734375" style="15" customWidth="1"/>
    <col min="10243" max="10243" width="13.33203125" style="15" customWidth="1"/>
    <col min="10244" max="10244" width="11.77734375" style="15" customWidth="1"/>
    <col min="10245" max="10245" width="13.33203125" style="15" customWidth="1"/>
    <col min="10246" max="10489" width="8.88671875" style="15"/>
    <col min="10490" max="10490" width="16" style="15" customWidth="1"/>
    <col min="10491" max="10491" width="11.77734375" style="15" customWidth="1"/>
    <col min="10492" max="10492" width="6.77734375" style="15" customWidth="1"/>
    <col min="10493" max="10493" width="13.33203125" style="15" customWidth="1"/>
    <col min="10494" max="10494" width="11.77734375" style="15" customWidth="1"/>
    <col min="10495" max="10495" width="6.77734375" style="15" customWidth="1"/>
    <col min="10496" max="10496" width="13.33203125" style="15" customWidth="1"/>
    <col min="10497" max="10497" width="11.77734375" style="15" customWidth="1"/>
    <col min="10498" max="10498" width="6.77734375" style="15" customWidth="1"/>
    <col min="10499" max="10499" width="13.33203125" style="15" customWidth="1"/>
    <col min="10500" max="10500" width="11.77734375" style="15" customWidth="1"/>
    <col min="10501" max="10501" width="13.33203125" style="15" customWidth="1"/>
    <col min="10502" max="10745" width="8.88671875" style="15"/>
    <col min="10746" max="10746" width="16" style="15" customWidth="1"/>
    <col min="10747" max="10747" width="11.77734375" style="15" customWidth="1"/>
    <col min="10748" max="10748" width="6.77734375" style="15" customWidth="1"/>
    <col min="10749" max="10749" width="13.33203125" style="15" customWidth="1"/>
    <col min="10750" max="10750" width="11.77734375" style="15" customWidth="1"/>
    <col min="10751" max="10751" width="6.77734375" style="15" customWidth="1"/>
    <col min="10752" max="10752" width="13.33203125" style="15" customWidth="1"/>
    <col min="10753" max="10753" width="11.77734375" style="15" customWidth="1"/>
    <col min="10754" max="10754" width="6.77734375" style="15" customWidth="1"/>
    <col min="10755" max="10755" width="13.33203125" style="15" customWidth="1"/>
    <col min="10756" max="10756" width="11.77734375" style="15" customWidth="1"/>
    <col min="10757" max="10757" width="13.33203125" style="15" customWidth="1"/>
    <col min="10758" max="11001" width="8.88671875" style="15"/>
    <col min="11002" max="11002" width="16" style="15" customWidth="1"/>
    <col min="11003" max="11003" width="11.77734375" style="15" customWidth="1"/>
    <col min="11004" max="11004" width="6.77734375" style="15" customWidth="1"/>
    <col min="11005" max="11005" width="13.33203125" style="15" customWidth="1"/>
    <col min="11006" max="11006" width="11.77734375" style="15" customWidth="1"/>
    <col min="11007" max="11007" width="6.77734375" style="15" customWidth="1"/>
    <col min="11008" max="11008" width="13.33203125" style="15" customWidth="1"/>
    <col min="11009" max="11009" width="11.77734375" style="15" customWidth="1"/>
    <col min="11010" max="11010" width="6.77734375" style="15" customWidth="1"/>
    <col min="11011" max="11011" width="13.33203125" style="15" customWidth="1"/>
    <col min="11012" max="11012" width="11.77734375" style="15" customWidth="1"/>
    <col min="11013" max="11013" width="13.33203125" style="15" customWidth="1"/>
    <col min="11014" max="11257" width="8.88671875" style="15"/>
    <col min="11258" max="11258" width="16" style="15" customWidth="1"/>
    <col min="11259" max="11259" width="11.77734375" style="15" customWidth="1"/>
    <col min="11260" max="11260" width="6.77734375" style="15" customWidth="1"/>
    <col min="11261" max="11261" width="13.33203125" style="15" customWidth="1"/>
    <col min="11262" max="11262" width="11.77734375" style="15" customWidth="1"/>
    <col min="11263" max="11263" width="6.77734375" style="15" customWidth="1"/>
    <col min="11264" max="11264" width="13.33203125" style="15" customWidth="1"/>
    <col min="11265" max="11265" width="11.77734375" style="15" customWidth="1"/>
    <col min="11266" max="11266" width="6.77734375" style="15" customWidth="1"/>
    <col min="11267" max="11267" width="13.33203125" style="15" customWidth="1"/>
    <col min="11268" max="11268" width="11.77734375" style="15" customWidth="1"/>
    <col min="11269" max="11269" width="13.33203125" style="15" customWidth="1"/>
    <col min="11270" max="11513" width="8.88671875" style="15"/>
    <col min="11514" max="11514" width="16" style="15" customWidth="1"/>
    <col min="11515" max="11515" width="11.77734375" style="15" customWidth="1"/>
    <col min="11516" max="11516" width="6.77734375" style="15" customWidth="1"/>
    <col min="11517" max="11517" width="13.33203125" style="15" customWidth="1"/>
    <col min="11518" max="11518" width="11.77734375" style="15" customWidth="1"/>
    <col min="11519" max="11519" width="6.77734375" style="15" customWidth="1"/>
    <col min="11520" max="11520" width="13.33203125" style="15" customWidth="1"/>
    <col min="11521" max="11521" width="11.77734375" style="15" customWidth="1"/>
    <col min="11522" max="11522" width="6.77734375" style="15" customWidth="1"/>
    <col min="11523" max="11523" width="13.33203125" style="15" customWidth="1"/>
    <col min="11524" max="11524" width="11.77734375" style="15" customWidth="1"/>
    <col min="11525" max="11525" width="13.33203125" style="15" customWidth="1"/>
    <col min="11526" max="11769" width="8.88671875" style="15"/>
    <col min="11770" max="11770" width="16" style="15" customWidth="1"/>
    <col min="11771" max="11771" width="11.77734375" style="15" customWidth="1"/>
    <col min="11772" max="11772" width="6.77734375" style="15" customWidth="1"/>
    <col min="11773" max="11773" width="13.33203125" style="15" customWidth="1"/>
    <col min="11774" max="11774" width="11.77734375" style="15" customWidth="1"/>
    <col min="11775" max="11775" width="6.77734375" style="15" customWidth="1"/>
    <col min="11776" max="11776" width="13.33203125" style="15" customWidth="1"/>
    <col min="11777" max="11777" width="11.77734375" style="15" customWidth="1"/>
    <col min="11778" max="11778" width="6.77734375" style="15" customWidth="1"/>
    <col min="11779" max="11779" width="13.33203125" style="15" customWidth="1"/>
    <col min="11780" max="11780" width="11.77734375" style="15" customWidth="1"/>
    <col min="11781" max="11781" width="13.33203125" style="15" customWidth="1"/>
    <col min="11782" max="12025" width="8.88671875" style="15"/>
    <col min="12026" max="12026" width="16" style="15" customWidth="1"/>
    <col min="12027" max="12027" width="11.77734375" style="15" customWidth="1"/>
    <col min="12028" max="12028" width="6.77734375" style="15" customWidth="1"/>
    <col min="12029" max="12029" width="13.33203125" style="15" customWidth="1"/>
    <col min="12030" max="12030" width="11.77734375" style="15" customWidth="1"/>
    <col min="12031" max="12031" width="6.77734375" style="15" customWidth="1"/>
    <col min="12032" max="12032" width="13.33203125" style="15" customWidth="1"/>
    <col min="12033" max="12033" width="11.77734375" style="15" customWidth="1"/>
    <col min="12034" max="12034" width="6.77734375" style="15" customWidth="1"/>
    <col min="12035" max="12035" width="13.33203125" style="15" customWidth="1"/>
    <col min="12036" max="12036" width="11.77734375" style="15" customWidth="1"/>
    <col min="12037" max="12037" width="13.33203125" style="15" customWidth="1"/>
    <col min="12038" max="12281" width="8.88671875" style="15"/>
    <col min="12282" max="12282" width="16" style="15" customWidth="1"/>
    <col min="12283" max="12283" width="11.77734375" style="15" customWidth="1"/>
    <col min="12284" max="12284" width="6.77734375" style="15" customWidth="1"/>
    <col min="12285" max="12285" width="13.33203125" style="15" customWidth="1"/>
    <col min="12286" max="12286" width="11.77734375" style="15" customWidth="1"/>
    <col min="12287" max="12287" width="6.77734375" style="15" customWidth="1"/>
    <col min="12288" max="12288" width="13.33203125" style="15" customWidth="1"/>
    <col min="12289" max="12289" width="11.77734375" style="15" customWidth="1"/>
    <col min="12290" max="12290" width="6.77734375" style="15" customWidth="1"/>
    <col min="12291" max="12291" width="13.33203125" style="15" customWidth="1"/>
    <col min="12292" max="12292" width="11.77734375" style="15" customWidth="1"/>
    <col min="12293" max="12293" width="13.33203125" style="15" customWidth="1"/>
    <col min="12294" max="12537" width="8.88671875" style="15"/>
    <col min="12538" max="12538" width="16" style="15" customWidth="1"/>
    <col min="12539" max="12539" width="11.77734375" style="15" customWidth="1"/>
    <col min="12540" max="12540" width="6.77734375" style="15" customWidth="1"/>
    <col min="12541" max="12541" width="13.33203125" style="15" customWidth="1"/>
    <col min="12542" max="12542" width="11.77734375" style="15" customWidth="1"/>
    <col min="12543" max="12543" width="6.77734375" style="15" customWidth="1"/>
    <col min="12544" max="12544" width="13.33203125" style="15" customWidth="1"/>
    <col min="12545" max="12545" width="11.77734375" style="15" customWidth="1"/>
    <col min="12546" max="12546" width="6.77734375" style="15" customWidth="1"/>
    <col min="12547" max="12547" width="13.33203125" style="15" customWidth="1"/>
    <col min="12548" max="12548" width="11.77734375" style="15" customWidth="1"/>
    <col min="12549" max="12549" width="13.33203125" style="15" customWidth="1"/>
    <col min="12550" max="12793" width="8.88671875" style="15"/>
    <col min="12794" max="12794" width="16" style="15" customWidth="1"/>
    <col min="12795" max="12795" width="11.77734375" style="15" customWidth="1"/>
    <col min="12796" max="12796" width="6.77734375" style="15" customWidth="1"/>
    <col min="12797" max="12797" width="13.33203125" style="15" customWidth="1"/>
    <col min="12798" max="12798" width="11.77734375" style="15" customWidth="1"/>
    <col min="12799" max="12799" width="6.77734375" style="15" customWidth="1"/>
    <col min="12800" max="12800" width="13.33203125" style="15" customWidth="1"/>
    <col min="12801" max="12801" width="11.77734375" style="15" customWidth="1"/>
    <col min="12802" max="12802" width="6.77734375" style="15" customWidth="1"/>
    <col min="12803" max="12803" width="13.33203125" style="15" customWidth="1"/>
    <col min="12804" max="12804" width="11.77734375" style="15" customWidth="1"/>
    <col min="12805" max="12805" width="13.33203125" style="15" customWidth="1"/>
    <col min="12806" max="13049" width="8.88671875" style="15"/>
    <col min="13050" max="13050" width="16" style="15" customWidth="1"/>
    <col min="13051" max="13051" width="11.77734375" style="15" customWidth="1"/>
    <col min="13052" max="13052" width="6.77734375" style="15" customWidth="1"/>
    <col min="13053" max="13053" width="13.33203125" style="15" customWidth="1"/>
    <col min="13054" max="13054" width="11.77734375" style="15" customWidth="1"/>
    <col min="13055" max="13055" width="6.77734375" style="15" customWidth="1"/>
    <col min="13056" max="13056" width="13.33203125" style="15" customWidth="1"/>
    <col min="13057" max="13057" width="11.77734375" style="15" customWidth="1"/>
    <col min="13058" max="13058" width="6.77734375" style="15" customWidth="1"/>
    <col min="13059" max="13059" width="13.33203125" style="15" customWidth="1"/>
    <col min="13060" max="13060" width="11.77734375" style="15" customWidth="1"/>
    <col min="13061" max="13061" width="13.33203125" style="15" customWidth="1"/>
    <col min="13062" max="13305" width="8.88671875" style="15"/>
    <col min="13306" max="13306" width="16" style="15" customWidth="1"/>
    <col min="13307" max="13307" width="11.77734375" style="15" customWidth="1"/>
    <col min="13308" max="13308" width="6.77734375" style="15" customWidth="1"/>
    <col min="13309" max="13309" width="13.33203125" style="15" customWidth="1"/>
    <col min="13310" max="13310" width="11.77734375" style="15" customWidth="1"/>
    <col min="13311" max="13311" width="6.77734375" style="15" customWidth="1"/>
    <col min="13312" max="13312" width="13.33203125" style="15" customWidth="1"/>
    <col min="13313" max="13313" width="11.77734375" style="15" customWidth="1"/>
    <col min="13314" max="13314" width="6.77734375" style="15" customWidth="1"/>
    <col min="13315" max="13315" width="13.33203125" style="15" customWidth="1"/>
    <col min="13316" max="13316" width="11.77734375" style="15" customWidth="1"/>
    <col min="13317" max="13317" width="13.33203125" style="15" customWidth="1"/>
    <col min="13318" max="13561" width="8.88671875" style="15"/>
    <col min="13562" max="13562" width="16" style="15" customWidth="1"/>
    <col min="13563" max="13563" width="11.77734375" style="15" customWidth="1"/>
    <col min="13564" max="13564" width="6.77734375" style="15" customWidth="1"/>
    <col min="13565" max="13565" width="13.33203125" style="15" customWidth="1"/>
    <col min="13566" max="13566" width="11.77734375" style="15" customWidth="1"/>
    <col min="13567" max="13567" width="6.77734375" style="15" customWidth="1"/>
    <col min="13568" max="13568" width="13.33203125" style="15" customWidth="1"/>
    <col min="13569" max="13569" width="11.77734375" style="15" customWidth="1"/>
    <col min="13570" max="13570" width="6.77734375" style="15" customWidth="1"/>
    <col min="13571" max="13571" width="13.33203125" style="15" customWidth="1"/>
    <col min="13572" max="13572" width="11.77734375" style="15" customWidth="1"/>
    <col min="13573" max="13573" width="13.33203125" style="15" customWidth="1"/>
    <col min="13574" max="13817" width="8.88671875" style="15"/>
    <col min="13818" max="13818" width="16" style="15" customWidth="1"/>
    <col min="13819" max="13819" width="11.77734375" style="15" customWidth="1"/>
    <col min="13820" max="13820" width="6.77734375" style="15" customWidth="1"/>
    <col min="13821" max="13821" width="13.33203125" style="15" customWidth="1"/>
    <col min="13822" max="13822" width="11.77734375" style="15" customWidth="1"/>
    <col min="13823" max="13823" width="6.77734375" style="15" customWidth="1"/>
    <col min="13824" max="13824" width="13.33203125" style="15" customWidth="1"/>
    <col min="13825" max="13825" width="11.77734375" style="15" customWidth="1"/>
    <col min="13826" max="13826" width="6.77734375" style="15" customWidth="1"/>
    <col min="13827" max="13827" width="13.33203125" style="15" customWidth="1"/>
    <col min="13828" max="13828" width="11.77734375" style="15" customWidth="1"/>
    <col min="13829" max="13829" width="13.33203125" style="15" customWidth="1"/>
    <col min="13830" max="14073" width="8.88671875" style="15"/>
    <col min="14074" max="14074" width="16" style="15" customWidth="1"/>
    <col min="14075" max="14075" width="11.77734375" style="15" customWidth="1"/>
    <col min="14076" max="14076" width="6.77734375" style="15" customWidth="1"/>
    <col min="14077" max="14077" width="13.33203125" style="15" customWidth="1"/>
    <col min="14078" max="14078" width="11.77734375" style="15" customWidth="1"/>
    <col min="14079" max="14079" width="6.77734375" style="15" customWidth="1"/>
    <col min="14080" max="14080" width="13.33203125" style="15" customWidth="1"/>
    <col min="14081" max="14081" width="11.77734375" style="15" customWidth="1"/>
    <col min="14082" max="14082" width="6.77734375" style="15" customWidth="1"/>
    <col min="14083" max="14083" width="13.33203125" style="15" customWidth="1"/>
    <col min="14084" max="14084" width="11.77734375" style="15" customWidth="1"/>
    <col min="14085" max="14085" width="13.33203125" style="15" customWidth="1"/>
    <col min="14086" max="14329" width="8.88671875" style="15"/>
    <col min="14330" max="14330" width="16" style="15" customWidth="1"/>
    <col min="14331" max="14331" width="11.77734375" style="15" customWidth="1"/>
    <col min="14332" max="14332" width="6.77734375" style="15" customWidth="1"/>
    <col min="14333" max="14333" width="13.33203125" style="15" customWidth="1"/>
    <col min="14334" max="14334" width="11.77734375" style="15" customWidth="1"/>
    <col min="14335" max="14335" width="6.77734375" style="15" customWidth="1"/>
    <col min="14336" max="14336" width="13.33203125" style="15" customWidth="1"/>
    <col min="14337" max="14337" width="11.77734375" style="15" customWidth="1"/>
    <col min="14338" max="14338" width="6.77734375" style="15" customWidth="1"/>
    <col min="14339" max="14339" width="13.33203125" style="15" customWidth="1"/>
    <col min="14340" max="14340" width="11.77734375" style="15" customWidth="1"/>
    <col min="14341" max="14341" width="13.33203125" style="15" customWidth="1"/>
    <col min="14342" max="14585" width="8.88671875" style="15"/>
    <col min="14586" max="14586" width="16" style="15" customWidth="1"/>
    <col min="14587" max="14587" width="11.77734375" style="15" customWidth="1"/>
    <col min="14588" max="14588" width="6.77734375" style="15" customWidth="1"/>
    <col min="14589" max="14589" width="13.33203125" style="15" customWidth="1"/>
    <col min="14590" max="14590" width="11.77734375" style="15" customWidth="1"/>
    <col min="14591" max="14591" width="6.77734375" style="15" customWidth="1"/>
    <col min="14592" max="14592" width="13.33203125" style="15" customWidth="1"/>
    <col min="14593" max="14593" width="11.77734375" style="15" customWidth="1"/>
    <col min="14594" max="14594" width="6.77734375" style="15" customWidth="1"/>
    <col min="14595" max="14595" width="13.33203125" style="15" customWidth="1"/>
    <col min="14596" max="14596" width="11.77734375" style="15" customWidth="1"/>
    <col min="14597" max="14597" width="13.33203125" style="15" customWidth="1"/>
    <col min="14598" max="14841" width="8.88671875" style="15"/>
    <col min="14842" max="14842" width="16" style="15" customWidth="1"/>
    <col min="14843" max="14843" width="11.77734375" style="15" customWidth="1"/>
    <col min="14844" max="14844" width="6.77734375" style="15" customWidth="1"/>
    <col min="14845" max="14845" width="13.33203125" style="15" customWidth="1"/>
    <col min="14846" max="14846" width="11.77734375" style="15" customWidth="1"/>
    <col min="14847" max="14847" width="6.77734375" style="15" customWidth="1"/>
    <col min="14848" max="14848" width="13.33203125" style="15" customWidth="1"/>
    <col min="14849" max="14849" width="11.77734375" style="15" customWidth="1"/>
    <col min="14850" max="14850" width="6.77734375" style="15" customWidth="1"/>
    <col min="14851" max="14851" width="13.33203125" style="15" customWidth="1"/>
    <col min="14852" max="14852" width="11.77734375" style="15" customWidth="1"/>
    <col min="14853" max="14853" width="13.33203125" style="15" customWidth="1"/>
    <col min="14854" max="15097" width="8.88671875" style="15"/>
    <col min="15098" max="15098" width="16" style="15" customWidth="1"/>
    <col min="15099" max="15099" width="11.77734375" style="15" customWidth="1"/>
    <col min="15100" max="15100" width="6.77734375" style="15" customWidth="1"/>
    <col min="15101" max="15101" width="13.33203125" style="15" customWidth="1"/>
    <col min="15102" max="15102" width="11.77734375" style="15" customWidth="1"/>
    <col min="15103" max="15103" width="6.77734375" style="15" customWidth="1"/>
    <col min="15104" max="15104" width="13.33203125" style="15" customWidth="1"/>
    <col min="15105" max="15105" width="11.77734375" style="15" customWidth="1"/>
    <col min="15106" max="15106" width="6.77734375" style="15" customWidth="1"/>
    <col min="15107" max="15107" width="13.33203125" style="15" customWidth="1"/>
    <col min="15108" max="15108" width="11.77734375" style="15" customWidth="1"/>
    <col min="15109" max="15109" width="13.33203125" style="15" customWidth="1"/>
    <col min="15110" max="15353" width="8.88671875" style="15"/>
    <col min="15354" max="15354" width="16" style="15" customWidth="1"/>
    <col min="15355" max="15355" width="11.77734375" style="15" customWidth="1"/>
    <col min="15356" max="15356" width="6.77734375" style="15" customWidth="1"/>
    <col min="15357" max="15357" width="13.33203125" style="15" customWidth="1"/>
    <col min="15358" max="15358" width="11.77734375" style="15" customWidth="1"/>
    <col min="15359" max="15359" width="6.77734375" style="15" customWidth="1"/>
    <col min="15360" max="15360" width="13.33203125" style="15" customWidth="1"/>
    <col min="15361" max="15361" width="11.77734375" style="15" customWidth="1"/>
    <col min="15362" max="15362" width="6.77734375" style="15" customWidth="1"/>
    <col min="15363" max="15363" width="13.33203125" style="15" customWidth="1"/>
    <col min="15364" max="15364" width="11.77734375" style="15" customWidth="1"/>
    <col min="15365" max="15365" width="13.33203125" style="15" customWidth="1"/>
    <col min="15366" max="15609" width="8.88671875" style="15"/>
    <col min="15610" max="15610" width="16" style="15" customWidth="1"/>
    <col min="15611" max="15611" width="11.77734375" style="15" customWidth="1"/>
    <col min="15612" max="15612" width="6.77734375" style="15" customWidth="1"/>
    <col min="15613" max="15613" width="13.33203125" style="15" customWidth="1"/>
    <col min="15614" max="15614" width="11.77734375" style="15" customWidth="1"/>
    <col min="15615" max="15615" width="6.77734375" style="15" customWidth="1"/>
    <col min="15616" max="15616" width="13.33203125" style="15" customWidth="1"/>
    <col min="15617" max="15617" width="11.77734375" style="15" customWidth="1"/>
    <col min="15618" max="15618" width="6.77734375" style="15" customWidth="1"/>
    <col min="15619" max="15619" width="13.33203125" style="15" customWidth="1"/>
    <col min="15620" max="15620" width="11.77734375" style="15" customWidth="1"/>
    <col min="15621" max="15621" width="13.33203125" style="15" customWidth="1"/>
    <col min="15622" max="15865" width="8.88671875" style="15"/>
    <col min="15866" max="15866" width="16" style="15" customWidth="1"/>
    <col min="15867" max="15867" width="11.77734375" style="15" customWidth="1"/>
    <col min="15868" max="15868" width="6.77734375" style="15" customWidth="1"/>
    <col min="15869" max="15869" width="13.33203125" style="15" customWidth="1"/>
    <col min="15870" max="15870" width="11.77734375" style="15" customWidth="1"/>
    <col min="15871" max="15871" width="6.77734375" style="15" customWidth="1"/>
    <col min="15872" max="15872" width="13.33203125" style="15" customWidth="1"/>
    <col min="15873" max="15873" width="11.77734375" style="15" customWidth="1"/>
    <col min="15874" max="15874" width="6.77734375" style="15" customWidth="1"/>
    <col min="15875" max="15875" width="13.33203125" style="15" customWidth="1"/>
    <col min="15876" max="15876" width="11.77734375" style="15" customWidth="1"/>
    <col min="15877" max="15877" width="13.33203125" style="15" customWidth="1"/>
    <col min="15878" max="16121" width="8.88671875" style="15"/>
    <col min="16122" max="16122" width="16" style="15" customWidth="1"/>
    <col min="16123" max="16123" width="11.77734375" style="15" customWidth="1"/>
    <col min="16124" max="16124" width="6.77734375" style="15" customWidth="1"/>
    <col min="16125" max="16125" width="13.33203125" style="15" customWidth="1"/>
    <col min="16126" max="16126" width="11.77734375" style="15" customWidth="1"/>
    <col min="16127" max="16127" width="6.77734375" style="15" customWidth="1"/>
    <col min="16128" max="16128" width="13.33203125" style="15" customWidth="1"/>
    <col min="16129" max="16129" width="11.77734375" style="15" customWidth="1"/>
    <col min="16130" max="16130" width="6.77734375" style="15" customWidth="1"/>
    <col min="16131" max="16131" width="13.33203125" style="15" customWidth="1"/>
    <col min="16132" max="16132" width="11.77734375" style="15" customWidth="1"/>
    <col min="16133" max="16133" width="13.33203125" style="15" customWidth="1"/>
    <col min="16134" max="16384" width="8.88671875" style="15"/>
  </cols>
  <sheetData>
    <row r="1" spans="1:6" s="100" customFormat="1" ht="42" customHeight="1" x14ac:dyDescent="0.15">
      <c r="A1" s="164" t="s">
        <v>355</v>
      </c>
      <c r="B1" s="164"/>
      <c r="C1" s="164"/>
      <c r="D1" s="164"/>
      <c r="E1" s="164"/>
    </row>
    <row r="2" spans="1:6" s="16" customFormat="1" ht="20.100000000000001" customHeight="1" x14ac:dyDescent="0.15"/>
    <row r="3" spans="1:6" s="166" customFormat="1" ht="30" customHeight="1" x14ac:dyDescent="0.15">
      <c r="A3" s="166" t="str">
        <f>임금채!A3</f>
        <v>■ 과업명:백남준아트센터 기획전 방호인력 도급 용역[1개월 미만(3월) 기준]</v>
      </c>
      <c r="E3" s="200" t="s">
        <v>219</v>
      </c>
    </row>
    <row r="4" spans="1:6" ht="30" customHeight="1" x14ac:dyDescent="0.15">
      <c r="A4" s="418" t="s">
        <v>27</v>
      </c>
      <c r="B4" s="418" t="s">
        <v>314</v>
      </c>
      <c r="C4" s="418"/>
      <c r="D4" s="418"/>
      <c r="E4" s="418" t="s">
        <v>26</v>
      </c>
    </row>
    <row r="5" spans="1:6" ht="30" customHeight="1" x14ac:dyDescent="0.15">
      <c r="A5" s="418"/>
      <c r="B5" s="96" t="s">
        <v>356</v>
      </c>
      <c r="C5" s="294" t="s">
        <v>24</v>
      </c>
      <c r="D5" s="294" t="s">
        <v>30</v>
      </c>
      <c r="E5" s="418"/>
    </row>
    <row r="6" spans="1:6" ht="30" customHeight="1" x14ac:dyDescent="0.15">
      <c r="A6" s="293" t="str">
        <f>기본!A5</f>
        <v>방호원</v>
      </c>
      <c r="B6" s="192">
        <f>ROUND(5000*원가!E5,-4)</f>
        <v>110000</v>
      </c>
      <c r="C6" s="116">
        <f>근태!B5</f>
        <v>4</v>
      </c>
      <c r="D6" s="192">
        <f>TRUNC(B6*C6)</f>
        <v>440000</v>
      </c>
      <c r="E6" s="192"/>
    </row>
    <row r="7" spans="1:6" ht="30" customHeight="1" thickBot="1" x14ac:dyDescent="0.2">
      <c r="A7" s="220"/>
      <c r="B7" s="197"/>
      <c r="C7" s="221"/>
      <c r="D7" s="197"/>
      <c r="E7" s="197"/>
    </row>
    <row r="8" spans="1:6" ht="30" customHeight="1" thickTop="1" x14ac:dyDescent="0.15">
      <c r="A8" s="204" t="s">
        <v>19</v>
      </c>
      <c r="B8" s="205"/>
      <c r="C8" s="222">
        <f>SUM(C6:C7)</f>
        <v>4</v>
      </c>
      <c r="D8" s="206">
        <f>SUM(D6:D7)</f>
        <v>440000</v>
      </c>
      <c r="E8" s="205"/>
    </row>
    <row r="9" spans="1:6" ht="30" customHeight="1" x14ac:dyDescent="0.15">
      <c r="A9" s="15" t="s">
        <v>447</v>
      </c>
      <c r="F9" s="15" t="s">
        <v>448</v>
      </c>
    </row>
    <row r="10" spans="1:6" ht="30" customHeight="1" x14ac:dyDescent="0.15"/>
    <row r="11" spans="1:6" ht="23.1" customHeight="1" x14ac:dyDescent="0.15"/>
    <row r="12" spans="1:6" ht="33" customHeight="1" x14ac:dyDescent="0.15"/>
    <row r="13" spans="1:6" ht="33" customHeight="1" x14ac:dyDescent="0.15"/>
    <row r="14" spans="1:6" ht="33" customHeight="1" x14ac:dyDescent="0.15"/>
    <row r="15" spans="1:6" ht="24.95" customHeight="1" x14ac:dyDescent="0.15"/>
    <row r="16" spans="1:6" ht="24.95" customHeight="1" x14ac:dyDescent="0.15"/>
    <row r="17" spans="4:4" ht="24.95" customHeight="1" x14ac:dyDescent="0.15"/>
    <row r="18" spans="4:4" ht="24.95" customHeight="1" x14ac:dyDescent="0.15">
      <c r="D18" s="169"/>
    </row>
    <row r="19" spans="4:4" ht="24.95" customHeight="1" x14ac:dyDescent="0.15"/>
    <row r="20" spans="4:4" ht="24.95" customHeight="1" x14ac:dyDescent="0.15"/>
    <row r="21" spans="4:4" ht="24.95" customHeight="1" x14ac:dyDescent="0.15"/>
    <row r="22" spans="4:4" ht="24.95" customHeight="1" x14ac:dyDescent="0.15"/>
    <row r="23" spans="4:4" ht="24.95" customHeight="1" x14ac:dyDescent="0.15"/>
    <row r="24" spans="4:4" ht="24.95" customHeight="1" x14ac:dyDescent="0.15"/>
    <row r="25" spans="4:4" ht="24.95" customHeight="1" x14ac:dyDescent="0.15"/>
    <row r="26" spans="4:4" ht="24.95" customHeight="1" x14ac:dyDescent="0.15"/>
    <row r="27" spans="4:4" ht="24.95" customHeight="1" x14ac:dyDescent="0.15"/>
    <row r="28" spans="4:4" ht="24.95" customHeight="1" x14ac:dyDescent="0.15"/>
    <row r="29" spans="4:4" ht="24.95" customHeight="1" x14ac:dyDescent="0.15"/>
    <row r="30" spans="4:4" ht="24.95" customHeight="1" x14ac:dyDescent="0.15"/>
    <row r="31" spans="4:4" ht="24.95" customHeight="1" x14ac:dyDescent="0.15"/>
    <row r="32" spans="4: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</sheetData>
  <mergeCells count="3">
    <mergeCell ref="A4:A5"/>
    <mergeCell ref="B4:D4"/>
    <mergeCell ref="E4:E5"/>
  </mergeCells>
  <phoneticPr fontId="17" type="noConversion"/>
  <printOptions horizontalCentered="1"/>
  <pageMargins left="0.55118110236220474" right="0.55118110236220474" top="1.0236220472440944" bottom="0.62992125984251968" header="0.51181102362204722" footer="0.51181102362204722"/>
  <pageSetup paperSize="9" scale="9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"/>
  <sheetViews>
    <sheetView showGridLines="0" showZeros="0" showOutlineSymbols="0" view="pageBreakPreview" zoomScaleNormal="100" zoomScaleSheetLayoutView="100" workbookViewId="0">
      <selection activeCell="H12" sqref="H12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75" t="s">
        <v>449</v>
      </c>
      <c r="B5" s="375"/>
      <c r="C5" s="375"/>
      <c r="D5" s="375"/>
      <c r="E5" s="375"/>
      <c r="F5" s="375"/>
      <c r="G5" s="375"/>
      <c r="H5" s="375"/>
      <c r="I5" s="375"/>
      <c r="J5" s="465" t="s">
        <v>414</v>
      </c>
      <c r="K5" s="465"/>
      <c r="L5" s="465"/>
      <c r="M5" s="465"/>
      <c r="S5" s="10"/>
      <c r="T5" s="11"/>
    </row>
    <row r="6" spans="1:20" ht="54" customHeight="1" x14ac:dyDescent="0.15">
      <c r="A6" s="376"/>
      <c r="B6" s="376"/>
      <c r="C6" s="376"/>
      <c r="D6" s="376"/>
      <c r="E6" s="376"/>
      <c r="F6" s="376"/>
      <c r="G6" s="376"/>
      <c r="H6" s="376"/>
      <c r="I6" s="376"/>
      <c r="J6" s="465"/>
      <c r="K6" s="465"/>
      <c r="L6" s="465"/>
      <c r="M6" s="465"/>
      <c r="S6" s="10"/>
      <c r="T6" s="11"/>
    </row>
    <row r="7" spans="1:20" ht="39.950000000000003" customHeight="1" x14ac:dyDescent="0.15">
      <c r="A7" s="7"/>
      <c r="B7" s="224" t="s">
        <v>150</v>
      </c>
      <c r="C7" s="377" t="s">
        <v>215</v>
      </c>
      <c r="D7" s="377"/>
      <c r="E7" s="377"/>
      <c r="F7" s="377"/>
      <c r="G7" s="377"/>
      <c r="H7" s="377"/>
      <c r="I7" s="377"/>
      <c r="J7" s="465"/>
      <c r="K7" s="465"/>
      <c r="L7" s="465"/>
      <c r="M7" s="465"/>
      <c r="S7" s="10"/>
      <c r="T7" s="11"/>
    </row>
    <row r="8" spans="1:20" ht="39.950000000000003" customHeight="1" x14ac:dyDescent="0.15">
      <c r="B8" s="224" t="s">
        <v>151</v>
      </c>
      <c r="C8" s="377" t="s">
        <v>216</v>
      </c>
      <c r="D8" s="377"/>
      <c r="E8" s="377"/>
      <c r="F8" s="377"/>
      <c r="G8" s="377"/>
      <c r="H8" s="377"/>
      <c r="I8" s="377"/>
      <c r="J8" s="465"/>
      <c r="K8" s="465"/>
      <c r="L8" s="465"/>
      <c r="M8" s="465"/>
      <c r="S8" s="10"/>
      <c r="T8" s="11"/>
    </row>
    <row r="9" spans="1:20" ht="39.950000000000003" customHeight="1" x14ac:dyDescent="0.15">
      <c r="B9" s="224"/>
      <c r="C9" s="377"/>
      <c r="D9" s="377"/>
      <c r="E9" s="377"/>
      <c r="F9" s="377"/>
      <c r="G9" s="377"/>
      <c r="H9" s="377"/>
      <c r="I9" s="377"/>
      <c r="J9" s="465"/>
      <c r="K9" s="465"/>
      <c r="L9" s="465"/>
      <c r="M9" s="465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95" zoomScaleNormal="100" zoomScaleSheetLayoutView="95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N14" sqref="N14"/>
    </sheetView>
  </sheetViews>
  <sheetFormatPr defaultColWidth="7.109375" defaultRowHeight="24.95" customHeight="1" x14ac:dyDescent="0.15"/>
  <cols>
    <col min="1" max="2" width="4.77734375" style="20" customWidth="1"/>
    <col min="3" max="3" width="17.77734375" style="20" customWidth="1"/>
    <col min="4" max="5" width="15.77734375" style="21" customWidth="1"/>
    <col min="6" max="6" width="18.77734375" style="20" customWidth="1"/>
    <col min="7" max="7" width="11.109375" style="20" hidden="1" customWidth="1"/>
    <col min="8" max="8" width="11" style="20" hidden="1" customWidth="1"/>
    <col min="9" max="9" width="7.109375" style="20" hidden="1" customWidth="1"/>
    <col min="10" max="10" width="14" style="20" customWidth="1"/>
    <col min="11" max="13" width="7.109375" style="20"/>
    <col min="14" max="14" width="10.77734375" style="20" bestFit="1" customWidth="1"/>
    <col min="15" max="16384" width="7.109375" style="20"/>
  </cols>
  <sheetData>
    <row r="1" spans="1:14" s="19" customFormat="1" ht="42" customHeight="1" x14ac:dyDescent="0.15">
      <c r="A1" s="386" t="s">
        <v>71</v>
      </c>
      <c r="B1" s="386"/>
      <c r="C1" s="386"/>
      <c r="D1" s="386"/>
      <c r="E1" s="386"/>
      <c r="F1" s="386"/>
    </row>
    <row r="2" spans="1:14" ht="20.100000000000001" customHeight="1" x14ac:dyDescent="0.15"/>
    <row r="3" spans="1:14" s="26" customFormat="1" ht="30" customHeight="1" x14ac:dyDescent="0.15">
      <c r="A3" s="16" t="s">
        <v>481</v>
      </c>
      <c r="B3" s="22"/>
      <c r="C3" s="23"/>
      <c r="D3" s="24"/>
      <c r="E3" s="24"/>
      <c r="F3" s="25" t="s">
        <v>33</v>
      </c>
    </row>
    <row r="4" spans="1:14" ht="35.1" customHeight="1" x14ac:dyDescent="0.15">
      <c r="A4" s="387" t="s">
        <v>434</v>
      </c>
      <c r="B4" s="388"/>
      <c r="C4" s="389"/>
      <c r="D4" s="27" t="s">
        <v>209</v>
      </c>
      <c r="E4" s="28" t="s">
        <v>210</v>
      </c>
      <c r="F4" s="313" t="s">
        <v>41</v>
      </c>
    </row>
    <row r="5" spans="1:14" ht="21.95" customHeight="1" x14ac:dyDescent="0.15">
      <c r="A5" s="390" t="s">
        <v>53</v>
      </c>
      <c r="B5" s="29" t="s">
        <v>54</v>
      </c>
      <c r="C5" s="30" t="s">
        <v>42</v>
      </c>
      <c r="D5" s="31"/>
      <c r="E5" s="31"/>
      <c r="F5" s="32"/>
      <c r="H5" s="33"/>
    </row>
    <row r="6" spans="1:14" ht="21.95" customHeight="1" x14ac:dyDescent="0.15">
      <c r="A6" s="390"/>
      <c r="B6" s="34" t="s">
        <v>43</v>
      </c>
      <c r="C6" s="35" t="s">
        <v>44</v>
      </c>
      <c r="D6" s="36"/>
      <c r="E6" s="36"/>
      <c r="F6" s="37"/>
      <c r="H6" s="33"/>
    </row>
    <row r="7" spans="1:14" ht="21.95" customHeight="1" x14ac:dyDescent="0.15">
      <c r="A7" s="390"/>
      <c r="B7" s="34" t="s">
        <v>45</v>
      </c>
      <c r="C7" s="38"/>
      <c r="D7" s="39"/>
      <c r="E7" s="39"/>
      <c r="F7" s="40"/>
      <c r="H7" s="33"/>
    </row>
    <row r="8" spans="1:14" ht="21.95" customHeight="1" x14ac:dyDescent="0.15">
      <c r="A8" s="390"/>
      <c r="B8" s="41" t="s">
        <v>46</v>
      </c>
      <c r="C8" s="42" t="s">
        <v>47</v>
      </c>
      <c r="D8" s="43"/>
      <c r="E8" s="44"/>
      <c r="F8" s="45"/>
      <c r="H8" s="33"/>
    </row>
    <row r="9" spans="1:14" ht="21.95" customHeight="1" x14ac:dyDescent="0.15">
      <c r="A9" s="390"/>
      <c r="B9" s="29" t="s">
        <v>55</v>
      </c>
      <c r="C9" s="46" t="s">
        <v>35</v>
      </c>
      <c r="D9" s="47">
        <f>'노집 (2)'!D8</f>
        <v>8275440</v>
      </c>
      <c r="E9" s="48"/>
      <c r="F9" s="49"/>
      <c r="H9" s="33"/>
    </row>
    <row r="10" spans="1:14" ht="21.95" customHeight="1" x14ac:dyDescent="0.15">
      <c r="A10" s="390"/>
      <c r="B10" s="34" t="s">
        <v>172</v>
      </c>
      <c r="C10" s="35" t="s">
        <v>37</v>
      </c>
      <c r="D10" s="36">
        <f>'노집 (2)'!G8</f>
        <v>993052</v>
      </c>
      <c r="E10" s="50"/>
      <c r="F10" s="37"/>
      <c r="H10" s="33"/>
    </row>
    <row r="11" spans="1:14" ht="21.95" customHeight="1" x14ac:dyDescent="0.15">
      <c r="A11" s="390"/>
      <c r="B11" s="34" t="s">
        <v>173</v>
      </c>
      <c r="C11" s="51" t="s">
        <v>36</v>
      </c>
      <c r="D11" s="36">
        <f>'노집 (2)'!J8</f>
        <v>2399056</v>
      </c>
      <c r="E11" s="50"/>
      <c r="F11" s="52"/>
      <c r="H11" s="33"/>
    </row>
    <row r="12" spans="1:14" ht="21.95" customHeight="1" x14ac:dyDescent="0.15">
      <c r="A12" s="390"/>
      <c r="B12" s="34" t="s">
        <v>39</v>
      </c>
      <c r="C12" s="51" t="s">
        <v>38</v>
      </c>
      <c r="D12" s="36">
        <f>'노집 (2)'!M8</f>
        <v>0</v>
      </c>
      <c r="E12" s="50"/>
      <c r="F12" s="52"/>
      <c r="H12" s="33"/>
    </row>
    <row r="13" spans="1:14" ht="21.95" customHeight="1" x14ac:dyDescent="0.15">
      <c r="A13" s="390"/>
      <c r="B13" s="34"/>
      <c r="C13" s="53"/>
      <c r="D13" s="39"/>
      <c r="E13" s="54"/>
      <c r="F13" s="40"/>
      <c r="H13" s="33"/>
    </row>
    <row r="14" spans="1:14" ht="21.95" customHeight="1" x14ac:dyDescent="0.15">
      <c r="A14" s="390"/>
      <c r="B14" s="41"/>
      <c r="C14" s="42" t="s">
        <v>47</v>
      </c>
      <c r="D14" s="43">
        <f>SUM(D9:D13)</f>
        <v>11667548</v>
      </c>
      <c r="E14" s="44">
        <f>ROUND(D14/$D$27,4)</f>
        <v>0.73660000000000003</v>
      </c>
      <c r="F14" s="45" t="s">
        <v>301</v>
      </c>
      <c r="H14" s="33"/>
      <c r="J14" s="56"/>
      <c r="N14" s="33"/>
    </row>
    <row r="15" spans="1:14" ht="21.95" customHeight="1" x14ac:dyDescent="0.15">
      <c r="A15" s="390"/>
      <c r="B15" s="29" t="s">
        <v>56</v>
      </c>
      <c r="C15" s="35" t="str">
        <f>'집계표 (2)'!B10</f>
        <v>산 재 보 험 료</v>
      </c>
      <c r="D15" s="36">
        <f>'집계표 (2)'!C10</f>
        <v>100340</v>
      </c>
      <c r="E15" s="36"/>
      <c r="F15" s="37"/>
      <c r="H15" s="33"/>
    </row>
    <row r="16" spans="1:14" ht="21.95" customHeight="1" x14ac:dyDescent="0.15">
      <c r="A16" s="390"/>
      <c r="B16" s="34"/>
      <c r="C16" s="35" t="str">
        <f>'집계표 (2)'!B11</f>
        <v>국민건강보험료</v>
      </c>
      <c r="D16" s="36">
        <f>'집계표 (2)'!C11</f>
        <v>413614</v>
      </c>
      <c r="E16" s="36"/>
      <c r="F16" s="37"/>
      <c r="H16" s="33"/>
    </row>
    <row r="17" spans="1:14" ht="21.95" customHeight="1" x14ac:dyDescent="0.15">
      <c r="A17" s="390"/>
      <c r="B17" s="34" t="s">
        <v>0</v>
      </c>
      <c r="C17" s="35" t="str">
        <f>'집계표 (2)'!B12</f>
        <v>노인장기요양보험료</v>
      </c>
      <c r="D17" s="36">
        <f>'집계표 (2)'!C12</f>
        <v>53563</v>
      </c>
      <c r="E17" s="36"/>
      <c r="F17" s="37"/>
      <c r="H17" s="33"/>
    </row>
    <row r="18" spans="1:14" ht="21.95" customHeight="1" x14ac:dyDescent="0.15">
      <c r="A18" s="390"/>
      <c r="B18" s="34"/>
      <c r="C18" s="35" t="str">
        <f>'집계표 (2)'!B13</f>
        <v>국  민  연  금</v>
      </c>
      <c r="D18" s="36">
        <f>'집계표 (2)'!C13</f>
        <v>525039</v>
      </c>
      <c r="E18" s="36"/>
      <c r="F18" s="37"/>
      <c r="H18" s="33"/>
    </row>
    <row r="19" spans="1:14" ht="21.95" customHeight="1" x14ac:dyDescent="0.15">
      <c r="A19" s="390"/>
      <c r="B19" s="34"/>
      <c r="C19" s="35" t="str">
        <f>'집계표 (2)'!B14</f>
        <v>고 용 보 험 료</v>
      </c>
      <c r="D19" s="36">
        <f>'집계표 (2)'!C14</f>
        <v>134176</v>
      </c>
      <c r="E19" s="36"/>
      <c r="F19" s="37"/>
      <c r="H19" s="33"/>
    </row>
    <row r="20" spans="1:14" ht="21.95" customHeight="1" x14ac:dyDescent="0.15">
      <c r="A20" s="390"/>
      <c r="B20" s="34" t="s">
        <v>46</v>
      </c>
      <c r="C20" s="35" t="str">
        <f>'집계표 (2)'!B15</f>
        <v>임금채권보장기금</v>
      </c>
      <c r="D20" s="36">
        <f>'집계표 (2)'!C15</f>
        <v>7000</v>
      </c>
      <c r="E20" s="36"/>
      <c r="F20" s="37"/>
      <c r="H20" s="33"/>
    </row>
    <row r="21" spans="1:14" ht="21.95" customHeight="1" x14ac:dyDescent="0.15">
      <c r="A21" s="390"/>
      <c r="B21" s="34"/>
      <c r="C21" s="35" t="str">
        <f>'집계표 (2)'!B16</f>
        <v>복 리 후 생 비</v>
      </c>
      <c r="D21" s="36">
        <f>'집계표 (2)'!C16</f>
        <v>440000</v>
      </c>
      <c r="E21" s="36"/>
      <c r="F21" s="37"/>
      <c r="H21" s="33"/>
    </row>
    <row r="22" spans="1:14" ht="21.95" customHeight="1" x14ac:dyDescent="0.15">
      <c r="A22" s="390"/>
      <c r="B22" s="34"/>
      <c r="C22" s="35"/>
      <c r="D22" s="36"/>
      <c r="E22" s="36"/>
      <c r="F22" s="55"/>
      <c r="H22" s="33"/>
    </row>
    <row r="23" spans="1:14" ht="21.95" customHeight="1" x14ac:dyDescent="0.15">
      <c r="A23" s="390"/>
      <c r="B23" s="34"/>
      <c r="C23" s="38"/>
      <c r="D23" s="39"/>
      <c r="E23" s="39"/>
      <c r="F23" s="40"/>
      <c r="H23" s="33"/>
    </row>
    <row r="24" spans="1:14" ht="21.95" customHeight="1" x14ac:dyDescent="0.15">
      <c r="A24" s="391"/>
      <c r="B24" s="41"/>
      <c r="C24" s="42" t="s">
        <v>47</v>
      </c>
      <c r="D24" s="43">
        <f>SUM(D15:D23)</f>
        <v>1673732</v>
      </c>
      <c r="E24" s="44">
        <f>ROUND(D24/$D$27,4)</f>
        <v>0.1057</v>
      </c>
      <c r="F24" s="45" t="s">
        <v>302</v>
      </c>
      <c r="G24" s="56">
        <f>D8+D14+D24</f>
        <v>13341280</v>
      </c>
      <c r="H24" s="33"/>
      <c r="N24" s="33"/>
    </row>
    <row r="25" spans="1:14" ht="21.95" customHeight="1" x14ac:dyDescent="0.15">
      <c r="A25" s="57" t="s">
        <v>5</v>
      </c>
      <c r="B25" s="383" t="str">
        <f>"일반관리비("&amp;H25*100&amp;".0%)"</f>
        <v>일반관리비(8.0%)</v>
      </c>
      <c r="C25" s="384"/>
      <c r="D25" s="43">
        <f>INT((D8+D14+D24)*H25)</f>
        <v>1067302</v>
      </c>
      <c r="E25" s="325">
        <f>ROUND(D25/$D$27,4)</f>
        <v>6.7400000000000002E-2</v>
      </c>
      <c r="F25" s="58" t="str">
        <f>"(1. + 2. + 3.) × "&amp;H25*100&amp;".0%"</f>
        <v>(1. + 2. + 3.) × 8.0%</v>
      </c>
      <c r="G25" s="20" t="s">
        <v>67</v>
      </c>
      <c r="H25" s="59">
        <v>0.08</v>
      </c>
      <c r="I25" s="20" t="s">
        <v>358</v>
      </c>
    </row>
    <row r="26" spans="1:14" ht="21.95" customHeight="1" x14ac:dyDescent="0.15">
      <c r="A26" s="57" t="s">
        <v>6</v>
      </c>
      <c r="B26" s="383" t="str">
        <f>"이     윤("&amp;H26*100&amp;".0%)"</f>
        <v>이     윤(10.0%)</v>
      </c>
      <c r="C26" s="384"/>
      <c r="D26" s="43">
        <f>INT((D14+D24+D25)*H26)</f>
        <v>1440858</v>
      </c>
      <c r="E26" s="44">
        <f>ROUND(D26/$D$27,4)-0.0007</f>
        <v>9.0299999999999991E-2</v>
      </c>
      <c r="F26" s="60" t="str">
        <f>"(2. + 3. + 4.) × "&amp;H26*100&amp;".0%"</f>
        <v>(2. + 3. + 4.) × 10.0%</v>
      </c>
      <c r="G26" s="20" t="s">
        <v>68</v>
      </c>
      <c r="H26" s="59">
        <v>0.1</v>
      </c>
    </row>
    <row r="27" spans="1:14" ht="21.95" customHeight="1" x14ac:dyDescent="0.15">
      <c r="A27" s="57" t="s">
        <v>7</v>
      </c>
      <c r="B27" s="383" t="s">
        <v>63</v>
      </c>
      <c r="C27" s="384"/>
      <c r="D27" s="43">
        <f>TRUNC(D8+D14+D24+D25+D26,-4)</f>
        <v>15840000</v>
      </c>
      <c r="E27" s="44">
        <f>ROUND(D27/$D$27,4)</f>
        <v>1</v>
      </c>
      <c r="F27" s="61" t="s">
        <v>8</v>
      </c>
      <c r="G27" s="56">
        <f>D8+D14+D24+D25+D26</f>
        <v>15849440</v>
      </c>
      <c r="H27" s="33"/>
      <c r="J27" s="33"/>
    </row>
    <row r="28" spans="1:14" ht="21.95" customHeight="1" x14ac:dyDescent="0.15">
      <c r="A28" s="57" t="s">
        <v>9</v>
      </c>
      <c r="B28" s="383" t="s">
        <v>10</v>
      </c>
      <c r="C28" s="384"/>
      <c r="D28" s="43">
        <f>INT(D27*10%)</f>
        <v>1584000</v>
      </c>
      <c r="E28" s="43"/>
      <c r="F28" s="58" t="s">
        <v>11</v>
      </c>
      <c r="G28" s="285"/>
      <c r="H28" s="286"/>
    </row>
    <row r="29" spans="1:14" ht="21.95" customHeight="1" x14ac:dyDescent="0.15">
      <c r="A29" s="57" t="s">
        <v>12</v>
      </c>
      <c r="B29" s="383" t="s">
        <v>64</v>
      </c>
      <c r="C29" s="384"/>
      <c r="D29" s="43">
        <f>TRUNC(D27+D28)</f>
        <v>17424000</v>
      </c>
      <c r="E29" s="43"/>
      <c r="F29" s="61" t="s">
        <v>13</v>
      </c>
      <c r="G29" s="287"/>
      <c r="H29" s="385"/>
      <c r="J29" s="286"/>
    </row>
    <row r="30" spans="1:14" ht="21.95" customHeight="1" x14ac:dyDescent="0.15">
      <c r="A30" s="26" t="s">
        <v>214</v>
      </c>
      <c r="G30" s="287"/>
      <c r="H30" s="385"/>
    </row>
    <row r="31" spans="1:14" ht="23.1" customHeight="1" x14ac:dyDescent="0.15"/>
    <row r="32" spans="1:14" ht="23.1" customHeight="1" x14ac:dyDescent="0.15"/>
  </sheetData>
  <mergeCells count="9">
    <mergeCell ref="B28:C28"/>
    <mergeCell ref="B29:C29"/>
    <mergeCell ref="H29:H30"/>
    <mergeCell ref="A1:F1"/>
    <mergeCell ref="A4:C4"/>
    <mergeCell ref="A5:A24"/>
    <mergeCell ref="B25:C25"/>
    <mergeCell ref="B26:C26"/>
    <mergeCell ref="B27:C27"/>
  </mergeCells>
  <phoneticPr fontId="17" type="noConversion"/>
  <printOptions horizontalCentered="1" gridLinesSet="0"/>
  <pageMargins left="0.51181102362204722" right="0.51181102362204722" top="1.0236220472440944" bottom="0.55118110236220474" header="0.7086614173228347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Normal="100" zoomScaleSheetLayoutView="100" workbookViewId="0">
      <pane xSplit="2" ySplit="4" topLeftCell="C8" activePane="bottomRight" state="frozen"/>
      <selection activeCell="H12" sqref="H12"/>
      <selection pane="topRight" activeCell="H12" sqref="H12"/>
      <selection pane="bottomLeft" activeCell="H12" sqref="H12"/>
      <selection pane="bottomRight" activeCell="F16" sqref="F16"/>
    </sheetView>
  </sheetViews>
  <sheetFormatPr defaultColWidth="7.109375" defaultRowHeight="24.95" customHeight="1" x14ac:dyDescent="0.15"/>
  <cols>
    <col min="1" max="1" width="7.77734375" style="20" customWidth="1"/>
    <col min="2" max="2" width="25.77734375" style="20" customWidth="1"/>
    <col min="3" max="3" width="25.77734375" style="65" customWidth="1"/>
    <col min="4" max="4" width="20.77734375" style="65" customWidth="1"/>
    <col min="5" max="5" width="9.44140625" style="20" customWidth="1"/>
    <col min="6" max="6" width="10.109375" style="20" bestFit="1" customWidth="1"/>
    <col min="7" max="250" width="7.109375" style="20"/>
    <col min="251" max="251" width="5.88671875" style="20" customWidth="1"/>
    <col min="252" max="252" width="18" style="20" customWidth="1"/>
    <col min="253" max="259" width="14.33203125" style="20" customWidth="1"/>
    <col min="260" max="260" width="12.77734375" style="20" customWidth="1"/>
    <col min="261" max="261" width="9.44140625" style="20" customWidth="1"/>
    <col min="262" max="262" width="10.109375" style="20" bestFit="1" customWidth="1"/>
    <col min="263" max="506" width="7.109375" style="20"/>
    <col min="507" max="507" width="5.88671875" style="20" customWidth="1"/>
    <col min="508" max="508" width="18" style="20" customWidth="1"/>
    <col min="509" max="515" width="14.33203125" style="20" customWidth="1"/>
    <col min="516" max="516" width="12.77734375" style="20" customWidth="1"/>
    <col min="517" max="517" width="9.44140625" style="20" customWidth="1"/>
    <col min="518" max="518" width="10.109375" style="20" bestFit="1" customWidth="1"/>
    <col min="519" max="762" width="7.109375" style="20"/>
    <col min="763" max="763" width="5.88671875" style="20" customWidth="1"/>
    <col min="764" max="764" width="18" style="20" customWidth="1"/>
    <col min="765" max="771" width="14.33203125" style="20" customWidth="1"/>
    <col min="772" max="772" width="12.77734375" style="20" customWidth="1"/>
    <col min="773" max="773" width="9.44140625" style="20" customWidth="1"/>
    <col min="774" max="774" width="10.109375" style="20" bestFit="1" customWidth="1"/>
    <col min="775" max="1018" width="7.109375" style="20"/>
    <col min="1019" max="1019" width="5.88671875" style="20" customWidth="1"/>
    <col min="1020" max="1020" width="18" style="20" customWidth="1"/>
    <col min="1021" max="1027" width="14.33203125" style="20" customWidth="1"/>
    <col min="1028" max="1028" width="12.77734375" style="20" customWidth="1"/>
    <col min="1029" max="1029" width="9.44140625" style="20" customWidth="1"/>
    <col min="1030" max="1030" width="10.109375" style="20" bestFit="1" customWidth="1"/>
    <col min="1031" max="1274" width="7.109375" style="20"/>
    <col min="1275" max="1275" width="5.88671875" style="20" customWidth="1"/>
    <col min="1276" max="1276" width="18" style="20" customWidth="1"/>
    <col min="1277" max="1283" width="14.33203125" style="20" customWidth="1"/>
    <col min="1284" max="1284" width="12.77734375" style="20" customWidth="1"/>
    <col min="1285" max="1285" width="9.44140625" style="20" customWidth="1"/>
    <col min="1286" max="1286" width="10.109375" style="20" bestFit="1" customWidth="1"/>
    <col min="1287" max="1530" width="7.109375" style="20"/>
    <col min="1531" max="1531" width="5.88671875" style="20" customWidth="1"/>
    <col min="1532" max="1532" width="18" style="20" customWidth="1"/>
    <col min="1533" max="1539" width="14.33203125" style="20" customWidth="1"/>
    <col min="1540" max="1540" width="12.77734375" style="20" customWidth="1"/>
    <col min="1541" max="1541" width="9.44140625" style="20" customWidth="1"/>
    <col min="1542" max="1542" width="10.109375" style="20" bestFit="1" customWidth="1"/>
    <col min="1543" max="1786" width="7.109375" style="20"/>
    <col min="1787" max="1787" width="5.88671875" style="20" customWidth="1"/>
    <col min="1788" max="1788" width="18" style="20" customWidth="1"/>
    <col min="1789" max="1795" width="14.33203125" style="20" customWidth="1"/>
    <col min="1796" max="1796" width="12.77734375" style="20" customWidth="1"/>
    <col min="1797" max="1797" width="9.44140625" style="20" customWidth="1"/>
    <col min="1798" max="1798" width="10.109375" style="20" bestFit="1" customWidth="1"/>
    <col min="1799" max="2042" width="7.109375" style="20"/>
    <col min="2043" max="2043" width="5.88671875" style="20" customWidth="1"/>
    <col min="2044" max="2044" width="18" style="20" customWidth="1"/>
    <col min="2045" max="2051" width="14.33203125" style="20" customWidth="1"/>
    <col min="2052" max="2052" width="12.77734375" style="20" customWidth="1"/>
    <col min="2053" max="2053" width="9.44140625" style="20" customWidth="1"/>
    <col min="2054" max="2054" width="10.109375" style="20" bestFit="1" customWidth="1"/>
    <col min="2055" max="2298" width="7.109375" style="20"/>
    <col min="2299" max="2299" width="5.88671875" style="20" customWidth="1"/>
    <col min="2300" max="2300" width="18" style="20" customWidth="1"/>
    <col min="2301" max="2307" width="14.33203125" style="20" customWidth="1"/>
    <col min="2308" max="2308" width="12.77734375" style="20" customWidth="1"/>
    <col min="2309" max="2309" width="9.44140625" style="20" customWidth="1"/>
    <col min="2310" max="2310" width="10.109375" style="20" bestFit="1" customWidth="1"/>
    <col min="2311" max="2554" width="7.109375" style="20"/>
    <col min="2555" max="2555" width="5.88671875" style="20" customWidth="1"/>
    <col min="2556" max="2556" width="18" style="20" customWidth="1"/>
    <col min="2557" max="2563" width="14.33203125" style="20" customWidth="1"/>
    <col min="2564" max="2564" width="12.77734375" style="20" customWidth="1"/>
    <col min="2565" max="2565" width="9.44140625" style="20" customWidth="1"/>
    <col min="2566" max="2566" width="10.109375" style="20" bestFit="1" customWidth="1"/>
    <col min="2567" max="2810" width="7.109375" style="20"/>
    <col min="2811" max="2811" width="5.88671875" style="20" customWidth="1"/>
    <col min="2812" max="2812" width="18" style="20" customWidth="1"/>
    <col min="2813" max="2819" width="14.33203125" style="20" customWidth="1"/>
    <col min="2820" max="2820" width="12.77734375" style="20" customWidth="1"/>
    <col min="2821" max="2821" width="9.44140625" style="20" customWidth="1"/>
    <col min="2822" max="2822" width="10.109375" style="20" bestFit="1" customWidth="1"/>
    <col min="2823" max="3066" width="7.109375" style="20"/>
    <col min="3067" max="3067" width="5.88671875" style="20" customWidth="1"/>
    <col min="3068" max="3068" width="18" style="20" customWidth="1"/>
    <col min="3069" max="3075" width="14.33203125" style="20" customWidth="1"/>
    <col min="3076" max="3076" width="12.77734375" style="20" customWidth="1"/>
    <col min="3077" max="3077" width="9.44140625" style="20" customWidth="1"/>
    <col min="3078" max="3078" width="10.109375" style="20" bestFit="1" customWidth="1"/>
    <col min="3079" max="3322" width="7.109375" style="20"/>
    <col min="3323" max="3323" width="5.88671875" style="20" customWidth="1"/>
    <col min="3324" max="3324" width="18" style="20" customWidth="1"/>
    <col min="3325" max="3331" width="14.33203125" style="20" customWidth="1"/>
    <col min="3332" max="3332" width="12.77734375" style="20" customWidth="1"/>
    <col min="3333" max="3333" width="9.44140625" style="20" customWidth="1"/>
    <col min="3334" max="3334" width="10.109375" style="20" bestFit="1" customWidth="1"/>
    <col min="3335" max="3578" width="7.109375" style="20"/>
    <col min="3579" max="3579" width="5.88671875" style="20" customWidth="1"/>
    <col min="3580" max="3580" width="18" style="20" customWidth="1"/>
    <col min="3581" max="3587" width="14.33203125" style="20" customWidth="1"/>
    <col min="3588" max="3588" width="12.77734375" style="20" customWidth="1"/>
    <col min="3589" max="3589" width="9.44140625" style="20" customWidth="1"/>
    <col min="3590" max="3590" width="10.109375" style="20" bestFit="1" customWidth="1"/>
    <col min="3591" max="3834" width="7.109375" style="20"/>
    <col min="3835" max="3835" width="5.88671875" style="20" customWidth="1"/>
    <col min="3836" max="3836" width="18" style="20" customWidth="1"/>
    <col min="3837" max="3843" width="14.33203125" style="20" customWidth="1"/>
    <col min="3844" max="3844" width="12.77734375" style="20" customWidth="1"/>
    <col min="3845" max="3845" width="9.44140625" style="20" customWidth="1"/>
    <col min="3846" max="3846" width="10.109375" style="20" bestFit="1" customWidth="1"/>
    <col min="3847" max="4090" width="7.109375" style="20"/>
    <col min="4091" max="4091" width="5.88671875" style="20" customWidth="1"/>
    <col min="4092" max="4092" width="18" style="20" customWidth="1"/>
    <col min="4093" max="4099" width="14.33203125" style="20" customWidth="1"/>
    <col min="4100" max="4100" width="12.77734375" style="20" customWidth="1"/>
    <col min="4101" max="4101" width="9.44140625" style="20" customWidth="1"/>
    <col min="4102" max="4102" width="10.109375" style="20" bestFit="1" customWidth="1"/>
    <col min="4103" max="4346" width="7.109375" style="20"/>
    <col min="4347" max="4347" width="5.88671875" style="20" customWidth="1"/>
    <col min="4348" max="4348" width="18" style="20" customWidth="1"/>
    <col min="4349" max="4355" width="14.33203125" style="20" customWidth="1"/>
    <col min="4356" max="4356" width="12.77734375" style="20" customWidth="1"/>
    <col min="4357" max="4357" width="9.44140625" style="20" customWidth="1"/>
    <col min="4358" max="4358" width="10.109375" style="20" bestFit="1" customWidth="1"/>
    <col min="4359" max="4602" width="7.109375" style="20"/>
    <col min="4603" max="4603" width="5.88671875" style="20" customWidth="1"/>
    <col min="4604" max="4604" width="18" style="20" customWidth="1"/>
    <col min="4605" max="4611" width="14.33203125" style="20" customWidth="1"/>
    <col min="4612" max="4612" width="12.77734375" style="20" customWidth="1"/>
    <col min="4613" max="4613" width="9.44140625" style="20" customWidth="1"/>
    <col min="4614" max="4614" width="10.109375" style="20" bestFit="1" customWidth="1"/>
    <col min="4615" max="4858" width="7.109375" style="20"/>
    <col min="4859" max="4859" width="5.88671875" style="20" customWidth="1"/>
    <col min="4860" max="4860" width="18" style="20" customWidth="1"/>
    <col min="4861" max="4867" width="14.33203125" style="20" customWidth="1"/>
    <col min="4868" max="4868" width="12.77734375" style="20" customWidth="1"/>
    <col min="4869" max="4869" width="9.44140625" style="20" customWidth="1"/>
    <col min="4870" max="4870" width="10.109375" style="20" bestFit="1" customWidth="1"/>
    <col min="4871" max="5114" width="7.109375" style="20"/>
    <col min="5115" max="5115" width="5.88671875" style="20" customWidth="1"/>
    <col min="5116" max="5116" width="18" style="20" customWidth="1"/>
    <col min="5117" max="5123" width="14.33203125" style="20" customWidth="1"/>
    <col min="5124" max="5124" width="12.77734375" style="20" customWidth="1"/>
    <col min="5125" max="5125" width="9.44140625" style="20" customWidth="1"/>
    <col min="5126" max="5126" width="10.109375" style="20" bestFit="1" customWidth="1"/>
    <col min="5127" max="5370" width="7.109375" style="20"/>
    <col min="5371" max="5371" width="5.88671875" style="20" customWidth="1"/>
    <col min="5372" max="5372" width="18" style="20" customWidth="1"/>
    <col min="5373" max="5379" width="14.33203125" style="20" customWidth="1"/>
    <col min="5380" max="5380" width="12.77734375" style="20" customWidth="1"/>
    <col min="5381" max="5381" width="9.44140625" style="20" customWidth="1"/>
    <col min="5382" max="5382" width="10.109375" style="20" bestFit="1" customWidth="1"/>
    <col min="5383" max="5626" width="7.109375" style="20"/>
    <col min="5627" max="5627" width="5.88671875" style="20" customWidth="1"/>
    <col min="5628" max="5628" width="18" style="20" customWidth="1"/>
    <col min="5629" max="5635" width="14.33203125" style="20" customWidth="1"/>
    <col min="5636" max="5636" width="12.77734375" style="20" customWidth="1"/>
    <col min="5637" max="5637" width="9.44140625" style="20" customWidth="1"/>
    <col min="5638" max="5638" width="10.109375" style="20" bestFit="1" customWidth="1"/>
    <col min="5639" max="5882" width="7.109375" style="20"/>
    <col min="5883" max="5883" width="5.88671875" style="20" customWidth="1"/>
    <col min="5884" max="5884" width="18" style="20" customWidth="1"/>
    <col min="5885" max="5891" width="14.33203125" style="20" customWidth="1"/>
    <col min="5892" max="5892" width="12.77734375" style="20" customWidth="1"/>
    <col min="5893" max="5893" width="9.44140625" style="20" customWidth="1"/>
    <col min="5894" max="5894" width="10.109375" style="20" bestFit="1" customWidth="1"/>
    <col min="5895" max="6138" width="7.109375" style="20"/>
    <col min="6139" max="6139" width="5.88671875" style="20" customWidth="1"/>
    <col min="6140" max="6140" width="18" style="20" customWidth="1"/>
    <col min="6141" max="6147" width="14.33203125" style="20" customWidth="1"/>
    <col min="6148" max="6148" width="12.77734375" style="20" customWidth="1"/>
    <col min="6149" max="6149" width="9.44140625" style="20" customWidth="1"/>
    <col min="6150" max="6150" width="10.109375" style="20" bestFit="1" customWidth="1"/>
    <col min="6151" max="6394" width="7.109375" style="20"/>
    <col min="6395" max="6395" width="5.88671875" style="20" customWidth="1"/>
    <col min="6396" max="6396" width="18" style="20" customWidth="1"/>
    <col min="6397" max="6403" width="14.33203125" style="20" customWidth="1"/>
    <col min="6404" max="6404" width="12.77734375" style="20" customWidth="1"/>
    <col min="6405" max="6405" width="9.44140625" style="20" customWidth="1"/>
    <col min="6406" max="6406" width="10.109375" style="20" bestFit="1" customWidth="1"/>
    <col min="6407" max="6650" width="7.109375" style="20"/>
    <col min="6651" max="6651" width="5.88671875" style="20" customWidth="1"/>
    <col min="6652" max="6652" width="18" style="20" customWidth="1"/>
    <col min="6653" max="6659" width="14.33203125" style="20" customWidth="1"/>
    <col min="6660" max="6660" width="12.77734375" style="20" customWidth="1"/>
    <col min="6661" max="6661" width="9.44140625" style="20" customWidth="1"/>
    <col min="6662" max="6662" width="10.109375" style="20" bestFit="1" customWidth="1"/>
    <col min="6663" max="6906" width="7.109375" style="20"/>
    <col min="6907" max="6907" width="5.88671875" style="20" customWidth="1"/>
    <col min="6908" max="6908" width="18" style="20" customWidth="1"/>
    <col min="6909" max="6915" width="14.33203125" style="20" customWidth="1"/>
    <col min="6916" max="6916" width="12.77734375" style="20" customWidth="1"/>
    <col min="6917" max="6917" width="9.44140625" style="20" customWidth="1"/>
    <col min="6918" max="6918" width="10.109375" style="20" bestFit="1" customWidth="1"/>
    <col min="6919" max="7162" width="7.109375" style="20"/>
    <col min="7163" max="7163" width="5.88671875" style="20" customWidth="1"/>
    <col min="7164" max="7164" width="18" style="20" customWidth="1"/>
    <col min="7165" max="7171" width="14.33203125" style="20" customWidth="1"/>
    <col min="7172" max="7172" width="12.77734375" style="20" customWidth="1"/>
    <col min="7173" max="7173" width="9.44140625" style="20" customWidth="1"/>
    <col min="7174" max="7174" width="10.109375" style="20" bestFit="1" customWidth="1"/>
    <col min="7175" max="7418" width="7.109375" style="20"/>
    <col min="7419" max="7419" width="5.88671875" style="20" customWidth="1"/>
    <col min="7420" max="7420" width="18" style="20" customWidth="1"/>
    <col min="7421" max="7427" width="14.33203125" style="20" customWidth="1"/>
    <col min="7428" max="7428" width="12.77734375" style="20" customWidth="1"/>
    <col min="7429" max="7429" width="9.44140625" style="20" customWidth="1"/>
    <col min="7430" max="7430" width="10.109375" style="20" bestFit="1" customWidth="1"/>
    <col min="7431" max="7674" width="7.109375" style="20"/>
    <col min="7675" max="7675" width="5.88671875" style="20" customWidth="1"/>
    <col min="7676" max="7676" width="18" style="20" customWidth="1"/>
    <col min="7677" max="7683" width="14.33203125" style="20" customWidth="1"/>
    <col min="7684" max="7684" width="12.77734375" style="20" customWidth="1"/>
    <col min="7685" max="7685" width="9.44140625" style="20" customWidth="1"/>
    <col min="7686" max="7686" width="10.109375" style="20" bestFit="1" customWidth="1"/>
    <col min="7687" max="7930" width="7.109375" style="20"/>
    <col min="7931" max="7931" width="5.88671875" style="20" customWidth="1"/>
    <col min="7932" max="7932" width="18" style="20" customWidth="1"/>
    <col min="7933" max="7939" width="14.33203125" style="20" customWidth="1"/>
    <col min="7940" max="7940" width="12.77734375" style="20" customWidth="1"/>
    <col min="7941" max="7941" width="9.44140625" style="20" customWidth="1"/>
    <col min="7942" max="7942" width="10.109375" style="20" bestFit="1" customWidth="1"/>
    <col min="7943" max="8186" width="7.109375" style="20"/>
    <col min="8187" max="8187" width="5.88671875" style="20" customWidth="1"/>
    <col min="8188" max="8188" width="18" style="20" customWidth="1"/>
    <col min="8189" max="8195" width="14.33203125" style="20" customWidth="1"/>
    <col min="8196" max="8196" width="12.77734375" style="20" customWidth="1"/>
    <col min="8197" max="8197" width="9.44140625" style="20" customWidth="1"/>
    <col min="8198" max="8198" width="10.109375" style="20" bestFit="1" customWidth="1"/>
    <col min="8199" max="8442" width="7.109375" style="20"/>
    <col min="8443" max="8443" width="5.88671875" style="20" customWidth="1"/>
    <col min="8444" max="8444" width="18" style="20" customWidth="1"/>
    <col min="8445" max="8451" width="14.33203125" style="20" customWidth="1"/>
    <col min="8452" max="8452" width="12.77734375" style="20" customWidth="1"/>
    <col min="8453" max="8453" width="9.44140625" style="20" customWidth="1"/>
    <col min="8454" max="8454" width="10.109375" style="20" bestFit="1" customWidth="1"/>
    <col min="8455" max="8698" width="7.109375" style="20"/>
    <col min="8699" max="8699" width="5.88671875" style="20" customWidth="1"/>
    <col min="8700" max="8700" width="18" style="20" customWidth="1"/>
    <col min="8701" max="8707" width="14.33203125" style="20" customWidth="1"/>
    <col min="8708" max="8708" width="12.77734375" style="20" customWidth="1"/>
    <col min="8709" max="8709" width="9.44140625" style="20" customWidth="1"/>
    <col min="8710" max="8710" width="10.109375" style="20" bestFit="1" customWidth="1"/>
    <col min="8711" max="8954" width="7.109375" style="20"/>
    <col min="8955" max="8955" width="5.88671875" style="20" customWidth="1"/>
    <col min="8956" max="8956" width="18" style="20" customWidth="1"/>
    <col min="8957" max="8963" width="14.33203125" style="20" customWidth="1"/>
    <col min="8964" max="8964" width="12.77734375" style="20" customWidth="1"/>
    <col min="8965" max="8965" width="9.44140625" style="20" customWidth="1"/>
    <col min="8966" max="8966" width="10.109375" style="20" bestFit="1" customWidth="1"/>
    <col min="8967" max="9210" width="7.109375" style="20"/>
    <col min="9211" max="9211" width="5.88671875" style="20" customWidth="1"/>
    <col min="9212" max="9212" width="18" style="20" customWidth="1"/>
    <col min="9213" max="9219" width="14.33203125" style="20" customWidth="1"/>
    <col min="9220" max="9220" width="12.77734375" style="20" customWidth="1"/>
    <col min="9221" max="9221" width="9.44140625" style="20" customWidth="1"/>
    <col min="9222" max="9222" width="10.109375" style="20" bestFit="1" customWidth="1"/>
    <col min="9223" max="9466" width="7.109375" style="20"/>
    <col min="9467" max="9467" width="5.88671875" style="20" customWidth="1"/>
    <col min="9468" max="9468" width="18" style="20" customWidth="1"/>
    <col min="9469" max="9475" width="14.33203125" style="20" customWidth="1"/>
    <col min="9476" max="9476" width="12.77734375" style="20" customWidth="1"/>
    <col min="9477" max="9477" width="9.44140625" style="20" customWidth="1"/>
    <col min="9478" max="9478" width="10.109375" style="20" bestFit="1" customWidth="1"/>
    <col min="9479" max="9722" width="7.109375" style="20"/>
    <col min="9723" max="9723" width="5.88671875" style="20" customWidth="1"/>
    <col min="9724" max="9724" width="18" style="20" customWidth="1"/>
    <col min="9725" max="9731" width="14.33203125" style="20" customWidth="1"/>
    <col min="9732" max="9732" width="12.77734375" style="20" customWidth="1"/>
    <col min="9733" max="9733" width="9.44140625" style="20" customWidth="1"/>
    <col min="9734" max="9734" width="10.109375" style="20" bestFit="1" customWidth="1"/>
    <col min="9735" max="9978" width="7.109375" style="20"/>
    <col min="9979" max="9979" width="5.88671875" style="20" customWidth="1"/>
    <col min="9980" max="9980" width="18" style="20" customWidth="1"/>
    <col min="9981" max="9987" width="14.33203125" style="20" customWidth="1"/>
    <col min="9988" max="9988" width="12.77734375" style="20" customWidth="1"/>
    <col min="9989" max="9989" width="9.44140625" style="20" customWidth="1"/>
    <col min="9990" max="9990" width="10.109375" style="20" bestFit="1" customWidth="1"/>
    <col min="9991" max="10234" width="7.109375" style="20"/>
    <col min="10235" max="10235" width="5.88671875" style="20" customWidth="1"/>
    <col min="10236" max="10236" width="18" style="20" customWidth="1"/>
    <col min="10237" max="10243" width="14.33203125" style="20" customWidth="1"/>
    <col min="10244" max="10244" width="12.77734375" style="20" customWidth="1"/>
    <col min="10245" max="10245" width="9.44140625" style="20" customWidth="1"/>
    <col min="10246" max="10246" width="10.109375" style="20" bestFit="1" customWidth="1"/>
    <col min="10247" max="10490" width="7.109375" style="20"/>
    <col min="10491" max="10491" width="5.88671875" style="20" customWidth="1"/>
    <col min="10492" max="10492" width="18" style="20" customWidth="1"/>
    <col min="10493" max="10499" width="14.33203125" style="20" customWidth="1"/>
    <col min="10500" max="10500" width="12.77734375" style="20" customWidth="1"/>
    <col min="10501" max="10501" width="9.44140625" style="20" customWidth="1"/>
    <col min="10502" max="10502" width="10.109375" style="20" bestFit="1" customWidth="1"/>
    <col min="10503" max="10746" width="7.109375" style="20"/>
    <col min="10747" max="10747" width="5.88671875" style="20" customWidth="1"/>
    <col min="10748" max="10748" width="18" style="20" customWidth="1"/>
    <col min="10749" max="10755" width="14.33203125" style="20" customWidth="1"/>
    <col min="10756" max="10756" width="12.77734375" style="20" customWidth="1"/>
    <col min="10757" max="10757" width="9.44140625" style="20" customWidth="1"/>
    <col min="10758" max="10758" width="10.109375" style="20" bestFit="1" customWidth="1"/>
    <col min="10759" max="11002" width="7.109375" style="20"/>
    <col min="11003" max="11003" width="5.88671875" style="20" customWidth="1"/>
    <col min="11004" max="11004" width="18" style="20" customWidth="1"/>
    <col min="11005" max="11011" width="14.33203125" style="20" customWidth="1"/>
    <col min="11012" max="11012" width="12.77734375" style="20" customWidth="1"/>
    <col min="11013" max="11013" width="9.44140625" style="20" customWidth="1"/>
    <col min="11014" max="11014" width="10.109375" style="20" bestFit="1" customWidth="1"/>
    <col min="11015" max="11258" width="7.109375" style="20"/>
    <col min="11259" max="11259" width="5.88671875" style="20" customWidth="1"/>
    <col min="11260" max="11260" width="18" style="20" customWidth="1"/>
    <col min="11261" max="11267" width="14.33203125" style="20" customWidth="1"/>
    <col min="11268" max="11268" width="12.77734375" style="20" customWidth="1"/>
    <col min="11269" max="11269" width="9.44140625" style="20" customWidth="1"/>
    <col min="11270" max="11270" width="10.109375" style="20" bestFit="1" customWidth="1"/>
    <col min="11271" max="11514" width="7.109375" style="20"/>
    <col min="11515" max="11515" width="5.88671875" style="20" customWidth="1"/>
    <col min="11516" max="11516" width="18" style="20" customWidth="1"/>
    <col min="11517" max="11523" width="14.33203125" style="20" customWidth="1"/>
    <col min="11524" max="11524" width="12.77734375" style="20" customWidth="1"/>
    <col min="11525" max="11525" width="9.44140625" style="20" customWidth="1"/>
    <col min="11526" max="11526" width="10.109375" style="20" bestFit="1" customWidth="1"/>
    <col min="11527" max="11770" width="7.109375" style="20"/>
    <col min="11771" max="11771" width="5.88671875" style="20" customWidth="1"/>
    <col min="11772" max="11772" width="18" style="20" customWidth="1"/>
    <col min="11773" max="11779" width="14.33203125" style="20" customWidth="1"/>
    <col min="11780" max="11780" width="12.77734375" style="20" customWidth="1"/>
    <col min="11781" max="11781" width="9.44140625" style="20" customWidth="1"/>
    <col min="11782" max="11782" width="10.109375" style="20" bestFit="1" customWidth="1"/>
    <col min="11783" max="12026" width="7.109375" style="20"/>
    <col min="12027" max="12027" width="5.88671875" style="20" customWidth="1"/>
    <col min="12028" max="12028" width="18" style="20" customWidth="1"/>
    <col min="12029" max="12035" width="14.33203125" style="20" customWidth="1"/>
    <col min="12036" max="12036" width="12.77734375" style="20" customWidth="1"/>
    <col min="12037" max="12037" width="9.44140625" style="20" customWidth="1"/>
    <col min="12038" max="12038" width="10.109375" style="20" bestFit="1" customWidth="1"/>
    <col min="12039" max="12282" width="7.109375" style="20"/>
    <col min="12283" max="12283" width="5.88671875" style="20" customWidth="1"/>
    <col min="12284" max="12284" width="18" style="20" customWidth="1"/>
    <col min="12285" max="12291" width="14.33203125" style="20" customWidth="1"/>
    <col min="12292" max="12292" width="12.77734375" style="20" customWidth="1"/>
    <col min="12293" max="12293" width="9.44140625" style="20" customWidth="1"/>
    <col min="12294" max="12294" width="10.109375" style="20" bestFit="1" customWidth="1"/>
    <col min="12295" max="12538" width="7.109375" style="20"/>
    <col min="12539" max="12539" width="5.88671875" style="20" customWidth="1"/>
    <col min="12540" max="12540" width="18" style="20" customWidth="1"/>
    <col min="12541" max="12547" width="14.33203125" style="20" customWidth="1"/>
    <col min="12548" max="12548" width="12.77734375" style="20" customWidth="1"/>
    <col min="12549" max="12549" width="9.44140625" style="20" customWidth="1"/>
    <col min="12550" max="12550" width="10.109375" style="20" bestFit="1" customWidth="1"/>
    <col min="12551" max="12794" width="7.109375" style="20"/>
    <col min="12795" max="12795" width="5.88671875" style="20" customWidth="1"/>
    <col min="12796" max="12796" width="18" style="20" customWidth="1"/>
    <col min="12797" max="12803" width="14.33203125" style="20" customWidth="1"/>
    <col min="12804" max="12804" width="12.77734375" style="20" customWidth="1"/>
    <col min="12805" max="12805" width="9.44140625" style="20" customWidth="1"/>
    <col min="12806" max="12806" width="10.109375" style="20" bestFit="1" customWidth="1"/>
    <col min="12807" max="13050" width="7.109375" style="20"/>
    <col min="13051" max="13051" width="5.88671875" style="20" customWidth="1"/>
    <col min="13052" max="13052" width="18" style="20" customWidth="1"/>
    <col min="13053" max="13059" width="14.33203125" style="20" customWidth="1"/>
    <col min="13060" max="13060" width="12.77734375" style="20" customWidth="1"/>
    <col min="13061" max="13061" width="9.44140625" style="20" customWidth="1"/>
    <col min="13062" max="13062" width="10.109375" style="20" bestFit="1" customWidth="1"/>
    <col min="13063" max="13306" width="7.109375" style="20"/>
    <col min="13307" max="13307" width="5.88671875" style="20" customWidth="1"/>
    <col min="13308" max="13308" width="18" style="20" customWidth="1"/>
    <col min="13309" max="13315" width="14.33203125" style="20" customWidth="1"/>
    <col min="13316" max="13316" width="12.77734375" style="20" customWidth="1"/>
    <col min="13317" max="13317" width="9.44140625" style="20" customWidth="1"/>
    <col min="13318" max="13318" width="10.109375" style="20" bestFit="1" customWidth="1"/>
    <col min="13319" max="13562" width="7.109375" style="20"/>
    <col min="13563" max="13563" width="5.88671875" style="20" customWidth="1"/>
    <col min="13564" max="13564" width="18" style="20" customWidth="1"/>
    <col min="13565" max="13571" width="14.33203125" style="20" customWidth="1"/>
    <col min="13572" max="13572" width="12.77734375" style="20" customWidth="1"/>
    <col min="13573" max="13573" width="9.44140625" style="20" customWidth="1"/>
    <col min="13574" max="13574" width="10.109375" style="20" bestFit="1" customWidth="1"/>
    <col min="13575" max="13818" width="7.109375" style="20"/>
    <col min="13819" max="13819" width="5.88671875" style="20" customWidth="1"/>
    <col min="13820" max="13820" width="18" style="20" customWidth="1"/>
    <col min="13821" max="13827" width="14.33203125" style="20" customWidth="1"/>
    <col min="13828" max="13828" width="12.77734375" style="20" customWidth="1"/>
    <col min="13829" max="13829" width="9.44140625" style="20" customWidth="1"/>
    <col min="13830" max="13830" width="10.109375" style="20" bestFit="1" customWidth="1"/>
    <col min="13831" max="14074" width="7.109375" style="20"/>
    <col min="14075" max="14075" width="5.88671875" style="20" customWidth="1"/>
    <col min="14076" max="14076" width="18" style="20" customWidth="1"/>
    <col min="14077" max="14083" width="14.33203125" style="20" customWidth="1"/>
    <col min="14084" max="14084" width="12.77734375" style="20" customWidth="1"/>
    <col min="14085" max="14085" width="9.44140625" style="20" customWidth="1"/>
    <col min="14086" max="14086" width="10.109375" style="20" bestFit="1" customWidth="1"/>
    <col min="14087" max="14330" width="7.109375" style="20"/>
    <col min="14331" max="14331" width="5.88671875" style="20" customWidth="1"/>
    <col min="14332" max="14332" width="18" style="20" customWidth="1"/>
    <col min="14333" max="14339" width="14.33203125" style="20" customWidth="1"/>
    <col min="14340" max="14340" width="12.77734375" style="20" customWidth="1"/>
    <col min="14341" max="14341" width="9.44140625" style="20" customWidth="1"/>
    <col min="14342" max="14342" width="10.109375" style="20" bestFit="1" customWidth="1"/>
    <col min="14343" max="14586" width="7.109375" style="20"/>
    <col min="14587" max="14587" width="5.88671875" style="20" customWidth="1"/>
    <col min="14588" max="14588" width="18" style="20" customWidth="1"/>
    <col min="14589" max="14595" width="14.33203125" style="20" customWidth="1"/>
    <col min="14596" max="14596" width="12.77734375" style="20" customWidth="1"/>
    <col min="14597" max="14597" width="9.44140625" style="20" customWidth="1"/>
    <col min="14598" max="14598" width="10.109375" style="20" bestFit="1" customWidth="1"/>
    <col min="14599" max="14842" width="7.109375" style="20"/>
    <col min="14843" max="14843" width="5.88671875" style="20" customWidth="1"/>
    <col min="14844" max="14844" width="18" style="20" customWidth="1"/>
    <col min="14845" max="14851" width="14.33203125" style="20" customWidth="1"/>
    <col min="14852" max="14852" width="12.77734375" style="20" customWidth="1"/>
    <col min="14853" max="14853" width="9.44140625" style="20" customWidth="1"/>
    <col min="14854" max="14854" width="10.109375" style="20" bestFit="1" customWidth="1"/>
    <col min="14855" max="15098" width="7.109375" style="20"/>
    <col min="15099" max="15099" width="5.88671875" style="20" customWidth="1"/>
    <col min="15100" max="15100" width="18" style="20" customWidth="1"/>
    <col min="15101" max="15107" width="14.33203125" style="20" customWidth="1"/>
    <col min="15108" max="15108" width="12.77734375" style="20" customWidth="1"/>
    <col min="15109" max="15109" width="9.44140625" style="20" customWidth="1"/>
    <col min="15110" max="15110" width="10.109375" style="20" bestFit="1" customWidth="1"/>
    <col min="15111" max="15354" width="7.109375" style="20"/>
    <col min="15355" max="15355" width="5.88671875" style="20" customWidth="1"/>
    <col min="15356" max="15356" width="18" style="20" customWidth="1"/>
    <col min="15357" max="15363" width="14.33203125" style="20" customWidth="1"/>
    <col min="15364" max="15364" width="12.77734375" style="20" customWidth="1"/>
    <col min="15365" max="15365" width="9.44140625" style="20" customWidth="1"/>
    <col min="15366" max="15366" width="10.109375" style="20" bestFit="1" customWidth="1"/>
    <col min="15367" max="15610" width="7.109375" style="20"/>
    <col min="15611" max="15611" width="5.88671875" style="20" customWidth="1"/>
    <col min="15612" max="15612" width="18" style="20" customWidth="1"/>
    <col min="15613" max="15619" width="14.33203125" style="20" customWidth="1"/>
    <col min="15620" max="15620" width="12.77734375" style="20" customWidth="1"/>
    <col min="15621" max="15621" width="9.44140625" style="20" customWidth="1"/>
    <col min="15622" max="15622" width="10.109375" style="20" bestFit="1" customWidth="1"/>
    <col min="15623" max="15866" width="7.109375" style="20"/>
    <col min="15867" max="15867" width="5.88671875" style="20" customWidth="1"/>
    <col min="15868" max="15868" width="18" style="20" customWidth="1"/>
    <col min="15869" max="15875" width="14.33203125" style="20" customWidth="1"/>
    <col min="15876" max="15876" width="12.77734375" style="20" customWidth="1"/>
    <col min="15877" max="15877" width="9.44140625" style="20" customWidth="1"/>
    <col min="15878" max="15878" width="10.109375" style="20" bestFit="1" customWidth="1"/>
    <col min="15879" max="16122" width="7.109375" style="20"/>
    <col min="16123" max="16123" width="5.88671875" style="20" customWidth="1"/>
    <col min="16124" max="16124" width="18" style="20" customWidth="1"/>
    <col min="16125" max="16131" width="14.33203125" style="20" customWidth="1"/>
    <col min="16132" max="16132" width="12.77734375" style="20" customWidth="1"/>
    <col min="16133" max="16133" width="9.44140625" style="20" customWidth="1"/>
    <col min="16134" max="16134" width="10.109375" style="20" bestFit="1" customWidth="1"/>
    <col min="16135" max="16384" width="7.109375" style="20"/>
  </cols>
  <sheetData>
    <row r="1" spans="1:6" s="64" customFormat="1" ht="42" customHeight="1" x14ac:dyDescent="0.15">
      <c r="A1" s="312" t="s">
        <v>384</v>
      </c>
      <c r="B1" s="62"/>
      <c r="C1" s="62"/>
      <c r="D1" s="63"/>
    </row>
    <row r="2" spans="1:6" ht="20.100000000000001" customHeight="1" x14ac:dyDescent="0.15"/>
    <row r="3" spans="1:6" s="67" customFormat="1" ht="30" customHeight="1" x14ac:dyDescent="0.15">
      <c r="A3" s="23" t="str">
        <f>'원가 (2)'!A3</f>
        <v>■ 과업명:백남준아트센터 기획전 방호인력 도급 용역[1개월 기준]</v>
      </c>
      <c r="B3" s="66"/>
      <c r="C3" s="72"/>
      <c r="D3" s="25" t="s">
        <v>33</v>
      </c>
    </row>
    <row r="4" spans="1:6" s="26" customFormat="1" ht="30" customHeight="1" x14ac:dyDescent="0.15">
      <c r="A4" s="396" t="s">
        <v>79</v>
      </c>
      <c r="B4" s="396"/>
      <c r="C4" s="314" t="s">
        <v>344</v>
      </c>
      <c r="D4" s="313" t="s">
        <v>81</v>
      </c>
    </row>
    <row r="5" spans="1:6" ht="30" customHeight="1" x14ac:dyDescent="0.15">
      <c r="A5" s="397" t="s">
        <v>212</v>
      </c>
      <c r="B5" s="42" t="s">
        <v>35</v>
      </c>
      <c r="C5" s="68">
        <f>'노집 (2)'!$D6</f>
        <v>8275440</v>
      </c>
      <c r="D5" s="68"/>
      <c r="F5" s="69"/>
    </row>
    <row r="6" spans="1:6" ht="30" customHeight="1" x14ac:dyDescent="0.15">
      <c r="A6" s="390"/>
      <c r="B6" s="42" t="s">
        <v>37</v>
      </c>
      <c r="C6" s="68">
        <f>'노집 (2)'!$G6</f>
        <v>993052</v>
      </c>
      <c r="D6" s="68"/>
      <c r="F6" s="69"/>
    </row>
    <row r="7" spans="1:6" ht="30" customHeight="1" x14ac:dyDescent="0.15">
      <c r="A7" s="390"/>
      <c r="B7" s="42" t="s">
        <v>36</v>
      </c>
      <c r="C7" s="68">
        <f>'노집 (2)'!$J6</f>
        <v>2399056</v>
      </c>
      <c r="D7" s="68"/>
      <c r="F7" s="69"/>
    </row>
    <row r="8" spans="1:6" ht="30" customHeight="1" x14ac:dyDescent="0.15">
      <c r="A8" s="391"/>
      <c r="B8" s="42" t="s">
        <v>38</v>
      </c>
      <c r="C8" s="68">
        <f>'노집 (2)'!$M6</f>
        <v>0</v>
      </c>
      <c r="D8" s="68"/>
      <c r="F8" s="69"/>
    </row>
    <row r="9" spans="1:6" ht="30" customHeight="1" x14ac:dyDescent="0.15">
      <c r="A9" s="398" t="s">
        <v>19</v>
      </c>
      <c r="B9" s="399"/>
      <c r="C9" s="68">
        <f t="shared" ref="C9" si="0">SUM(C5:C8)</f>
        <v>11667548</v>
      </c>
      <c r="D9" s="68"/>
      <c r="F9" s="69"/>
    </row>
    <row r="10" spans="1:6" ht="30" customHeight="1" x14ac:dyDescent="0.15">
      <c r="A10" s="400" t="s">
        <v>161</v>
      </c>
      <c r="B10" s="42" t="s">
        <v>57</v>
      </c>
      <c r="C10" s="68">
        <f>'보험집 (2)'!$D6</f>
        <v>100340</v>
      </c>
      <c r="D10" s="68"/>
      <c r="F10" s="69"/>
    </row>
    <row r="11" spans="1:6" ht="30" customHeight="1" x14ac:dyDescent="0.15">
      <c r="A11" s="401"/>
      <c r="B11" s="70" t="s">
        <v>433</v>
      </c>
      <c r="C11" s="68">
        <f>'보험집 (2)'!$G6</f>
        <v>413614</v>
      </c>
      <c r="D11" s="68"/>
      <c r="F11" s="69"/>
    </row>
    <row r="12" spans="1:6" ht="30" customHeight="1" x14ac:dyDescent="0.15">
      <c r="A12" s="401"/>
      <c r="B12" s="70" t="s">
        <v>1</v>
      </c>
      <c r="C12" s="68">
        <f>'보험집 (2)'!$J6</f>
        <v>53563</v>
      </c>
      <c r="D12" s="68"/>
      <c r="F12" s="69"/>
    </row>
    <row r="13" spans="1:6" ht="30" customHeight="1" x14ac:dyDescent="0.15">
      <c r="A13" s="401"/>
      <c r="B13" s="42" t="s">
        <v>2</v>
      </c>
      <c r="C13" s="68">
        <f>'보험집 (2)'!$M6</f>
        <v>525039</v>
      </c>
      <c r="D13" s="68"/>
      <c r="F13" s="69"/>
    </row>
    <row r="14" spans="1:6" ht="30" customHeight="1" x14ac:dyDescent="0.15">
      <c r="A14" s="401"/>
      <c r="B14" s="42" t="s">
        <v>3</v>
      </c>
      <c r="C14" s="68">
        <f>'보험집 (2)'!$P6</f>
        <v>134176</v>
      </c>
      <c r="D14" s="68"/>
      <c r="F14" s="69"/>
    </row>
    <row r="15" spans="1:6" ht="30" customHeight="1" x14ac:dyDescent="0.15">
      <c r="A15" s="401"/>
      <c r="B15" s="42" t="s">
        <v>4</v>
      </c>
      <c r="C15" s="68">
        <f>'보험집 (2)'!$S6</f>
        <v>7000</v>
      </c>
      <c r="D15" s="68"/>
      <c r="F15" s="69"/>
    </row>
    <row r="16" spans="1:6" ht="30" customHeight="1" x14ac:dyDescent="0.15">
      <c r="A16" s="402"/>
      <c r="B16" s="42" t="s">
        <v>162</v>
      </c>
      <c r="C16" s="68">
        <f>'복리산출 (2)'!D8</f>
        <v>440000</v>
      </c>
      <c r="D16" s="68"/>
      <c r="F16" s="69"/>
    </row>
    <row r="17" spans="1:6" ht="30" customHeight="1" thickBot="1" x14ac:dyDescent="0.2">
      <c r="A17" s="403" t="s">
        <v>19</v>
      </c>
      <c r="B17" s="404"/>
      <c r="C17" s="71">
        <f t="shared" ref="C17" si="1">SUM(C10:C16)</f>
        <v>1673732</v>
      </c>
      <c r="D17" s="71"/>
      <c r="F17" s="69"/>
    </row>
    <row r="18" spans="1:6" s="26" customFormat="1" ht="30" customHeight="1" thickTop="1" x14ac:dyDescent="0.15">
      <c r="A18" s="394" t="s">
        <v>213</v>
      </c>
      <c r="B18" s="395"/>
      <c r="C18" s="315">
        <f>C9+C17</f>
        <v>13341280</v>
      </c>
      <c r="D18" s="315"/>
    </row>
    <row r="19" spans="1:6" ht="30" customHeight="1" x14ac:dyDescent="0.15">
      <c r="A19" s="20" t="s">
        <v>303</v>
      </c>
    </row>
    <row r="20" spans="1:6" ht="30" customHeight="1" x14ac:dyDescent="0.15">
      <c r="A20" s="20" t="s">
        <v>385</v>
      </c>
    </row>
    <row r="21" spans="1:6" ht="23.1" customHeight="1" x14ac:dyDescent="0.15"/>
  </sheetData>
  <mergeCells count="6">
    <mergeCell ref="A18:B18"/>
    <mergeCell ref="A4:B4"/>
    <mergeCell ref="A5:A8"/>
    <mergeCell ref="A9:B9"/>
    <mergeCell ref="A10:A16"/>
    <mergeCell ref="A17:B17"/>
  </mergeCells>
  <phoneticPr fontId="17" type="noConversion"/>
  <printOptions horizontalCentered="1"/>
  <pageMargins left="0.51181102362204722" right="0.51181102362204722" top="1.0236220472440944" bottom="0.70866141732283472" header="0.51181102362204722" footer="0.51181102362204722"/>
  <pageSetup paperSize="9" scale="95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H12" sqref="H12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64" t="s">
        <v>282</v>
      </c>
      <c r="B5" s="364"/>
      <c r="C5" s="364"/>
      <c r="D5" s="364"/>
      <c r="E5" s="364"/>
      <c r="F5" s="364"/>
      <c r="G5" s="364"/>
      <c r="H5" s="364"/>
      <c r="I5" s="364"/>
      <c r="J5" s="366">
        <v>1</v>
      </c>
      <c r="K5" s="366"/>
      <c r="L5" s="366"/>
      <c r="M5" s="366"/>
      <c r="S5" s="10"/>
      <c r="T5" s="11"/>
    </row>
    <row r="6" spans="1:20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  <c r="S6" s="10"/>
      <c r="T6" s="11"/>
    </row>
    <row r="7" spans="1:20" ht="39.950000000000003" customHeight="1" x14ac:dyDescent="0.15">
      <c r="A7" s="7"/>
      <c r="B7" s="12"/>
      <c r="C7" s="405"/>
      <c r="D7" s="405"/>
      <c r="E7" s="405"/>
      <c r="F7" s="405"/>
      <c r="G7" s="405"/>
      <c r="H7" s="405"/>
      <c r="I7" s="405"/>
      <c r="J7" s="366"/>
      <c r="K7" s="366"/>
      <c r="L7" s="366"/>
      <c r="M7" s="366"/>
      <c r="S7" s="10"/>
      <c r="T7" s="11"/>
    </row>
    <row r="8" spans="1:20" ht="39.950000000000003" customHeight="1" x14ac:dyDescent="0.15">
      <c r="B8" s="12"/>
      <c r="C8" s="405"/>
      <c r="D8" s="405"/>
      <c r="E8" s="405"/>
      <c r="F8" s="405"/>
      <c r="G8" s="405"/>
      <c r="H8" s="405"/>
      <c r="I8" s="405"/>
      <c r="J8" s="366"/>
      <c r="K8" s="366"/>
      <c r="L8" s="366"/>
      <c r="M8" s="366"/>
      <c r="S8" s="10"/>
      <c r="T8" s="11"/>
    </row>
    <row r="9" spans="1:20" ht="39.950000000000003" customHeight="1" x14ac:dyDescent="0.15">
      <c r="B9" s="12"/>
      <c r="C9" s="405"/>
      <c r="D9" s="405"/>
      <c r="E9" s="405"/>
      <c r="F9" s="405"/>
      <c r="G9" s="405"/>
      <c r="H9" s="405"/>
      <c r="I9" s="405"/>
      <c r="J9" s="366"/>
      <c r="K9" s="366"/>
      <c r="L9" s="366"/>
      <c r="M9" s="36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showZeros="0" view="pageBreakPreview" zoomScale="95" zoomScaleNormal="100" zoomScaleSheetLayoutView="95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N16" sqref="N16"/>
    </sheetView>
  </sheetViews>
  <sheetFormatPr defaultColWidth="8.88671875" defaultRowHeight="13.5" x14ac:dyDescent="0.15"/>
  <cols>
    <col min="1" max="1" width="24.5546875" style="77" customWidth="1"/>
    <col min="2" max="2" width="6.33203125" style="77" customWidth="1"/>
    <col min="3" max="3" width="6.77734375" style="77" customWidth="1"/>
    <col min="4" max="4" width="14.33203125" style="77" customWidth="1"/>
    <col min="5" max="5" width="17.88671875" style="77" customWidth="1"/>
    <col min="6" max="6" width="14.21875" style="77" customWidth="1"/>
    <col min="7" max="7" width="26.109375" style="77" customWidth="1"/>
    <col min="8" max="8" width="13.21875" style="77" customWidth="1"/>
    <col min="9" max="9" width="0" style="77" hidden="1" customWidth="1"/>
    <col min="10" max="10" width="13.44140625" style="77" hidden="1" customWidth="1"/>
    <col min="11" max="11" width="13.109375" style="77" hidden="1" customWidth="1"/>
    <col min="12" max="12" width="10.33203125" style="77" hidden="1" customWidth="1"/>
    <col min="13" max="16384" width="8.88671875" style="77"/>
  </cols>
  <sheetData>
    <row r="1" spans="1:12" ht="36.950000000000003" customHeight="1" x14ac:dyDescent="0.15">
      <c r="A1" s="411" t="s">
        <v>370</v>
      </c>
      <c r="B1" s="411"/>
      <c r="C1" s="411"/>
      <c r="D1" s="411"/>
      <c r="E1" s="411"/>
      <c r="F1" s="411"/>
      <c r="G1" s="411"/>
      <c r="H1" s="411"/>
    </row>
    <row r="2" spans="1:12" ht="20.100000000000001" customHeight="1" x14ac:dyDescent="0.15"/>
    <row r="3" spans="1:12" s="16" customFormat="1" ht="30" customHeight="1" x14ac:dyDescent="0.15">
      <c r="A3" s="23" t="str">
        <f>'원가 (2)'!$A$3</f>
        <v>■ 과업명:백남준아트센터 기획전 방호인력 도급 용역[1개월 기준]</v>
      </c>
      <c r="H3" s="78" t="s">
        <v>284</v>
      </c>
      <c r="I3" s="79"/>
    </row>
    <row r="4" spans="1:12" s="79" customFormat="1" ht="30" customHeight="1" x14ac:dyDescent="0.15">
      <c r="A4" s="292" t="s">
        <v>22</v>
      </c>
      <c r="B4" s="80" t="s">
        <v>24</v>
      </c>
      <c r="C4" s="412" t="s">
        <v>60</v>
      </c>
      <c r="D4" s="413"/>
      <c r="E4" s="414"/>
      <c r="F4" s="80" t="s">
        <v>58</v>
      </c>
      <c r="G4" s="80" t="s">
        <v>59</v>
      </c>
      <c r="H4" s="80" t="s">
        <v>26</v>
      </c>
      <c r="I4" s="81" t="s">
        <v>169</v>
      </c>
      <c r="J4" s="81" t="s">
        <v>59</v>
      </c>
      <c r="K4" s="81" t="s">
        <v>170</v>
      </c>
    </row>
    <row r="5" spans="1:12" s="15" customFormat="1" ht="30" customHeight="1" x14ac:dyDescent="0.15">
      <c r="A5" s="379" t="s">
        <v>344</v>
      </c>
      <c r="B5" s="407">
        <v>4</v>
      </c>
      <c r="C5" s="407" t="s">
        <v>61</v>
      </c>
      <c r="D5" s="82" t="s">
        <v>345</v>
      </c>
      <c r="E5" s="288" t="s">
        <v>388</v>
      </c>
      <c r="F5" s="82">
        <v>4</v>
      </c>
      <c r="G5" s="288" t="s">
        <v>164</v>
      </c>
      <c r="H5" s="409"/>
      <c r="I5" s="83">
        <f>18-9</f>
        <v>9</v>
      </c>
      <c r="J5" s="84">
        <v>1</v>
      </c>
      <c r="K5" s="84">
        <f>I5-J5</f>
        <v>8</v>
      </c>
      <c r="L5" s="85"/>
    </row>
    <row r="6" spans="1:12" s="15" customFormat="1" ht="30" customHeight="1" x14ac:dyDescent="0.15">
      <c r="A6" s="415"/>
      <c r="B6" s="416"/>
      <c r="C6" s="416"/>
      <c r="D6" s="291" t="s">
        <v>346</v>
      </c>
      <c r="E6" s="86" t="s">
        <v>163</v>
      </c>
      <c r="F6" s="291"/>
      <c r="G6" s="86"/>
      <c r="H6" s="417"/>
      <c r="I6" s="87"/>
      <c r="J6" s="87"/>
      <c r="K6" s="87"/>
    </row>
    <row r="7" spans="1:12" s="15" customFormat="1" ht="30" customHeight="1" x14ac:dyDescent="0.15">
      <c r="A7" s="379"/>
      <c r="B7" s="407"/>
      <c r="C7" s="407"/>
      <c r="D7" s="82"/>
      <c r="E7" s="288"/>
      <c r="F7" s="82"/>
      <c r="G7" s="288"/>
      <c r="H7" s="409"/>
      <c r="I7" s="83"/>
      <c r="J7" s="84"/>
      <c r="K7" s="84"/>
    </row>
    <row r="8" spans="1:12" s="15" customFormat="1" ht="30" customHeight="1" thickBot="1" x14ac:dyDescent="0.2">
      <c r="A8" s="406"/>
      <c r="B8" s="408"/>
      <c r="C8" s="408"/>
      <c r="D8" s="318"/>
      <c r="E8" s="317"/>
      <c r="F8" s="318"/>
      <c r="G8" s="317"/>
      <c r="H8" s="410"/>
      <c r="I8" s="87"/>
      <c r="J8" s="87"/>
      <c r="K8" s="87"/>
      <c r="L8" s="88"/>
    </row>
    <row r="9" spans="1:12" s="16" customFormat="1" ht="30" customHeight="1" thickTop="1" x14ac:dyDescent="0.15">
      <c r="A9" s="316" t="s">
        <v>19</v>
      </c>
      <c r="B9" s="121">
        <f>SUM(B5:B8)</f>
        <v>4</v>
      </c>
      <c r="C9" s="121"/>
      <c r="D9" s="306"/>
      <c r="E9" s="306"/>
      <c r="F9" s="306"/>
      <c r="G9" s="306"/>
      <c r="H9" s="306"/>
      <c r="I9" s="90"/>
      <c r="J9" s="90"/>
      <c r="K9" s="90"/>
      <c r="L9" s="256"/>
    </row>
    <row r="10" spans="1:12" s="15" customFormat="1" ht="30" customHeight="1" x14ac:dyDescent="0.15">
      <c r="A10" s="15" t="s">
        <v>389</v>
      </c>
    </row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/>
    <row r="14" spans="1:12" s="15" customFormat="1" ht="20.100000000000001" customHeight="1" x14ac:dyDescent="0.15"/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20.100000000000001" customHeight="1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  <row r="149" s="15" customFormat="1" ht="12" x14ac:dyDescent="0.15"/>
  </sheetData>
  <mergeCells count="10">
    <mergeCell ref="A7:A8"/>
    <mergeCell ref="B7:B8"/>
    <mergeCell ref="C7:C8"/>
    <mergeCell ref="H7:H8"/>
    <mergeCell ref="A1:H1"/>
    <mergeCell ref="C4:E4"/>
    <mergeCell ref="A5:A6"/>
    <mergeCell ref="B5:B6"/>
    <mergeCell ref="C5:C6"/>
    <mergeCell ref="H5:H6"/>
  </mergeCells>
  <phoneticPr fontId="17" type="noConversion"/>
  <printOptions horizontalCentered="1"/>
  <pageMargins left="0.47244094488188981" right="0.47244094488188981" top="0.98425196850393704" bottom="0.47244094488188981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view="pageBreakPreview" zoomScale="95" zoomScaleNormal="100" zoomScaleSheetLayoutView="95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G19" sqref="G19"/>
    </sheetView>
  </sheetViews>
  <sheetFormatPr defaultColWidth="8.88671875" defaultRowHeight="13.5" x14ac:dyDescent="0.15"/>
  <cols>
    <col min="1" max="1" width="14.5546875" style="77" customWidth="1"/>
    <col min="2" max="2" width="14.44140625" style="77" customWidth="1"/>
    <col min="3" max="3" width="4.77734375" style="77" customWidth="1"/>
    <col min="4" max="7" width="16.77734375" style="77" customWidth="1"/>
    <col min="8" max="8" width="8.77734375" style="77" customWidth="1"/>
    <col min="9" max="9" width="10.44140625" style="77" customWidth="1"/>
    <col min="10" max="12" width="0" style="77" hidden="1" customWidth="1"/>
    <col min="13" max="16384" width="8.88671875" style="77"/>
  </cols>
  <sheetData>
    <row r="1" spans="1:12" ht="42" customHeight="1" x14ac:dyDescent="0.15">
      <c r="A1" s="411" t="s">
        <v>371</v>
      </c>
      <c r="B1" s="411"/>
      <c r="C1" s="411"/>
      <c r="D1" s="411"/>
      <c r="E1" s="411"/>
      <c r="F1" s="411"/>
      <c r="G1" s="411"/>
      <c r="H1" s="411"/>
      <c r="I1" s="411"/>
    </row>
    <row r="2" spans="1:12" ht="20.100000000000001" customHeight="1" x14ac:dyDescent="0.15"/>
    <row r="3" spans="1:12" s="16" customFormat="1" ht="30" customHeight="1" x14ac:dyDescent="0.15">
      <c r="A3" s="23" t="str">
        <f>'원가 (2)'!$A$3</f>
        <v>■ 과업명:백남준아트센터 기획전 방호인력 도급 용역[1개월 기준]</v>
      </c>
      <c r="I3" s="78" t="s">
        <v>285</v>
      </c>
    </row>
    <row r="4" spans="1:12" s="15" customFormat="1" ht="30" customHeight="1" x14ac:dyDescent="0.15">
      <c r="A4" s="418" t="s">
        <v>22</v>
      </c>
      <c r="B4" s="418"/>
      <c r="C4" s="294" t="s">
        <v>23</v>
      </c>
      <c r="D4" s="91" t="s">
        <v>125</v>
      </c>
      <c r="E4" s="294" t="s">
        <v>166</v>
      </c>
      <c r="F4" s="294" t="s">
        <v>126</v>
      </c>
      <c r="G4" s="294" t="s">
        <v>168</v>
      </c>
      <c r="H4" s="294" t="s">
        <v>25</v>
      </c>
      <c r="I4" s="294" t="s">
        <v>26</v>
      </c>
    </row>
    <row r="5" spans="1:12" s="79" customFormat="1" ht="30" customHeight="1" x14ac:dyDescent="0.15">
      <c r="A5" s="419" t="str">
        <f>'근태 (2)'!A5</f>
        <v>방호원</v>
      </c>
      <c r="B5" s="92" t="s">
        <v>18</v>
      </c>
      <c r="C5" s="422" t="s">
        <v>20</v>
      </c>
      <c r="D5" s="81" t="s">
        <v>390</v>
      </c>
      <c r="E5" s="81"/>
      <c r="F5" s="81"/>
      <c r="G5" s="81"/>
      <c r="H5" s="422" t="s">
        <v>21</v>
      </c>
      <c r="I5" s="93" t="s">
        <v>281</v>
      </c>
      <c r="L5" s="79">
        <f>'근태 (2)'!K5</f>
        <v>8</v>
      </c>
    </row>
    <row r="6" spans="1:12" s="79" customFormat="1" ht="30" customHeight="1" x14ac:dyDescent="0.15">
      <c r="A6" s="420"/>
      <c r="B6" s="92" t="s">
        <v>167</v>
      </c>
      <c r="C6" s="423"/>
      <c r="D6" s="81"/>
      <c r="E6" s="252" t="s">
        <v>391</v>
      </c>
      <c r="F6" s="81"/>
      <c r="G6" s="81"/>
      <c r="H6" s="423"/>
      <c r="I6" s="93" t="s">
        <v>280</v>
      </c>
      <c r="J6" s="79" t="s">
        <v>347</v>
      </c>
      <c r="L6" s="283">
        <f>(5*8)/5</f>
        <v>8</v>
      </c>
    </row>
    <row r="7" spans="1:12" s="79" customFormat="1" ht="30" customHeight="1" x14ac:dyDescent="0.15">
      <c r="A7" s="420"/>
      <c r="B7" s="92" t="s">
        <v>65</v>
      </c>
      <c r="C7" s="423"/>
      <c r="D7" s="81"/>
      <c r="E7" s="81"/>
      <c r="F7" s="81"/>
      <c r="G7" s="81"/>
      <c r="H7" s="423"/>
      <c r="I7" s="94"/>
    </row>
    <row r="8" spans="1:12" s="79" customFormat="1" ht="30" customHeight="1" x14ac:dyDescent="0.15">
      <c r="A8" s="421"/>
      <c r="B8" s="92" t="s">
        <v>165</v>
      </c>
      <c r="C8" s="424"/>
      <c r="D8" s="81"/>
      <c r="E8" s="81"/>
      <c r="F8" s="81"/>
      <c r="G8" s="81"/>
      <c r="H8" s="424"/>
      <c r="I8" s="94"/>
    </row>
    <row r="9" spans="1:12" s="79" customFormat="1" ht="30" customHeight="1" x14ac:dyDescent="0.15">
      <c r="A9" s="79" t="s">
        <v>372</v>
      </c>
    </row>
    <row r="10" spans="1:12" s="15" customFormat="1" ht="30" customHeight="1" x14ac:dyDescent="0.15">
      <c r="A10" s="79"/>
    </row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/>
    <row r="14" spans="1:12" s="15" customFormat="1" ht="20.100000000000001" customHeight="1" x14ac:dyDescent="0.15"/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12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</sheetData>
  <mergeCells count="5">
    <mergeCell ref="A1:I1"/>
    <mergeCell ref="A4:B4"/>
    <mergeCell ref="A5:A8"/>
    <mergeCell ref="C5:C8"/>
    <mergeCell ref="H5:H8"/>
  </mergeCells>
  <phoneticPr fontId="17" type="noConversion"/>
  <printOptions horizontalCentered="1"/>
  <pageMargins left="0.43307086614173229" right="0.47244094488188981" top="0.78740157480314965" bottom="0.55118110236220474" header="0.51181102362204722" footer="0.51181102362204722"/>
  <pageSetup paperSize="9" scale="9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view="pageBreakPreview" zoomScale="90" zoomScaleNormal="100" zoomScaleSheetLayoutView="90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K21" sqref="K21"/>
    </sheetView>
  </sheetViews>
  <sheetFormatPr defaultColWidth="8.88671875" defaultRowHeight="13.5" x14ac:dyDescent="0.15"/>
  <cols>
    <col min="1" max="1" width="16.77734375" style="77" customWidth="1"/>
    <col min="2" max="2" width="13.44140625" style="77" customWidth="1"/>
    <col min="3" max="3" width="3.77734375" style="77" customWidth="1"/>
    <col min="4" max="4" width="11.109375" style="77" customWidth="1"/>
    <col min="5" max="5" width="11.6640625" style="77" customWidth="1"/>
    <col min="6" max="7" width="11.21875" style="77" customWidth="1"/>
    <col min="8" max="8" width="8.33203125" style="77" customWidth="1"/>
    <col min="9" max="9" width="17.44140625" style="77" customWidth="1"/>
    <col min="10" max="10" width="10" style="77" customWidth="1"/>
    <col min="11" max="11" width="9.88671875" style="77" customWidth="1"/>
    <col min="12" max="16384" width="8.88671875" style="77"/>
  </cols>
  <sheetData>
    <row r="1" spans="1:12" ht="39.950000000000003" customHeight="1" x14ac:dyDescent="0.15">
      <c r="A1" s="411" t="s">
        <v>373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2" ht="20.100000000000001" customHeight="1" x14ac:dyDescent="0.15"/>
    <row r="3" spans="1:12" s="16" customFormat="1" ht="30" customHeight="1" x14ac:dyDescent="0.15">
      <c r="A3" s="23" t="str">
        <f>'원가 (2)'!$A$3</f>
        <v>■ 과업명:백남준아트센터 기획전 방호인력 도급 용역[1개월 기준]</v>
      </c>
      <c r="K3" s="78" t="s">
        <v>286</v>
      </c>
    </row>
    <row r="4" spans="1:12" s="15" customFormat="1" ht="45" customHeight="1" x14ac:dyDescent="0.15">
      <c r="A4" s="418" t="s">
        <v>27</v>
      </c>
      <c r="B4" s="418"/>
      <c r="C4" s="294" t="s">
        <v>23</v>
      </c>
      <c r="D4" s="95" t="s">
        <v>143</v>
      </c>
      <c r="E4" s="96" t="s">
        <v>166</v>
      </c>
      <c r="F4" s="96" t="s">
        <v>142</v>
      </c>
      <c r="G4" s="96" t="s">
        <v>171</v>
      </c>
      <c r="H4" s="97" t="s">
        <v>19</v>
      </c>
      <c r="I4" s="96" t="s">
        <v>62</v>
      </c>
      <c r="J4" s="294" t="s">
        <v>25</v>
      </c>
      <c r="K4" s="294" t="s">
        <v>26</v>
      </c>
    </row>
    <row r="5" spans="1:12" s="15" customFormat="1" ht="30" customHeight="1" x14ac:dyDescent="0.15">
      <c r="A5" s="379" t="str">
        <f>'산식 (2)'!A5</f>
        <v>방호원</v>
      </c>
      <c r="B5" s="98" t="s">
        <v>18</v>
      </c>
      <c r="C5" s="425" t="s">
        <v>20</v>
      </c>
      <c r="D5" s="18">
        <f>8*5*1</f>
        <v>40</v>
      </c>
      <c r="E5" s="18"/>
      <c r="F5" s="18"/>
      <c r="G5" s="18"/>
      <c r="H5" s="18">
        <f>SUM(D5:G5)</f>
        <v>40</v>
      </c>
      <c r="I5" s="99">
        <f t="shared" ref="I5:I8" si="0">ROUND((365/7)/12*H5,0)</f>
        <v>174</v>
      </c>
      <c r="J5" s="426" t="s">
        <v>21</v>
      </c>
      <c r="K5" s="295" t="str">
        <f>'산식 (2)'!I5</f>
        <v>주5일 근무</v>
      </c>
      <c r="L5" s="15" t="str">
        <f>'산식 (2)'!D5</f>
        <v>8.0hr*5일*1인</v>
      </c>
    </row>
    <row r="6" spans="1:12" s="15" customFormat="1" ht="30" customHeight="1" x14ac:dyDescent="0.15">
      <c r="A6" s="380"/>
      <c r="B6" s="92" t="s">
        <v>167</v>
      </c>
      <c r="C6" s="425"/>
      <c r="D6" s="18"/>
      <c r="E6" s="18">
        <f>(D5/5)</f>
        <v>8</v>
      </c>
      <c r="F6" s="18"/>
      <c r="G6" s="18"/>
      <c r="H6" s="18">
        <f t="shared" ref="H6:H8" si="1">SUM(D6:G6)</f>
        <v>8</v>
      </c>
      <c r="I6" s="99">
        <f t="shared" si="0"/>
        <v>35</v>
      </c>
      <c r="J6" s="426"/>
      <c r="K6" s="295" t="str">
        <f>'산식 (2)'!I6</f>
        <v>유급휴일</v>
      </c>
      <c r="L6" s="15" t="str">
        <f>'산식 (2)'!E6</f>
        <v>40hr/주÷5일/주</v>
      </c>
    </row>
    <row r="7" spans="1:12" s="15" customFormat="1" ht="30" customHeight="1" x14ac:dyDescent="0.15">
      <c r="A7" s="380"/>
      <c r="B7" s="98" t="s">
        <v>65</v>
      </c>
      <c r="C7" s="425"/>
      <c r="D7" s="18"/>
      <c r="E7" s="18"/>
      <c r="F7" s="18"/>
      <c r="G7" s="18"/>
      <c r="H7" s="18">
        <f t="shared" si="1"/>
        <v>0</v>
      </c>
      <c r="I7" s="99">
        <f t="shared" si="0"/>
        <v>0</v>
      </c>
      <c r="J7" s="426"/>
      <c r="K7" s="295">
        <f>'산식 (2)'!I7</f>
        <v>0</v>
      </c>
    </row>
    <row r="8" spans="1:12" s="15" customFormat="1" ht="30" customHeight="1" x14ac:dyDescent="0.15">
      <c r="A8" s="381"/>
      <c r="B8" s="98" t="s">
        <v>165</v>
      </c>
      <c r="C8" s="425"/>
      <c r="D8" s="18"/>
      <c r="E8" s="18"/>
      <c r="F8" s="18"/>
      <c r="G8" s="18"/>
      <c r="H8" s="18">
        <f t="shared" si="1"/>
        <v>0</v>
      </c>
      <c r="I8" s="99">
        <f t="shared" si="0"/>
        <v>0</v>
      </c>
      <c r="J8" s="426"/>
      <c r="K8" s="295">
        <f>'산식 (2)'!I8</f>
        <v>0</v>
      </c>
    </row>
    <row r="9" spans="1:12" s="15" customFormat="1" ht="30" customHeight="1" x14ac:dyDescent="0.15">
      <c r="A9" s="15" t="s">
        <v>374</v>
      </c>
    </row>
    <row r="10" spans="1:12" s="15" customFormat="1" ht="20.100000000000001" customHeight="1" x14ac:dyDescent="0.15"/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>
      <c r="D13" s="258"/>
      <c r="K13" s="258"/>
    </row>
    <row r="14" spans="1:12" s="15" customFormat="1" ht="20.100000000000001" customHeight="1" x14ac:dyDescent="0.15">
      <c r="D14" s="268"/>
      <c r="K14" s="257"/>
    </row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12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</sheetData>
  <mergeCells count="5">
    <mergeCell ref="A1:K1"/>
    <mergeCell ref="A4:B4"/>
    <mergeCell ref="A5:A8"/>
    <mergeCell ref="C5:C8"/>
    <mergeCell ref="J5:J8"/>
  </mergeCells>
  <phoneticPr fontId="17" type="noConversion"/>
  <printOptions horizontalCentered="1"/>
  <pageMargins left="0.47244094488188981" right="0.47244094488188981" top="0.74803149606299213" bottom="0.62992125984251968" header="0.51181102362204722" footer="0.51181102362204722"/>
  <pageSetup paperSize="9" scale="9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Zeros="0" view="pageBreakPreview" zoomScaleNormal="100" zoomScaleSheetLayoutView="100" workbookViewId="0">
      <pane xSplit="1" ySplit="5" topLeftCell="B6" activePane="bottomRight" state="frozen"/>
      <selection activeCell="H12" sqref="H12"/>
      <selection pane="topRight" activeCell="H12" sqref="H12"/>
      <selection pane="bottomLeft" activeCell="H12" sqref="H12"/>
      <selection pane="bottomRight" activeCell="D6" sqref="D6"/>
    </sheetView>
  </sheetViews>
  <sheetFormatPr defaultColWidth="8.88671875" defaultRowHeight="12" x14ac:dyDescent="0.15"/>
  <cols>
    <col min="1" max="1" width="18.6640625" style="15" customWidth="1"/>
    <col min="2" max="2" width="9.77734375" style="15" customWidth="1"/>
    <col min="3" max="3" width="4.77734375" style="15" customWidth="1"/>
    <col min="4" max="4" width="10.77734375" style="15" customWidth="1"/>
    <col min="5" max="5" width="9.77734375" style="15" customWidth="1"/>
    <col min="6" max="6" width="4.77734375" style="15" customWidth="1"/>
    <col min="7" max="8" width="9.77734375" style="15" customWidth="1"/>
    <col min="9" max="9" width="4.77734375" style="15" customWidth="1"/>
    <col min="10" max="11" width="9.77734375" style="15" customWidth="1"/>
    <col min="12" max="12" width="4.77734375" style="15" customWidth="1"/>
    <col min="13" max="14" width="9.77734375" style="15" customWidth="1"/>
    <col min="15" max="15" width="10.77734375" style="15" customWidth="1"/>
    <col min="16" max="16" width="10.77734375" style="15" hidden="1" customWidth="1"/>
    <col min="17" max="17" width="11.44140625" style="15" hidden="1" customWidth="1"/>
    <col min="18" max="16384" width="8.88671875" style="15"/>
  </cols>
  <sheetData>
    <row r="1" spans="1:17" s="100" customFormat="1" ht="39.950000000000003" customHeight="1" x14ac:dyDescent="0.15">
      <c r="A1" s="411" t="s">
        <v>211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290"/>
    </row>
    <row r="2" spans="1:17" s="16" customFormat="1" ht="20.100000000000001" customHeight="1" x14ac:dyDescent="0.15"/>
    <row r="3" spans="1:17" s="16" customFormat="1" ht="30" customHeight="1" x14ac:dyDescent="0.15">
      <c r="A3" s="23" t="str">
        <f>'원가 (2)'!$A$3</f>
        <v>■ 과업명:백남준아트센터 기획전 방호인력 도급 용역[1개월 기준]</v>
      </c>
      <c r="O3" s="78" t="s">
        <v>287</v>
      </c>
      <c r="P3" s="78"/>
    </row>
    <row r="4" spans="1:17" ht="30" customHeight="1" x14ac:dyDescent="0.15">
      <c r="A4" s="418" t="s">
        <v>27</v>
      </c>
      <c r="B4" s="418" t="s">
        <v>34</v>
      </c>
      <c r="C4" s="418"/>
      <c r="D4" s="418"/>
      <c r="E4" s="418" t="s">
        <v>28</v>
      </c>
      <c r="F4" s="418"/>
      <c r="G4" s="418"/>
      <c r="H4" s="418" t="s">
        <v>31</v>
      </c>
      <c r="I4" s="418"/>
      <c r="J4" s="418"/>
      <c r="K4" s="418" t="s">
        <v>29</v>
      </c>
      <c r="L4" s="418"/>
      <c r="M4" s="418"/>
      <c r="N4" s="418" t="s">
        <v>66</v>
      </c>
      <c r="O4" s="418"/>
      <c r="P4" s="264"/>
    </row>
    <row r="5" spans="1:17" ht="30" customHeight="1" x14ac:dyDescent="0.15">
      <c r="A5" s="418"/>
      <c r="B5" s="96" t="s">
        <v>32</v>
      </c>
      <c r="C5" s="294" t="s">
        <v>24</v>
      </c>
      <c r="D5" s="294" t="s">
        <v>30</v>
      </c>
      <c r="E5" s="96" t="s">
        <v>32</v>
      </c>
      <c r="F5" s="294" t="s">
        <v>24</v>
      </c>
      <c r="G5" s="294" t="s">
        <v>30</v>
      </c>
      <c r="H5" s="96" t="s">
        <v>32</v>
      </c>
      <c r="I5" s="294" t="s">
        <v>24</v>
      </c>
      <c r="J5" s="294" t="s">
        <v>30</v>
      </c>
      <c r="K5" s="96" t="s">
        <v>32</v>
      </c>
      <c r="L5" s="294" t="s">
        <v>24</v>
      </c>
      <c r="M5" s="294" t="s">
        <v>30</v>
      </c>
      <c r="N5" s="96" t="s">
        <v>32</v>
      </c>
      <c r="O5" s="294" t="s">
        <v>30</v>
      </c>
      <c r="P5" s="294" t="s">
        <v>179</v>
      </c>
      <c r="Q5" s="273" t="s">
        <v>348</v>
      </c>
    </row>
    <row r="6" spans="1:17" ht="30" customHeight="1" x14ac:dyDescent="0.15">
      <c r="A6" s="295" t="str">
        <f>'근로시간 (2)'!A5</f>
        <v>방호원</v>
      </c>
      <c r="B6" s="101">
        <f>TRUNC(D6/C6)</f>
        <v>2068860</v>
      </c>
      <c r="C6" s="18">
        <f>'기본 (2)'!D5</f>
        <v>4</v>
      </c>
      <c r="D6" s="101">
        <f>'기본 (2)'!E5</f>
        <v>8275440</v>
      </c>
      <c r="E6" s="101">
        <f>TRUNC(G6/F6)</f>
        <v>248263</v>
      </c>
      <c r="F6" s="18">
        <f>C6</f>
        <v>4</v>
      </c>
      <c r="G6" s="101">
        <f>'상금 (2)'!E5</f>
        <v>993052</v>
      </c>
      <c r="H6" s="101">
        <f>TRUNC(J6/I6)</f>
        <v>599764</v>
      </c>
      <c r="I6" s="18">
        <f>F6</f>
        <v>4</v>
      </c>
      <c r="J6" s="101">
        <f>'제수당집 (2)'!G11</f>
        <v>2399056</v>
      </c>
      <c r="K6" s="101">
        <f>TRUNC(M6/L6)</f>
        <v>0</v>
      </c>
      <c r="L6" s="18">
        <f>I6</f>
        <v>4</v>
      </c>
      <c r="M6" s="101">
        <f>'퇴직급 (2)'!H6</f>
        <v>0</v>
      </c>
      <c r="N6" s="101">
        <f>B6+E6+H6+K6</f>
        <v>2916887</v>
      </c>
      <c r="O6" s="101">
        <f>D6+G6+J6+M6</f>
        <v>11667548</v>
      </c>
      <c r="P6" s="101">
        <f>'복리산출 (2)'!B6</f>
        <v>110000</v>
      </c>
      <c r="Q6" s="261">
        <f>N6+P6</f>
        <v>3026887</v>
      </c>
    </row>
    <row r="7" spans="1:17" ht="30" customHeight="1" thickBot="1" x14ac:dyDescent="0.2">
      <c r="A7" s="102"/>
      <c r="B7" s="103"/>
      <c r="C7" s="102"/>
      <c r="D7" s="103"/>
      <c r="E7" s="103"/>
      <c r="F7" s="102"/>
      <c r="G7" s="103"/>
      <c r="H7" s="103"/>
      <c r="I7" s="102"/>
      <c r="J7" s="103"/>
      <c r="K7" s="103"/>
      <c r="L7" s="102"/>
      <c r="M7" s="103"/>
      <c r="N7" s="103"/>
      <c r="O7" s="103"/>
      <c r="P7" s="265"/>
      <c r="Q7" s="262"/>
    </row>
    <row r="8" spans="1:17" s="16" customFormat="1" ht="30" customHeight="1" thickTop="1" x14ac:dyDescent="0.15">
      <c r="A8" s="104" t="s">
        <v>19</v>
      </c>
      <c r="B8" s="105"/>
      <c r="C8" s="104">
        <f>SUM(C6:C7)</f>
        <v>4</v>
      </c>
      <c r="D8" s="106">
        <f>SUM(D6:D7)</f>
        <v>8275440</v>
      </c>
      <c r="E8" s="105"/>
      <c r="F8" s="104">
        <f>SUM(F6:F7)</f>
        <v>4</v>
      </c>
      <c r="G8" s="106">
        <f>SUM(G6:G7)</f>
        <v>993052</v>
      </c>
      <c r="H8" s="105"/>
      <c r="I8" s="104">
        <f>SUM(I6:I7)</f>
        <v>4</v>
      </c>
      <c r="J8" s="106">
        <f>SUM(J6:J7)</f>
        <v>2399056</v>
      </c>
      <c r="K8" s="105"/>
      <c r="L8" s="104">
        <f>SUM(L6:L7)</f>
        <v>4</v>
      </c>
      <c r="M8" s="106">
        <f>SUM(M6:M7)</f>
        <v>0</v>
      </c>
      <c r="N8" s="105"/>
      <c r="O8" s="106">
        <f>SUM(O6:O7)</f>
        <v>11667548</v>
      </c>
      <c r="P8" s="266"/>
      <c r="Q8" s="263"/>
    </row>
    <row r="9" spans="1:17" ht="30" customHeight="1" x14ac:dyDescent="0.15">
      <c r="A9" s="15" t="s">
        <v>288</v>
      </c>
    </row>
    <row r="10" spans="1:17" ht="30" customHeight="1" x14ac:dyDescent="0.15">
      <c r="A10" s="15" t="s">
        <v>289</v>
      </c>
      <c r="G10" s="69"/>
    </row>
    <row r="11" spans="1:17" ht="30" customHeight="1" x14ac:dyDescent="0.15">
      <c r="A11" s="15" t="s">
        <v>290</v>
      </c>
      <c r="G11" s="69"/>
    </row>
    <row r="12" spans="1:17" ht="30" customHeight="1" x14ac:dyDescent="0.15">
      <c r="A12" s="15" t="s">
        <v>400</v>
      </c>
      <c r="G12" s="69"/>
    </row>
    <row r="13" spans="1:17" ht="24.95" customHeight="1" x14ac:dyDescent="0.15"/>
    <row r="14" spans="1:17" ht="24.95" customHeight="1" x14ac:dyDescent="0.15"/>
    <row r="15" spans="1:17" ht="24.95" customHeight="1" x14ac:dyDescent="0.15"/>
    <row r="16" spans="1:17" ht="24.95" customHeight="1" x14ac:dyDescent="0.15"/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4.95" customHeight="1" x14ac:dyDescent="0.15"/>
    <row r="3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</sheetData>
  <mergeCells count="7">
    <mergeCell ref="A1:O1"/>
    <mergeCell ref="A4:A5"/>
    <mergeCell ref="B4:D4"/>
    <mergeCell ref="E4:G4"/>
    <mergeCell ref="H4:J4"/>
    <mergeCell ref="K4:M4"/>
    <mergeCell ref="N4:O4"/>
  </mergeCells>
  <phoneticPr fontId="17" type="noConversion"/>
  <printOptions horizontalCentered="1"/>
  <pageMargins left="0.43307086614173229" right="0.47244094488188981" top="0.86614173228346458" bottom="0.6692913385826772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6"/>
  <sheetViews>
    <sheetView showGridLines="0" showZeros="0" showOutlineSymbols="0" view="pageBreakPreview" zoomScaleNormal="100" zoomScaleSheetLayoutView="100" workbookViewId="0">
      <selection activeCell="H12" sqref="H12"/>
    </sheetView>
  </sheetViews>
  <sheetFormatPr defaultRowHeight="12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13" ht="39.950000000000003" customHeight="1" x14ac:dyDescent="0.15">
      <c r="A1" s="1"/>
      <c r="B1" s="1"/>
      <c r="C1" s="1"/>
      <c r="D1" s="1"/>
    </row>
    <row r="2" spans="1:13" ht="39.950000000000003" customHeight="1" x14ac:dyDescent="0.15">
      <c r="A2" s="363"/>
      <c r="B2" s="363"/>
      <c r="C2" s="363"/>
      <c r="D2" s="363"/>
    </row>
    <row r="3" spans="1:13" ht="39.950000000000003" customHeight="1" x14ac:dyDescent="0.15">
      <c r="A3" s="3"/>
      <c r="B3" s="4"/>
      <c r="C3" s="4"/>
      <c r="D3" s="4"/>
    </row>
    <row r="4" spans="1:13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13" ht="54" customHeight="1" x14ac:dyDescent="0.15">
      <c r="A5" s="364" t="s">
        <v>146</v>
      </c>
      <c r="B5" s="364"/>
      <c r="C5" s="364"/>
      <c r="D5" s="364"/>
      <c r="E5" s="364"/>
      <c r="F5" s="364"/>
      <c r="G5" s="364"/>
      <c r="H5" s="364"/>
      <c r="I5" s="364"/>
      <c r="J5" s="366" t="s">
        <v>148</v>
      </c>
      <c r="K5" s="366"/>
      <c r="L5" s="366"/>
      <c r="M5" s="366"/>
    </row>
    <row r="6" spans="1:13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</row>
    <row r="7" spans="1:13" ht="39.950000000000003" customHeight="1" x14ac:dyDescent="0.15">
      <c r="A7" s="7"/>
      <c r="B7" s="7"/>
      <c r="C7" s="7"/>
      <c r="D7" s="7"/>
      <c r="J7" s="366"/>
      <c r="K7" s="366"/>
      <c r="L7" s="366"/>
      <c r="M7" s="366"/>
    </row>
    <row r="8" spans="1:13" ht="39.950000000000003" customHeight="1" x14ac:dyDescent="0.15">
      <c r="B8" s="8"/>
      <c r="C8" s="9"/>
      <c r="D8" s="9"/>
      <c r="E8" s="9"/>
      <c r="F8" s="9"/>
      <c r="G8" s="9"/>
      <c r="H8" s="9"/>
      <c r="I8" s="9"/>
      <c r="J8" s="366"/>
      <c r="K8" s="366"/>
      <c r="L8" s="366"/>
      <c r="M8" s="366"/>
    </row>
    <row r="9" spans="1:13" ht="39.950000000000003" customHeight="1" x14ac:dyDescent="0.15">
      <c r="B9" s="8"/>
      <c r="C9" s="9"/>
      <c r="D9" s="9"/>
      <c r="E9" s="9"/>
      <c r="F9" s="9"/>
      <c r="G9" s="9"/>
      <c r="H9" s="9"/>
      <c r="I9" s="9"/>
      <c r="J9" s="366"/>
      <c r="K9" s="366"/>
      <c r="L9" s="366"/>
      <c r="M9" s="366"/>
    </row>
    <row r="10" spans="1:13" ht="39.950000000000003" customHeight="1" x14ac:dyDescent="0.15">
      <c r="B10" s="8"/>
      <c r="C10" s="9"/>
      <c r="D10" s="9"/>
      <c r="E10" s="9"/>
      <c r="F10" s="9"/>
      <c r="G10" s="9"/>
      <c r="H10" s="9"/>
      <c r="I10" s="9"/>
    </row>
    <row r="11" spans="1:13" ht="39.950000000000003" customHeight="1" x14ac:dyDescent="0.15">
      <c r="B11" s="8"/>
      <c r="C11" s="9"/>
      <c r="D11" s="9"/>
      <c r="E11" s="9"/>
      <c r="F11" s="9"/>
      <c r="G11" s="9"/>
      <c r="H11" s="9"/>
      <c r="I11" s="9"/>
    </row>
    <row r="12" spans="1:13" ht="39.950000000000003" customHeight="1" x14ac:dyDescent="0.15">
      <c r="B12" s="8"/>
      <c r="C12" s="9"/>
      <c r="D12" s="9"/>
      <c r="E12" s="9"/>
      <c r="F12" s="9"/>
      <c r="G12" s="9"/>
      <c r="H12" s="9"/>
      <c r="I12" s="9"/>
    </row>
    <row r="13" spans="1:13" ht="39.950000000000003" customHeight="1" x14ac:dyDescent="0.15">
      <c r="B13" s="8"/>
      <c r="C13" s="9"/>
      <c r="D13" s="9"/>
      <c r="E13" s="9"/>
      <c r="F13" s="9"/>
      <c r="G13" s="9"/>
      <c r="H13" s="9"/>
      <c r="I13" s="9"/>
    </row>
    <row r="14" spans="1:13" ht="39.950000000000003" customHeight="1" x14ac:dyDescent="0.15">
      <c r="B14" s="8"/>
      <c r="C14" s="9"/>
      <c r="D14" s="9"/>
      <c r="E14" s="9"/>
      <c r="F14" s="9"/>
      <c r="G14" s="9"/>
      <c r="H14" s="9"/>
      <c r="I14" s="9"/>
    </row>
    <row r="15" spans="1:13" ht="39.950000000000003" customHeight="1" x14ac:dyDescent="0.15">
      <c r="B15" s="9"/>
      <c r="C15" s="9"/>
      <c r="D15" s="9"/>
      <c r="E15" s="9"/>
      <c r="F15" s="9"/>
      <c r="G15" s="9"/>
      <c r="H15" s="9"/>
      <c r="I15" s="9"/>
    </row>
    <row r="16" spans="1:13" ht="39.950000000000003" customHeight="1" x14ac:dyDescent="0.15">
      <c r="B16" s="9"/>
      <c r="C16" s="9"/>
      <c r="D16" s="9"/>
      <c r="E16" s="9"/>
      <c r="F16" s="9"/>
      <c r="G16" s="9"/>
      <c r="H16" s="9"/>
      <c r="I16" s="9"/>
    </row>
  </sheetData>
  <mergeCells count="3">
    <mergeCell ref="A2:D2"/>
    <mergeCell ref="A5:I6"/>
    <mergeCell ref="J5:M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orientation="portrait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view="pageBreakPreview" zoomScale="95" zoomScaleNormal="100" zoomScaleSheetLayoutView="95" workbookViewId="0">
      <selection activeCell="H12" sqref="H12"/>
    </sheetView>
  </sheetViews>
  <sheetFormatPr defaultColWidth="8.88671875" defaultRowHeight="30" customHeight="1" x14ac:dyDescent="0.15"/>
  <cols>
    <col min="1" max="1" width="20.77734375" style="76" customWidth="1"/>
    <col min="2" max="2" width="11.109375" style="33" customWidth="1"/>
    <col min="3" max="3" width="11.88671875" style="76" customWidth="1"/>
    <col min="4" max="4" width="10.109375" style="76" customWidth="1"/>
    <col min="5" max="5" width="12.21875" style="33" customWidth="1"/>
    <col min="6" max="6" width="10.77734375" style="76" customWidth="1"/>
    <col min="7" max="7" width="16.109375" style="76" customWidth="1"/>
    <col min="8" max="8" width="8.88671875" style="73"/>
    <col min="9" max="9" width="8.88671875" style="76"/>
    <col min="10" max="16384" width="8.88671875" style="73"/>
  </cols>
  <sheetData>
    <row r="1" spans="1:9" s="108" customFormat="1" ht="42" customHeight="1" x14ac:dyDescent="0.15">
      <c r="A1" s="427" t="s">
        <v>40</v>
      </c>
      <c r="B1" s="427"/>
      <c r="C1" s="427"/>
      <c r="D1" s="427"/>
      <c r="E1" s="427"/>
      <c r="F1" s="427"/>
      <c r="G1" s="107"/>
      <c r="I1" s="107"/>
    </row>
    <row r="2" spans="1:9" ht="20.100000000000001" customHeight="1" x14ac:dyDescent="0.15">
      <c r="A2" s="296"/>
      <c r="B2" s="296"/>
      <c r="C2" s="296"/>
      <c r="D2" s="296"/>
      <c r="E2" s="296"/>
      <c r="F2" s="296"/>
    </row>
    <row r="3" spans="1:9" s="124" customFormat="1" ht="30" customHeight="1" x14ac:dyDescent="0.15">
      <c r="A3" s="23" t="str">
        <f>'원가 (2)'!$A$3</f>
        <v>■ 과업명:백남준아트센터 기획전 방호인력 도급 용역[1개월 기준]</v>
      </c>
      <c r="B3" s="135"/>
      <c r="C3" s="123"/>
      <c r="D3" s="123"/>
      <c r="E3" s="135"/>
      <c r="F3" s="78" t="s">
        <v>291</v>
      </c>
      <c r="G3" s="123"/>
      <c r="I3" s="123"/>
    </row>
    <row r="4" spans="1:9" ht="30" customHeight="1" x14ac:dyDescent="0.15">
      <c r="A4" s="111" t="s">
        <v>14</v>
      </c>
      <c r="B4" s="109" t="s">
        <v>74</v>
      </c>
      <c r="C4" s="110" t="s">
        <v>75</v>
      </c>
      <c r="D4" s="111" t="s">
        <v>15</v>
      </c>
      <c r="E4" s="112" t="s">
        <v>16</v>
      </c>
      <c r="F4" s="111" t="s">
        <v>70</v>
      </c>
      <c r="G4" s="73"/>
      <c r="I4" s="73"/>
    </row>
    <row r="5" spans="1:9" ht="30" customHeight="1" x14ac:dyDescent="0.15">
      <c r="A5" s="113" t="str">
        <f>'노집 (2)'!A6</f>
        <v>방호원</v>
      </c>
      <c r="B5" s="114">
        <f>'노임 (2)'!D6</f>
        <v>11890</v>
      </c>
      <c r="C5" s="115">
        <f>'근로시간 (2)'!I5</f>
        <v>174</v>
      </c>
      <c r="D5" s="116">
        <f>'근태 (2)'!B5</f>
        <v>4</v>
      </c>
      <c r="E5" s="114">
        <f>INT(B5*C5*D5)</f>
        <v>8275440</v>
      </c>
      <c r="F5" s="114"/>
      <c r="G5" s="73"/>
      <c r="I5" s="73"/>
    </row>
    <row r="6" spans="1:9" ht="30" customHeight="1" thickBot="1" x14ac:dyDescent="0.2">
      <c r="A6" s="117"/>
      <c r="B6" s="118"/>
      <c r="C6" s="119"/>
      <c r="D6" s="119"/>
      <c r="E6" s="120"/>
      <c r="F6" s="120"/>
    </row>
    <row r="7" spans="1:9" s="124" customFormat="1" ht="30" customHeight="1" thickTop="1" x14ac:dyDescent="0.15">
      <c r="A7" s="428" t="s">
        <v>17</v>
      </c>
      <c r="B7" s="428"/>
      <c r="C7" s="428"/>
      <c r="D7" s="121">
        <f>SUM(D5:D6)</f>
        <v>4</v>
      </c>
      <c r="E7" s="122">
        <f>SUM(E5:E6)</f>
        <v>8275440</v>
      </c>
      <c r="F7" s="122"/>
      <c r="G7" s="123"/>
      <c r="I7" s="123"/>
    </row>
    <row r="8" spans="1:9" ht="30" customHeight="1" x14ac:dyDescent="0.15">
      <c r="A8" s="73" t="s">
        <v>69</v>
      </c>
    </row>
    <row r="9" spans="1:9" ht="30" customHeight="1" x14ac:dyDescent="0.15">
      <c r="A9" s="73" t="s">
        <v>375</v>
      </c>
      <c r="B9" s="69"/>
      <c r="E9" s="69"/>
    </row>
    <row r="10" spans="1:9" ht="30" customHeight="1" x14ac:dyDescent="0.15">
      <c r="A10" s="73" t="s">
        <v>292</v>
      </c>
    </row>
  </sheetData>
  <mergeCells count="2">
    <mergeCell ref="A1:F1"/>
    <mergeCell ref="A7:C7"/>
  </mergeCells>
  <phoneticPr fontId="17" type="noConversion"/>
  <printOptions horizontalCentered="1"/>
  <pageMargins left="0.59055118110236227" right="0.59055118110236227" top="1.0236220472440944" bottom="0.78740157480314965" header="0.7086614173228347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BreakPreview" zoomScale="95" zoomScaleNormal="100" zoomScaleSheetLayoutView="95" workbookViewId="0">
      <selection activeCell="H12" sqref="H12"/>
    </sheetView>
  </sheetViews>
  <sheetFormatPr defaultColWidth="8.88671875" defaultRowHeight="30" customHeight="1" x14ac:dyDescent="0.15"/>
  <cols>
    <col min="1" max="1" width="21.44140625" style="76" customWidth="1"/>
    <col min="2" max="2" width="11.44140625" style="33" bestFit="1" customWidth="1"/>
    <col min="3" max="3" width="11.88671875" style="76" bestFit="1" customWidth="1"/>
    <col min="4" max="4" width="8.109375" style="76" customWidth="1"/>
    <col min="5" max="5" width="14.88671875" style="33" customWidth="1"/>
    <col min="6" max="6" width="13.109375" style="76" customWidth="1"/>
    <col min="7" max="7" width="11.88671875" style="76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44140625" style="73" customWidth="1"/>
    <col min="258" max="258" width="13.44140625" style="73" customWidth="1"/>
    <col min="259" max="259" width="11.88671875" style="73" bestFit="1" customWidth="1"/>
    <col min="260" max="260" width="8.109375" style="73" customWidth="1"/>
    <col min="261" max="261" width="13.109375" style="73" customWidth="1"/>
    <col min="262" max="262" width="14.88671875" style="73" customWidth="1"/>
    <col min="263" max="263" width="5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44140625" style="73" customWidth="1"/>
    <col min="514" max="514" width="13.44140625" style="73" customWidth="1"/>
    <col min="515" max="515" width="11.88671875" style="73" bestFit="1" customWidth="1"/>
    <col min="516" max="516" width="8.109375" style="73" customWidth="1"/>
    <col min="517" max="517" width="13.109375" style="73" customWidth="1"/>
    <col min="518" max="518" width="14.88671875" style="73" customWidth="1"/>
    <col min="519" max="519" width="5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44140625" style="73" customWidth="1"/>
    <col min="770" max="770" width="13.44140625" style="73" customWidth="1"/>
    <col min="771" max="771" width="11.88671875" style="73" bestFit="1" customWidth="1"/>
    <col min="772" max="772" width="8.109375" style="73" customWidth="1"/>
    <col min="773" max="773" width="13.109375" style="73" customWidth="1"/>
    <col min="774" max="774" width="14.88671875" style="73" customWidth="1"/>
    <col min="775" max="775" width="5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44140625" style="73" customWidth="1"/>
    <col min="1026" max="1026" width="13.44140625" style="73" customWidth="1"/>
    <col min="1027" max="1027" width="11.88671875" style="73" bestFit="1" customWidth="1"/>
    <col min="1028" max="1028" width="8.109375" style="73" customWidth="1"/>
    <col min="1029" max="1029" width="13.109375" style="73" customWidth="1"/>
    <col min="1030" max="1030" width="14.88671875" style="73" customWidth="1"/>
    <col min="1031" max="1031" width="5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44140625" style="73" customWidth="1"/>
    <col min="1282" max="1282" width="13.44140625" style="73" customWidth="1"/>
    <col min="1283" max="1283" width="11.88671875" style="73" bestFit="1" customWidth="1"/>
    <col min="1284" max="1284" width="8.109375" style="73" customWidth="1"/>
    <col min="1285" max="1285" width="13.109375" style="73" customWidth="1"/>
    <col min="1286" max="1286" width="14.88671875" style="73" customWidth="1"/>
    <col min="1287" max="1287" width="5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44140625" style="73" customWidth="1"/>
    <col min="1538" max="1538" width="13.44140625" style="73" customWidth="1"/>
    <col min="1539" max="1539" width="11.88671875" style="73" bestFit="1" customWidth="1"/>
    <col min="1540" max="1540" width="8.109375" style="73" customWidth="1"/>
    <col min="1541" max="1541" width="13.109375" style="73" customWidth="1"/>
    <col min="1542" max="1542" width="14.88671875" style="73" customWidth="1"/>
    <col min="1543" max="1543" width="5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44140625" style="73" customWidth="1"/>
    <col min="1794" max="1794" width="13.44140625" style="73" customWidth="1"/>
    <col min="1795" max="1795" width="11.88671875" style="73" bestFit="1" customWidth="1"/>
    <col min="1796" max="1796" width="8.109375" style="73" customWidth="1"/>
    <col min="1797" max="1797" width="13.109375" style="73" customWidth="1"/>
    <col min="1798" max="1798" width="14.88671875" style="73" customWidth="1"/>
    <col min="1799" max="1799" width="5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44140625" style="73" customWidth="1"/>
    <col min="2050" max="2050" width="13.44140625" style="73" customWidth="1"/>
    <col min="2051" max="2051" width="11.88671875" style="73" bestFit="1" customWidth="1"/>
    <col min="2052" max="2052" width="8.109375" style="73" customWidth="1"/>
    <col min="2053" max="2053" width="13.109375" style="73" customWidth="1"/>
    <col min="2054" max="2054" width="14.88671875" style="73" customWidth="1"/>
    <col min="2055" max="2055" width="5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44140625" style="73" customWidth="1"/>
    <col min="2306" max="2306" width="13.44140625" style="73" customWidth="1"/>
    <col min="2307" max="2307" width="11.88671875" style="73" bestFit="1" customWidth="1"/>
    <col min="2308" max="2308" width="8.109375" style="73" customWidth="1"/>
    <col min="2309" max="2309" width="13.109375" style="73" customWidth="1"/>
    <col min="2310" max="2310" width="14.88671875" style="73" customWidth="1"/>
    <col min="2311" max="2311" width="5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44140625" style="73" customWidth="1"/>
    <col min="2562" max="2562" width="13.44140625" style="73" customWidth="1"/>
    <col min="2563" max="2563" width="11.88671875" style="73" bestFit="1" customWidth="1"/>
    <col min="2564" max="2564" width="8.109375" style="73" customWidth="1"/>
    <col min="2565" max="2565" width="13.109375" style="73" customWidth="1"/>
    <col min="2566" max="2566" width="14.88671875" style="73" customWidth="1"/>
    <col min="2567" max="2567" width="5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44140625" style="73" customWidth="1"/>
    <col min="2818" max="2818" width="13.44140625" style="73" customWidth="1"/>
    <col min="2819" max="2819" width="11.88671875" style="73" bestFit="1" customWidth="1"/>
    <col min="2820" max="2820" width="8.109375" style="73" customWidth="1"/>
    <col min="2821" max="2821" width="13.109375" style="73" customWidth="1"/>
    <col min="2822" max="2822" width="14.88671875" style="73" customWidth="1"/>
    <col min="2823" max="2823" width="5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44140625" style="73" customWidth="1"/>
    <col min="3074" max="3074" width="13.44140625" style="73" customWidth="1"/>
    <col min="3075" max="3075" width="11.88671875" style="73" bestFit="1" customWidth="1"/>
    <col min="3076" max="3076" width="8.109375" style="73" customWidth="1"/>
    <col min="3077" max="3077" width="13.109375" style="73" customWidth="1"/>
    <col min="3078" max="3078" width="14.88671875" style="73" customWidth="1"/>
    <col min="3079" max="3079" width="5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44140625" style="73" customWidth="1"/>
    <col min="3330" max="3330" width="13.44140625" style="73" customWidth="1"/>
    <col min="3331" max="3331" width="11.88671875" style="73" bestFit="1" customWidth="1"/>
    <col min="3332" max="3332" width="8.109375" style="73" customWidth="1"/>
    <col min="3333" max="3333" width="13.109375" style="73" customWidth="1"/>
    <col min="3334" max="3334" width="14.88671875" style="73" customWidth="1"/>
    <col min="3335" max="3335" width="5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44140625" style="73" customWidth="1"/>
    <col min="3586" max="3586" width="13.44140625" style="73" customWidth="1"/>
    <col min="3587" max="3587" width="11.88671875" style="73" bestFit="1" customWidth="1"/>
    <col min="3588" max="3588" width="8.109375" style="73" customWidth="1"/>
    <col min="3589" max="3589" width="13.109375" style="73" customWidth="1"/>
    <col min="3590" max="3590" width="14.88671875" style="73" customWidth="1"/>
    <col min="3591" max="3591" width="5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44140625" style="73" customWidth="1"/>
    <col min="3842" max="3842" width="13.44140625" style="73" customWidth="1"/>
    <col min="3843" max="3843" width="11.88671875" style="73" bestFit="1" customWidth="1"/>
    <col min="3844" max="3844" width="8.109375" style="73" customWidth="1"/>
    <col min="3845" max="3845" width="13.109375" style="73" customWidth="1"/>
    <col min="3846" max="3846" width="14.88671875" style="73" customWidth="1"/>
    <col min="3847" max="3847" width="5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44140625" style="73" customWidth="1"/>
    <col min="4098" max="4098" width="13.44140625" style="73" customWidth="1"/>
    <col min="4099" max="4099" width="11.88671875" style="73" bestFit="1" customWidth="1"/>
    <col min="4100" max="4100" width="8.109375" style="73" customWidth="1"/>
    <col min="4101" max="4101" width="13.109375" style="73" customWidth="1"/>
    <col min="4102" max="4102" width="14.88671875" style="73" customWidth="1"/>
    <col min="4103" max="4103" width="5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44140625" style="73" customWidth="1"/>
    <col min="4354" max="4354" width="13.44140625" style="73" customWidth="1"/>
    <col min="4355" max="4355" width="11.88671875" style="73" bestFit="1" customWidth="1"/>
    <col min="4356" max="4356" width="8.109375" style="73" customWidth="1"/>
    <col min="4357" max="4357" width="13.109375" style="73" customWidth="1"/>
    <col min="4358" max="4358" width="14.88671875" style="73" customWidth="1"/>
    <col min="4359" max="4359" width="5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44140625" style="73" customWidth="1"/>
    <col min="4610" max="4610" width="13.44140625" style="73" customWidth="1"/>
    <col min="4611" max="4611" width="11.88671875" style="73" bestFit="1" customWidth="1"/>
    <col min="4612" max="4612" width="8.109375" style="73" customWidth="1"/>
    <col min="4613" max="4613" width="13.109375" style="73" customWidth="1"/>
    <col min="4614" max="4614" width="14.88671875" style="73" customWidth="1"/>
    <col min="4615" max="4615" width="5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44140625" style="73" customWidth="1"/>
    <col min="4866" max="4866" width="13.44140625" style="73" customWidth="1"/>
    <col min="4867" max="4867" width="11.88671875" style="73" bestFit="1" customWidth="1"/>
    <col min="4868" max="4868" width="8.109375" style="73" customWidth="1"/>
    <col min="4869" max="4869" width="13.109375" style="73" customWidth="1"/>
    <col min="4870" max="4870" width="14.88671875" style="73" customWidth="1"/>
    <col min="4871" max="4871" width="5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44140625" style="73" customWidth="1"/>
    <col min="5122" max="5122" width="13.44140625" style="73" customWidth="1"/>
    <col min="5123" max="5123" width="11.88671875" style="73" bestFit="1" customWidth="1"/>
    <col min="5124" max="5124" width="8.109375" style="73" customWidth="1"/>
    <col min="5125" max="5125" width="13.109375" style="73" customWidth="1"/>
    <col min="5126" max="5126" width="14.88671875" style="73" customWidth="1"/>
    <col min="5127" max="5127" width="5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44140625" style="73" customWidth="1"/>
    <col min="5378" max="5378" width="13.44140625" style="73" customWidth="1"/>
    <col min="5379" max="5379" width="11.88671875" style="73" bestFit="1" customWidth="1"/>
    <col min="5380" max="5380" width="8.109375" style="73" customWidth="1"/>
    <col min="5381" max="5381" width="13.109375" style="73" customWidth="1"/>
    <col min="5382" max="5382" width="14.88671875" style="73" customWidth="1"/>
    <col min="5383" max="5383" width="5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44140625" style="73" customWidth="1"/>
    <col min="5634" max="5634" width="13.44140625" style="73" customWidth="1"/>
    <col min="5635" max="5635" width="11.88671875" style="73" bestFit="1" customWidth="1"/>
    <col min="5636" max="5636" width="8.109375" style="73" customWidth="1"/>
    <col min="5637" max="5637" width="13.109375" style="73" customWidth="1"/>
    <col min="5638" max="5638" width="14.88671875" style="73" customWidth="1"/>
    <col min="5639" max="5639" width="5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44140625" style="73" customWidth="1"/>
    <col min="5890" max="5890" width="13.44140625" style="73" customWidth="1"/>
    <col min="5891" max="5891" width="11.88671875" style="73" bestFit="1" customWidth="1"/>
    <col min="5892" max="5892" width="8.109375" style="73" customWidth="1"/>
    <col min="5893" max="5893" width="13.109375" style="73" customWidth="1"/>
    <col min="5894" max="5894" width="14.88671875" style="73" customWidth="1"/>
    <col min="5895" max="5895" width="5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44140625" style="73" customWidth="1"/>
    <col min="6146" max="6146" width="13.44140625" style="73" customWidth="1"/>
    <col min="6147" max="6147" width="11.88671875" style="73" bestFit="1" customWidth="1"/>
    <col min="6148" max="6148" width="8.109375" style="73" customWidth="1"/>
    <col min="6149" max="6149" width="13.109375" style="73" customWidth="1"/>
    <col min="6150" max="6150" width="14.88671875" style="73" customWidth="1"/>
    <col min="6151" max="6151" width="5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44140625" style="73" customWidth="1"/>
    <col min="6402" max="6402" width="13.44140625" style="73" customWidth="1"/>
    <col min="6403" max="6403" width="11.88671875" style="73" bestFit="1" customWidth="1"/>
    <col min="6404" max="6404" width="8.109375" style="73" customWidth="1"/>
    <col min="6405" max="6405" width="13.109375" style="73" customWidth="1"/>
    <col min="6406" max="6406" width="14.88671875" style="73" customWidth="1"/>
    <col min="6407" max="6407" width="5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44140625" style="73" customWidth="1"/>
    <col min="6658" max="6658" width="13.44140625" style="73" customWidth="1"/>
    <col min="6659" max="6659" width="11.88671875" style="73" bestFit="1" customWidth="1"/>
    <col min="6660" max="6660" width="8.109375" style="73" customWidth="1"/>
    <col min="6661" max="6661" width="13.109375" style="73" customWidth="1"/>
    <col min="6662" max="6662" width="14.88671875" style="73" customWidth="1"/>
    <col min="6663" max="6663" width="5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44140625" style="73" customWidth="1"/>
    <col min="6914" max="6914" width="13.44140625" style="73" customWidth="1"/>
    <col min="6915" max="6915" width="11.88671875" style="73" bestFit="1" customWidth="1"/>
    <col min="6916" max="6916" width="8.109375" style="73" customWidth="1"/>
    <col min="6917" max="6917" width="13.109375" style="73" customWidth="1"/>
    <col min="6918" max="6918" width="14.88671875" style="73" customWidth="1"/>
    <col min="6919" max="6919" width="5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44140625" style="73" customWidth="1"/>
    <col min="7170" max="7170" width="13.44140625" style="73" customWidth="1"/>
    <col min="7171" max="7171" width="11.88671875" style="73" bestFit="1" customWidth="1"/>
    <col min="7172" max="7172" width="8.109375" style="73" customWidth="1"/>
    <col min="7173" max="7173" width="13.109375" style="73" customWidth="1"/>
    <col min="7174" max="7174" width="14.88671875" style="73" customWidth="1"/>
    <col min="7175" max="7175" width="5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44140625" style="73" customWidth="1"/>
    <col min="7426" max="7426" width="13.44140625" style="73" customWidth="1"/>
    <col min="7427" max="7427" width="11.88671875" style="73" bestFit="1" customWidth="1"/>
    <col min="7428" max="7428" width="8.109375" style="73" customWidth="1"/>
    <col min="7429" max="7429" width="13.109375" style="73" customWidth="1"/>
    <col min="7430" max="7430" width="14.88671875" style="73" customWidth="1"/>
    <col min="7431" max="7431" width="5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44140625" style="73" customWidth="1"/>
    <col min="7682" max="7682" width="13.44140625" style="73" customWidth="1"/>
    <col min="7683" max="7683" width="11.88671875" style="73" bestFit="1" customWidth="1"/>
    <col min="7684" max="7684" width="8.109375" style="73" customWidth="1"/>
    <col min="7685" max="7685" width="13.109375" style="73" customWidth="1"/>
    <col min="7686" max="7686" width="14.88671875" style="73" customWidth="1"/>
    <col min="7687" max="7687" width="5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44140625" style="73" customWidth="1"/>
    <col min="7938" max="7938" width="13.44140625" style="73" customWidth="1"/>
    <col min="7939" max="7939" width="11.88671875" style="73" bestFit="1" customWidth="1"/>
    <col min="7940" max="7940" width="8.109375" style="73" customWidth="1"/>
    <col min="7941" max="7941" width="13.109375" style="73" customWidth="1"/>
    <col min="7942" max="7942" width="14.88671875" style="73" customWidth="1"/>
    <col min="7943" max="7943" width="5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44140625" style="73" customWidth="1"/>
    <col min="8194" max="8194" width="13.44140625" style="73" customWidth="1"/>
    <col min="8195" max="8195" width="11.88671875" style="73" bestFit="1" customWidth="1"/>
    <col min="8196" max="8196" width="8.109375" style="73" customWidth="1"/>
    <col min="8197" max="8197" width="13.109375" style="73" customWidth="1"/>
    <col min="8198" max="8198" width="14.88671875" style="73" customWidth="1"/>
    <col min="8199" max="8199" width="5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44140625" style="73" customWidth="1"/>
    <col min="8450" max="8450" width="13.44140625" style="73" customWidth="1"/>
    <col min="8451" max="8451" width="11.88671875" style="73" bestFit="1" customWidth="1"/>
    <col min="8452" max="8452" width="8.109375" style="73" customWidth="1"/>
    <col min="8453" max="8453" width="13.109375" style="73" customWidth="1"/>
    <col min="8454" max="8454" width="14.88671875" style="73" customWidth="1"/>
    <col min="8455" max="8455" width="5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44140625" style="73" customWidth="1"/>
    <col min="8706" max="8706" width="13.44140625" style="73" customWidth="1"/>
    <col min="8707" max="8707" width="11.88671875" style="73" bestFit="1" customWidth="1"/>
    <col min="8708" max="8708" width="8.109375" style="73" customWidth="1"/>
    <col min="8709" max="8709" width="13.109375" style="73" customWidth="1"/>
    <col min="8710" max="8710" width="14.88671875" style="73" customWidth="1"/>
    <col min="8711" max="8711" width="5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44140625" style="73" customWidth="1"/>
    <col min="8962" max="8962" width="13.44140625" style="73" customWidth="1"/>
    <col min="8963" max="8963" width="11.88671875" style="73" bestFit="1" customWidth="1"/>
    <col min="8964" max="8964" width="8.109375" style="73" customWidth="1"/>
    <col min="8965" max="8965" width="13.109375" style="73" customWidth="1"/>
    <col min="8966" max="8966" width="14.88671875" style="73" customWidth="1"/>
    <col min="8967" max="8967" width="5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44140625" style="73" customWidth="1"/>
    <col min="9218" max="9218" width="13.44140625" style="73" customWidth="1"/>
    <col min="9219" max="9219" width="11.88671875" style="73" bestFit="1" customWidth="1"/>
    <col min="9220" max="9220" width="8.109375" style="73" customWidth="1"/>
    <col min="9221" max="9221" width="13.109375" style="73" customWidth="1"/>
    <col min="9222" max="9222" width="14.88671875" style="73" customWidth="1"/>
    <col min="9223" max="9223" width="5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44140625" style="73" customWidth="1"/>
    <col min="9474" max="9474" width="13.44140625" style="73" customWidth="1"/>
    <col min="9475" max="9475" width="11.88671875" style="73" bestFit="1" customWidth="1"/>
    <col min="9476" max="9476" width="8.109375" style="73" customWidth="1"/>
    <col min="9477" max="9477" width="13.109375" style="73" customWidth="1"/>
    <col min="9478" max="9478" width="14.88671875" style="73" customWidth="1"/>
    <col min="9479" max="9479" width="5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44140625" style="73" customWidth="1"/>
    <col min="9730" max="9730" width="13.44140625" style="73" customWidth="1"/>
    <col min="9731" max="9731" width="11.88671875" style="73" bestFit="1" customWidth="1"/>
    <col min="9732" max="9732" width="8.109375" style="73" customWidth="1"/>
    <col min="9733" max="9733" width="13.109375" style="73" customWidth="1"/>
    <col min="9734" max="9734" width="14.88671875" style="73" customWidth="1"/>
    <col min="9735" max="9735" width="5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44140625" style="73" customWidth="1"/>
    <col min="9986" max="9986" width="13.44140625" style="73" customWidth="1"/>
    <col min="9987" max="9987" width="11.88671875" style="73" bestFit="1" customWidth="1"/>
    <col min="9988" max="9988" width="8.109375" style="73" customWidth="1"/>
    <col min="9989" max="9989" width="13.109375" style="73" customWidth="1"/>
    <col min="9990" max="9990" width="14.88671875" style="73" customWidth="1"/>
    <col min="9991" max="9991" width="5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44140625" style="73" customWidth="1"/>
    <col min="10242" max="10242" width="13.44140625" style="73" customWidth="1"/>
    <col min="10243" max="10243" width="11.88671875" style="73" bestFit="1" customWidth="1"/>
    <col min="10244" max="10244" width="8.109375" style="73" customWidth="1"/>
    <col min="10245" max="10245" width="13.109375" style="73" customWidth="1"/>
    <col min="10246" max="10246" width="14.88671875" style="73" customWidth="1"/>
    <col min="10247" max="10247" width="5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44140625" style="73" customWidth="1"/>
    <col min="10498" max="10498" width="13.44140625" style="73" customWidth="1"/>
    <col min="10499" max="10499" width="11.88671875" style="73" bestFit="1" customWidth="1"/>
    <col min="10500" max="10500" width="8.109375" style="73" customWidth="1"/>
    <col min="10501" max="10501" width="13.109375" style="73" customWidth="1"/>
    <col min="10502" max="10502" width="14.88671875" style="73" customWidth="1"/>
    <col min="10503" max="10503" width="5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44140625" style="73" customWidth="1"/>
    <col min="10754" max="10754" width="13.44140625" style="73" customWidth="1"/>
    <col min="10755" max="10755" width="11.88671875" style="73" bestFit="1" customWidth="1"/>
    <col min="10756" max="10756" width="8.109375" style="73" customWidth="1"/>
    <col min="10757" max="10757" width="13.109375" style="73" customWidth="1"/>
    <col min="10758" max="10758" width="14.88671875" style="73" customWidth="1"/>
    <col min="10759" max="10759" width="5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44140625" style="73" customWidth="1"/>
    <col min="11010" max="11010" width="13.44140625" style="73" customWidth="1"/>
    <col min="11011" max="11011" width="11.88671875" style="73" bestFit="1" customWidth="1"/>
    <col min="11012" max="11012" width="8.109375" style="73" customWidth="1"/>
    <col min="11013" max="11013" width="13.109375" style="73" customWidth="1"/>
    <col min="11014" max="11014" width="14.88671875" style="73" customWidth="1"/>
    <col min="11015" max="11015" width="5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44140625" style="73" customWidth="1"/>
    <col min="11266" max="11266" width="13.44140625" style="73" customWidth="1"/>
    <col min="11267" max="11267" width="11.88671875" style="73" bestFit="1" customWidth="1"/>
    <col min="11268" max="11268" width="8.109375" style="73" customWidth="1"/>
    <col min="11269" max="11269" width="13.109375" style="73" customWidth="1"/>
    <col min="11270" max="11270" width="14.88671875" style="73" customWidth="1"/>
    <col min="11271" max="11271" width="5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44140625" style="73" customWidth="1"/>
    <col min="11522" max="11522" width="13.44140625" style="73" customWidth="1"/>
    <col min="11523" max="11523" width="11.88671875" style="73" bestFit="1" customWidth="1"/>
    <col min="11524" max="11524" width="8.109375" style="73" customWidth="1"/>
    <col min="11525" max="11525" width="13.109375" style="73" customWidth="1"/>
    <col min="11526" max="11526" width="14.88671875" style="73" customWidth="1"/>
    <col min="11527" max="11527" width="5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44140625" style="73" customWidth="1"/>
    <col min="11778" max="11778" width="13.44140625" style="73" customWidth="1"/>
    <col min="11779" max="11779" width="11.88671875" style="73" bestFit="1" customWidth="1"/>
    <col min="11780" max="11780" width="8.109375" style="73" customWidth="1"/>
    <col min="11781" max="11781" width="13.109375" style="73" customWidth="1"/>
    <col min="11782" max="11782" width="14.88671875" style="73" customWidth="1"/>
    <col min="11783" max="11783" width="5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44140625" style="73" customWidth="1"/>
    <col min="12034" max="12034" width="13.44140625" style="73" customWidth="1"/>
    <col min="12035" max="12035" width="11.88671875" style="73" bestFit="1" customWidth="1"/>
    <col min="12036" max="12036" width="8.109375" style="73" customWidth="1"/>
    <col min="12037" max="12037" width="13.109375" style="73" customWidth="1"/>
    <col min="12038" max="12038" width="14.88671875" style="73" customWidth="1"/>
    <col min="12039" max="12039" width="5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44140625" style="73" customWidth="1"/>
    <col min="12290" max="12290" width="13.44140625" style="73" customWidth="1"/>
    <col min="12291" max="12291" width="11.88671875" style="73" bestFit="1" customWidth="1"/>
    <col min="12292" max="12292" width="8.109375" style="73" customWidth="1"/>
    <col min="12293" max="12293" width="13.109375" style="73" customWidth="1"/>
    <col min="12294" max="12294" width="14.88671875" style="73" customWidth="1"/>
    <col min="12295" max="12295" width="5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44140625" style="73" customWidth="1"/>
    <col min="12546" max="12546" width="13.44140625" style="73" customWidth="1"/>
    <col min="12547" max="12547" width="11.88671875" style="73" bestFit="1" customWidth="1"/>
    <col min="12548" max="12548" width="8.109375" style="73" customWidth="1"/>
    <col min="12549" max="12549" width="13.109375" style="73" customWidth="1"/>
    <col min="12550" max="12550" width="14.88671875" style="73" customWidth="1"/>
    <col min="12551" max="12551" width="5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44140625" style="73" customWidth="1"/>
    <col min="12802" max="12802" width="13.44140625" style="73" customWidth="1"/>
    <col min="12803" max="12803" width="11.88671875" style="73" bestFit="1" customWidth="1"/>
    <col min="12804" max="12804" width="8.109375" style="73" customWidth="1"/>
    <col min="12805" max="12805" width="13.109375" style="73" customWidth="1"/>
    <col min="12806" max="12806" width="14.88671875" style="73" customWidth="1"/>
    <col min="12807" max="12807" width="5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44140625" style="73" customWidth="1"/>
    <col min="13058" max="13058" width="13.44140625" style="73" customWidth="1"/>
    <col min="13059" max="13059" width="11.88671875" style="73" bestFit="1" customWidth="1"/>
    <col min="13060" max="13060" width="8.109375" style="73" customWidth="1"/>
    <col min="13061" max="13061" width="13.109375" style="73" customWidth="1"/>
    <col min="13062" max="13062" width="14.88671875" style="73" customWidth="1"/>
    <col min="13063" max="13063" width="5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44140625" style="73" customWidth="1"/>
    <col min="13314" max="13314" width="13.44140625" style="73" customWidth="1"/>
    <col min="13315" max="13315" width="11.88671875" style="73" bestFit="1" customWidth="1"/>
    <col min="13316" max="13316" width="8.109375" style="73" customWidth="1"/>
    <col min="13317" max="13317" width="13.109375" style="73" customWidth="1"/>
    <col min="13318" max="13318" width="14.88671875" style="73" customWidth="1"/>
    <col min="13319" max="13319" width="5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44140625" style="73" customWidth="1"/>
    <col min="13570" max="13570" width="13.44140625" style="73" customWidth="1"/>
    <col min="13571" max="13571" width="11.88671875" style="73" bestFit="1" customWidth="1"/>
    <col min="13572" max="13572" width="8.109375" style="73" customWidth="1"/>
    <col min="13573" max="13573" width="13.109375" style="73" customWidth="1"/>
    <col min="13574" max="13574" width="14.88671875" style="73" customWidth="1"/>
    <col min="13575" max="13575" width="5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44140625" style="73" customWidth="1"/>
    <col min="13826" max="13826" width="13.44140625" style="73" customWidth="1"/>
    <col min="13827" max="13827" width="11.88671875" style="73" bestFit="1" customWidth="1"/>
    <col min="13828" max="13828" width="8.109375" style="73" customWidth="1"/>
    <col min="13829" max="13829" width="13.109375" style="73" customWidth="1"/>
    <col min="13830" max="13830" width="14.88671875" style="73" customWidth="1"/>
    <col min="13831" max="13831" width="5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44140625" style="73" customWidth="1"/>
    <col min="14082" max="14082" width="13.44140625" style="73" customWidth="1"/>
    <col min="14083" max="14083" width="11.88671875" style="73" bestFit="1" customWidth="1"/>
    <col min="14084" max="14084" width="8.109375" style="73" customWidth="1"/>
    <col min="14085" max="14085" width="13.109375" style="73" customWidth="1"/>
    <col min="14086" max="14086" width="14.88671875" style="73" customWidth="1"/>
    <col min="14087" max="14087" width="5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44140625" style="73" customWidth="1"/>
    <col min="14338" max="14338" width="13.44140625" style="73" customWidth="1"/>
    <col min="14339" max="14339" width="11.88671875" style="73" bestFit="1" customWidth="1"/>
    <col min="14340" max="14340" width="8.109375" style="73" customWidth="1"/>
    <col min="14341" max="14341" width="13.109375" style="73" customWidth="1"/>
    <col min="14342" max="14342" width="14.88671875" style="73" customWidth="1"/>
    <col min="14343" max="14343" width="5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44140625" style="73" customWidth="1"/>
    <col min="14594" max="14594" width="13.44140625" style="73" customWidth="1"/>
    <col min="14595" max="14595" width="11.88671875" style="73" bestFit="1" customWidth="1"/>
    <col min="14596" max="14596" width="8.109375" style="73" customWidth="1"/>
    <col min="14597" max="14597" width="13.109375" style="73" customWidth="1"/>
    <col min="14598" max="14598" width="14.88671875" style="73" customWidth="1"/>
    <col min="14599" max="14599" width="5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44140625" style="73" customWidth="1"/>
    <col min="14850" max="14850" width="13.44140625" style="73" customWidth="1"/>
    <col min="14851" max="14851" width="11.88671875" style="73" bestFit="1" customWidth="1"/>
    <col min="14852" max="14852" width="8.109375" style="73" customWidth="1"/>
    <col min="14853" max="14853" width="13.109375" style="73" customWidth="1"/>
    <col min="14854" max="14854" width="14.88671875" style="73" customWidth="1"/>
    <col min="14855" max="14855" width="5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44140625" style="73" customWidth="1"/>
    <col min="15106" max="15106" width="13.44140625" style="73" customWidth="1"/>
    <col min="15107" max="15107" width="11.88671875" style="73" bestFit="1" customWidth="1"/>
    <col min="15108" max="15108" width="8.109375" style="73" customWidth="1"/>
    <col min="15109" max="15109" width="13.109375" style="73" customWidth="1"/>
    <col min="15110" max="15110" width="14.88671875" style="73" customWidth="1"/>
    <col min="15111" max="15111" width="5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44140625" style="73" customWidth="1"/>
    <col min="15362" max="15362" width="13.44140625" style="73" customWidth="1"/>
    <col min="15363" max="15363" width="11.88671875" style="73" bestFit="1" customWidth="1"/>
    <col min="15364" max="15364" width="8.109375" style="73" customWidth="1"/>
    <col min="15365" max="15365" width="13.109375" style="73" customWidth="1"/>
    <col min="15366" max="15366" width="14.88671875" style="73" customWidth="1"/>
    <col min="15367" max="15367" width="5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44140625" style="73" customWidth="1"/>
    <col min="15618" max="15618" width="13.44140625" style="73" customWidth="1"/>
    <col min="15619" max="15619" width="11.88671875" style="73" bestFit="1" customWidth="1"/>
    <col min="15620" max="15620" width="8.109375" style="73" customWidth="1"/>
    <col min="15621" max="15621" width="13.109375" style="73" customWidth="1"/>
    <col min="15622" max="15622" width="14.88671875" style="73" customWidth="1"/>
    <col min="15623" max="15623" width="5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44140625" style="73" customWidth="1"/>
    <col min="15874" max="15874" width="13.44140625" style="73" customWidth="1"/>
    <col min="15875" max="15875" width="11.88671875" style="73" bestFit="1" customWidth="1"/>
    <col min="15876" max="15876" width="8.109375" style="73" customWidth="1"/>
    <col min="15877" max="15877" width="13.109375" style="73" customWidth="1"/>
    <col min="15878" max="15878" width="14.88671875" style="73" customWidth="1"/>
    <col min="15879" max="15879" width="5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44140625" style="73" customWidth="1"/>
    <col min="16130" max="16130" width="13.44140625" style="73" customWidth="1"/>
    <col min="16131" max="16131" width="11.88671875" style="73" bestFit="1" customWidth="1"/>
    <col min="16132" max="16132" width="8.109375" style="73" customWidth="1"/>
    <col min="16133" max="16133" width="13.109375" style="73" customWidth="1"/>
    <col min="16134" max="16134" width="14.88671875" style="73" customWidth="1"/>
    <col min="16135" max="16135" width="5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101</v>
      </c>
      <c r="B1" s="427"/>
      <c r="C1" s="427"/>
      <c r="D1" s="427"/>
      <c r="E1" s="427"/>
      <c r="F1" s="427"/>
      <c r="G1" s="10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</row>
    <row r="3" spans="1:19" s="124" customFormat="1" ht="30" customHeight="1" x14ac:dyDescent="0.15">
      <c r="A3" s="125" t="str">
        <f>'기본 (2)'!A3</f>
        <v>■ 과업명:백남준아트센터 기획전 방호인력 도급 용역[1개월 기준]</v>
      </c>
      <c r="B3" s="135"/>
      <c r="C3" s="123"/>
      <c r="D3" s="123"/>
      <c r="E3" s="78"/>
      <c r="F3" s="78" t="s">
        <v>293</v>
      </c>
      <c r="G3" s="123"/>
      <c r="H3" s="123"/>
      <c r="S3" s="123"/>
    </row>
    <row r="4" spans="1:19" ht="30" customHeight="1" x14ac:dyDescent="0.15">
      <c r="A4" s="111" t="s">
        <v>14</v>
      </c>
      <c r="B4" s="112" t="s">
        <v>16</v>
      </c>
      <c r="C4" s="110" t="s">
        <v>220</v>
      </c>
      <c r="D4" s="111" t="s">
        <v>15</v>
      </c>
      <c r="E4" s="112" t="s">
        <v>102</v>
      </c>
      <c r="F4" s="112" t="s">
        <v>354</v>
      </c>
      <c r="G4" s="73"/>
      <c r="H4" s="73"/>
      <c r="S4" s="73"/>
    </row>
    <row r="5" spans="1:19" ht="30" customHeight="1" x14ac:dyDescent="0.15">
      <c r="A5" s="115" t="str">
        <f>'기본 (2)'!A5</f>
        <v>방호원</v>
      </c>
      <c r="B5" s="126">
        <f>'노집 (2)'!B6</f>
        <v>2068860</v>
      </c>
      <c r="C5" s="127">
        <v>0.12</v>
      </c>
      <c r="D5" s="116">
        <f>'노집 (2)'!C6</f>
        <v>4</v>
      </c>
      <c r="E5" s="126">
        <f>TRUNC(B5*C5*D5)</f>
        <v>993052</v>
      </c>
      <c r="F5" s="128"/>
      <c r="G5" s="356"/>
      <c r="H5" s="129"/>
      <c r="I5" s="129"/>
      <c r="S5" s="73"/>
    </row>
    <row r="6" spans="1:19" ht="30" customHeight="1" thickBot="1" x14ac:dyDescent="0.2">
      <c r="A6" s="130"/>
      <c r="B6" s="118"/>
      <c r="C6" s="131"/>
      <c r="D6" s="119"/>
      <c r="E6" s="118"/>
      <c r="F6" s="132"/>
    </row>
    <row r="7" spans="1:19" s="124" customFormat="1" ht="30" customHeight="1" thickTop="1" x14ac:dyDescent="0.15">
      <c r="A7" s="429" t="s">
        <v>17</v>
      </c>
      <c r="B7" s="430"/>
      <c r="C7" s="431"/>
      <c r="D7" s="89">
        <f>SUM(D5:D6)</f>
        <v>4</v>
      </c>
      <c r="E7" s="122">
        <f>INT(SUM(E5:E6))</f>
        <v>993052</v>
      </c>
      <c r="F7" s="133"/>
      <c r="G7" s="123"/>
      <c r="H7" s="123"/>
      <c r="S7" s="123"/>
    </row>
    <row r="8" spans="1:19" ht="30" customHeight="1" x14ac:dyDescent="0.15">
      <c r="A8" s="134" t="s">
        <v>379</v>
      </c>
      <c r="B8" s="134"/>
      <c r="C8" s="134"/>
    </row>
    <row r="9" spans="1:19" ht="30" customHeight="1" x14ac:dyDescent="0.15">
      <c r="A9" s="73" t="s">
        <v>380</v>
      </c>
    </row>
    <row r="10" spans="1:19" ht="30" customHeight="1" x14ac:dyDescent="0.15">
      <c r="A10" s="73" t="s">
        <v>381</v>
      </c>
    </row>
    <row r="11" spans="1:19" ht="30" customHeight="1" x14ac:dyDescent="0.15">
      <c r="A11" s="73" t="s">
        <v>353</v>
      </c>
    </row>
    <row r="12" spans="1:19" ht="30" customHeight="1" x14ac:dyDescent="0.15">
      <c r="A12" s="73" t="s">
        <v>454</v>
      </c>
      <c r="G12" s="284">
        <f>0.12*12</f>
        <v>1.44</v>
      </c>
    </row>
    <row r="13" spans="1:19" ht="30" customHeight="1" x14ac:dyDescent="0.15">
      <c r="A13" s="73"/>
    </row>
    <row r="14" spans="1:19" ht="30" customHeight="1" x14ac:dyDescent="0.15">
      <c r="A14" s="73"/>
    </row>
    <row r="15" spans="1:19" ht="30" customHeight="1" x14ac:dyDescent="0.15">
      <c r="A15" s="73"/>
    </row>
  </sheetData>
  <mergeCells count="2">
    <mergeCell ref="A1:F1"/>
    <mergeCell ref="A7:C7"/>
  </mergeCells>
  <phoneticPr fontId="17" type="noConversion"/>
  <printOptions horizontalCentered="1"/>
  <pageMargins left="0.47244094488188981" right="0.47244094488188981" top="0.98425196850393704" bottom="0.6692913385826772" header="0.70866141732283472" footer="0.51181102362204722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="90" zoomScaleNormal="100" zoomScaleSheetLayoutView="90" workbookViewId="0">
      <pane xSplit="5" ySplit="4" topLeftCell="F5" activePane="bottomRight" state="frozen"/>
      <selection activeCell="H12" sqref="H12"/>
      <selection pane="topRight" activeCell="H12" sqref="H12"/>
      <selection pane="bottomLeft" activeCell="H12" sqref="H12"/>
      <selection pane="bottomRight" activeCell="C5" sqref="C5"/>
    </sheetView>
  </sheetViews>
  <sheetFormatPr defaultColWidth="8.88671875" defaultRowHeight="30" customHeight="1" x14ac:dyDescent="0.15"/>
  <cols>
    <col min="1" max="1" width="14.5546875" style="33" customWidth="1"/>
    <col min="2" max="2" width="15.33203125" style="33" customWidth="1"/>
    <col min="3" max="3" width="10.5546875" style="76" customWidth="1"/>
    <col min="4" max="4" width="7.21875" style="76" customWidth="1"/>
    <col min="5" max="5" width="7.33203125" style="33" customWidth="1"/>
    <col min="6" max="6" width="13" style="33" customWidth="1"/>
    <col min="7" max="7" width="12.6640625" style="33" customWidth="1"/>
    <col min="8" max="8" width="16.109375" style="76" hidden="1" customWidth="1"/>
    <col min="9" max="9" width="11.21875" style="73" customWidth="1"/>
    <col min="10" max="10" width="1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3.21875" style="73" customWidth="1"/>
    <col min="258" max="258" width="16.21875" style="73" customWidth="1"/>
    <col min="259" max="259" width="10.5546875" style="73" customWidth="1"/>
    <col min="260" max="260" width="7.21875" style="73" customWidth="1"/>
    <col min="261" max="261" width="7.77734375" style="73" customWidth="1"/>
    <col min="262" max="262" width="13" style="73" customWidth="1"/>
    <col min="263" max="263" width="12.664062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3.21875" style="73" customWidth="1"/>
    <col min="514" max="514" width="16.21875" style="73" customWidth="1"/>
    <col min="515" max="515" width="10.5546875" style="73" customWidth="1"/>
    <col min="516" max="516" width="7.21875" style="73" customWidth="1"/>
    <col min="517" max="517" width="7.77734375" style="73" customWidth="1"/>
    <col min="518" max="518" width="13" style="73" customWidth="1"/>
    <col min="519" max="519" width="12.664062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3.21875" style="73" customWidth="1"/>
    <col min="770" max="770" width="16.21875" style="73" customWidth="1"/>
    <col min="771" max="771" width="10.5546875" style="73" customWidth="1"/>
    <col min="772" max="772" width="7.21875" style="73" customWidth="1"/>
    <col min="773" max="773" width="7.77734375" style="73" customWidth="1"/>
    <col min="774" max="774" width="13" style="73" customWidth="1"/>
    <col min="775" max="775" width="12.664062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3.21875" style="73" customWidth="1"/>
    <col min="1026" max="1026" width="16.21875" style="73" customWidth="1"/>
    <col min="1027" max="1027" width="10.5546875" style="73" customWidth="1"/>
    <col min="1028" max="1028" width="7.21875" style="73" customWidth="1"/>
    <col min="1029" max="1029" width="7.77734375" style="73" customWidth="1"/>
    <col min="1030" max="1030" width="13" style="73" customWidth="1"/>
    <col min="1031" max="1031" width="12.664062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3.21875" style="73" customWidth="1"/>
    <col min="1282" max="1282" width="16.21875" style="73" customWidth="1"/>
    <col min="1283" max="1283" width="10.5546875" style="73" customWidth="1"/>
    <col min="1284" max="1284" width="7.21875" style="73" customWidth="1"/>
    <col min="1285" max="1285" width="7.77734375" style="73" customWidth="1"/>
    <col min="1286" max="1286" width="13" style="73" customWidth="1"/>
    <col min="1287" max="1287" width="12.664062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3.21875" style="73" customWidth="1"/>
    <col min="1538" max="1538" width="16.21875" style="73" customWidth="1"/>
    <col min="1539" max="1539" width="10.5546875" style="73" customWidth="1"/>
    <col min="1540" max="1540" width="7.21875" style="73" customWidth="1"/>
    <col min="1541" max="1541" width="7.77734375" style="73" customWidth="1"/>
    <col min="1542" max="1542" width="13" style="73" customWidth="1"/>
    <col min="1543" max="1543" width="12.664062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3.21875" style="73" customWidth="1"/>
    <col min="1794" max="1794" width="16.21875" style="73" customWidth="1"/>
    <col min="1795" max="1795" width="10.5546875" style="73" customWidth="1"/>
    <col min="1796" max="1796" width="7.21875" style="73" customWidth="1"/>
    <col min="1797" max="1797" width="7.77734375" style="73" customWidth="1"/>
    <col min="1798" max="1798" width="13" style="73" customWidth="1"/>
    <col min="1799" max="1799" width="12.664062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3.21875" style="73" customWidth="1"/>
    <col min="2050" max="2050" width="16.21875" style="73" customWidth="1"/>
    <col min="2051" max="2051" width="10.5546875" style="73" customWidth="1"/>
    <col min="2052" max="2052" width="7.21875" style="73" customWidth="1"/>
    <col min="2053" max="2053" width="7.77734375" style="73" customWidth="1"/>
    <col min="2054" max="2054" width="13" style="73" customWidth="1"/>
    <col min="2055" max="2055" width="12.664062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3.21875" style="73" customWidth="1"/>
    <col min="2306" max="2306" width="16.21875" style="73" customWidth="1"/>
    <col min="2307" max="2307" width="10.5546875" style="73" customWidth="1"/>
    <col min="2308" max="2308" width="7.21875" style="73" customWidth="1"/>
    <col min="2309" max="2309" width="7.77734375" style="73" customWidth="1"/>
    <col min="2310" max="2310" width="13" style="73" customWidth="1"/>
    <col min="2311" max="2311" width="12.664062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3.21875" style="73" customWidth="1"/>
    <col min="2562" max="2562" width="16.21875" style="73" customWidth="1"/>
    <col min="2563" max="2563" width="10.5546875" style="73" customWidth="1"/>
    <col min="2564" max="2564" width="7.21875" style="73" customWidth="1"/>
    <col min="2565" max="2565" width="7.77734375" style="73" customWidth="1"/>
    <col min="2566" max="2566" width="13" style="73" customWidth="1"/>
    <col min="2567" max="2567" width="12.664062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3.21875" style="73" customWidth="1"/>
    <col min="2818" max="2818" width="16.21875" style="73" customWidth="1"/>
    <col min="2819" max="2819" width="10.5546875" style="73" customWidth="1"/>
    <col min="2820" max="2820" width="7.21875" style="73" customWidth="1"/>
    <col min="2821" max="2821" width="7.77734375" style="73" customWidth="1"/>
    <col min="2822" max="2822" width="13" style="73" customWidth="1"/>
    <col min="2823" max="2823" width="12.664062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3.21875" style="73" customWidth="1"/>
    <col min="3074" max="3074" width="16.21875" style="73" customWidth="1"/>
    <col min="3075" max="3075" width="10.5546875" style="73" customWidth="1"/>
    <col min="3076" max="3076" width="7.21875" style="73" customWidth="1"/>
    <col min="3077" max="3077" width="7.77734375" style="73" customWidth="1"/>
    <col min="3078" max="3078" width="13" style="73" customWidth="1"/>
    <col min="3079" max="3079" width="12.664062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3.21875" style="73" customWidth="1"/>
    <col min="3330" max="3330" width="16.21875" style="73" customWidth="1"/>
    <col min="3331" max="3331" width="10.5546875" style="73" customWidth="1"/>
    <col min="3332" max="3332" width="7.21875" style="73" customWidth="1"/>
    <col min="3333" max="3333" width="7.77734375" style="73" customWidth="1"/>
    <col min="3334" max="3334" width="13" style="73" customWidth="1"/>
    <col min="3335" max="3335" width="12.664062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3.21875" style="73" customWidth="1"/>
    <col min="3586" max="3586" width="16.21875" style="73" customWidth="1"/>
    <col min="3587" max="3587" width="10.5546875" style="73" customWidth="1"/>
    <col min="3588" max="3588" width="7.21875" style="73" customWidth="1"/>
    <col min="3589" max="3589" width="7.77734375" style="73" customWidth="1"/>
    <col min="3590" max="3590" width="13" style="73" customWidth="1"/>
    <col min="3591" max="3591" width="12.664062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3.21875" style="73" customWidth="1"/>
    <col min="3842" max="3842" width="16.21875" style="73" customWidth="1"/>
    <col min="3843" max="3843" width="10.5546875" style="73" customWidth="1"/>
    <col min="3844" max="3844" width="7.21875" style="73" customWidth="1"/>
    <col min="3845" max="3845" width="7.77734375" style="73" customWidth="1"/>
    <col min="3846" max="3846" width="13" style="73" customWidth="1"/>
    <col min="3847" max="3847" width="12.664062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3.21875" style="73" customWidth="1"/>
    <col min="4098" max="4098" width="16.21875" style="73" customWidth="1"/>
    <col min="4099" max="4099" width="10.5546875" style="73" customWidth="1"/>
    <col min="4100" max="4100" width="7.21875" style="73" customWidth="1"/>
    <col min="4101" max="4101" width="7.77734375" style="73" customWidth="1"/>
    <col min="4102" max="4102" width="13" style="73" customWidth="1"/>
    <col min="4103" max="4103" width="12.664062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3.21875" style="73" customWidth="1"/>
    <col min="4354" max="4354" width="16.21875" style="73" customWidth="1"/>
    <col min="4355" max="4355" width="10.5546875" style="73" customWidth="1"/>
    <col min="4356" max="4356" width="7.21875" style="73" customWidth="1"/>
    <col min="4357" max="4357" width="7.77734375" style="73" customWidth="1"/>
    <col min="4358" max="4358" width="13" style="73" customWidth="1"/>
    <col min="4359" max="4359" width="12.664062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3.21875" style="73" customWidth="1"/>
    <col min="4610" max="4610" width="16.21875" style="73" customWidth="1"/>
    <col min="4611" max="4611" width="10.5546875" style="73" customWidth="1"/>
    <col min="4612" max="4612" width="7.21875" style="73" customWidth="1"/>
    <col min="4613" max="4613" width="7.77734375" style="73" customWidth="1"/>
    <col min="4614" max="4614" width="13" style="73" customWidth="1"/>
    <col min="4615" max="4615" width="12.664062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3.21875" style="73" customWidth="1"/>
    <col min="4866" max="4866" width="16.21875" style="73" customWidth="1"/>
    <col min="4867" max="4867" width="10.5546875" style="73" customWidth="1"/>
    <col min="4868" max="4868" width="7.21875" style="73" customWidth="1"/>
    <col min="4869" max="4869" width="7.77734375" style="73" customWidth="1"/>
    <col min="4870" max="4870" width="13" style="73" customWidth="1"/>
    <col min="4871" max="4871" width="12.664062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3.21875" style="73" customWidth="1"/>
    <col min="5122" max="5122" width="16.21875" style="73" customWidth="1"/>
    <col min="5123" max="5123" width="10.5546875" style="73" customWidth="1"/>
    <col min="5124" max="5124" width="7.21875" style="73" customWidth="1"/>
    <col min="5125" max="5125" width="7.77734375" style="73" customWidth="1"/>
    <col min="5126" max="5126" width="13" style="73" customWidth="1"/>
    <col min="5127" max="5127" width="12.664062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3.21875" style="73" customWidth="1"/>
    <col min="5378" max="5378" width="16.21875" style="73" customWidth="1"/>
    <col min="5379" max="5379" width="10.5546875" style="73" customWidth="1"/>
    <col min="5380" max="5380" width="7.21875" style="73" customWidth="1"/>
    <col min="5381" max="5381" width="7.77734375" style="73" customWidth="1"/>
    <col min="5382" max="5382" width="13" style="73" customWidth="1"/>
    <col min="5383" max="5383" width="12.664062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3.21875" style="73" customWidth="1"/>
    <col min="5634" max="5634" width="16.21875" style="73" customWidth="1"/>
    <col min="5635" max="5635" width="10.5546875" style="73" customWidth="1"/>
    <col min="5636" max="5636" width="7.21875" style="73" customWidth="1"/>
    <col min="5637" max="5637" width="7.77734375" style="73" customWidth="1"/>
    <col min="5638" max="5638" width="13" style="73" customWidth="1"/>
    <col min="5639" max="5639" width="12.664062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3.21875" style="73" customWidth="1"/>
    <col min="5890" max="5890" width="16.21875" style="73" customWidth="1"/>
    <col min="5891" max="5891" width="10.5546875" style="73" customWidth="1"/>
    <col min="5892" max="5892" width="7.21875" style="73" customWidth="1"/>
    <col min="5893" max="5893" width="7.77734375" style="73" customWidth="1"/>
    <col min="5894" max="5894" width="13" style="73" customWidth="1"/>
    <col min="5895" max="5895" width="12.664062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3.21875" style="73" customWidth="1"/>
    <col min="6146" max="6146" width="16.21875" style="73" customWidth="1"/>
    <col min="6147" max="6147" width="10.5546875" style="73" customWidth="1"/>
    <col min="6148" max="6148" width="7.21875" style="73" customWidth="1"/>
    <col min="6149" max="6149" width="7.77734375" style="73" customWidth="1"/>
    <col min="6150" max="6150" width="13" style="73" customWidth="1"/>
    <col min="6151" max="6151" width="12.664062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3.21875" style="73" customWidth="1"/>
    <col min="6402" max="6402" width="16.21875" style="73" customWidth="1"/>
    <col min="6403" max="6403" width="10.5546875" style="73" customWidth="1"/>
    <col min="6404" max="6404" width="7.21875" style="73" customWidth="1"/>
    <col min="6405" max="6405" width="7.77734375" style="73" customWidth="1"/>
    <col min="6406" max="6406" width="13" style="73" customWidth="1"/>
    <col min="6407" max="6407" width="12.664062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3.21875" style="73" customWidth="1"/>
    <col min="6658" max="6658" width="16.21875" style="73" customWidth="1"/>
    <col min="6659" max="6659" width="10.5546875" style="73" customWidth="1"/>
    <col min="6660" max="6660" width="7.21875" style="73" customWidth="1"/>
    <col min="6661" max="6661" width="7.77734375" style="73" customWidth="1"/>
    <col min="6662" max="6662" width="13" style="73" customWidth="1"/>
    <col min="6663" max="6663" width="12.664062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3.21875" style="73" customWidth="1"/>
    <col min="6914" max="6914" width="16.21875" style="73" customWidth="1"/>
    <col min="6915" max="6915" width="10.5546875" style="73" customWidth="1"/>
    <col min="6916" max="6916" width="7.21875" style="73" customWidth="1"/>
    <col min="6917" max="6917" width="7.77734375" style="73" customWidth="1"/>
    <col min="6918" max="6918" width="13" style="73" customWidth="1"/>
    <col min="6919" max="6919" width="12.664062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3.21875" style="73" customWidth="1"/>
    <col min="7170" max="7170" width="16.21875" style="73" customWidth="1"/>
    <col min="7171" max="7171" width="10.5546875" style="73" customWidth="1"/>
    <col min="7172" max="7172" width="7.21875" style="73" customWidth="1"/>
    <col min="7173" max="7173" width="7.77734375" style="73" customWidth="1"/>
    <col min="7174" max="7174" width="13" style="73" customWidth="1"/>
    <col min="7175" max="7175" width="12.664062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3.21875" style="73" customWidth="1"/>
    <col min="7426" max="7426" width="16.21875" style="73" customWidth="1"/>
    <col min="7427" max="7427" width="10.5546875" style="73" customWidth="1"/>
    <col min="7428" max="7428" width="7.21875" style="73" customWidth="1"/>
    <col min="7429" max="7429" width="7.77734375" style="73" customWidth="1"/>
    <col min="7430" max="7430" width="13" style="73" customWidth="1"/>
    <col min="7431" max="7431" width="12.664062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3.21875" style="73" customWidth="1"/>
    <col min="7682" max="7682" width="16.21875" style="73" customWidth="1"/>
    <col min="7683" max="7683" width="10.5546875" style="73" customWidth="1"/>
    <col min="7684" max="7684" width="7.21875" style="73" customWidth="1"/>
    <col min="7685" max="7685" width="7.77734375" style="73" customWidth="1"/>
    <col min="7686" max="7686" width="13" style="73" customWidth="1"/>
    <col min="7687" max="7687" width="12.664062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3.21875" style="73" customWidth="1"/>
    <col min="7938" max="7938" width="16.21875" style="73" customWidth="1"/>
    <col min="7939" max="7939" width="10.5546875" style="73" customWidth="1"/>
    <col min="7940" max="7940" width="7.21875" style="73" customWidth="1"/>
    <col min="7941" max="7941" width="7.77734375" style="73" customWidth="1"/>
    <col min="7942" max="7942" width="13" style="73" customWidth="1"/>
    <col min="7943" max="7943" width="12.664062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3.21875" style="73" customWidth="1"/>
    <col min="8194" max="8194" width="16.21875" style="73" customWidth="1"/>
    <col min="8195" max="8195" width="10.5546875" style="73" customWidth="1"/>
    <col min="8196" max="8196" width="7.21875" style="73" customWidth="1"/>
    <col min="8197" max="8197" width="7.77734375" style="73" customWidth="1"/>
    <col min="8198" max="8198" width="13" style="73" customWidth="1"/>
    <col min="8199" max="8199" width="12.664062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3.21875" style="73" customWidth="1"/>
    <col min="8450" max="8450" width="16.21875" style="73" customWidth="1"/>
    <col min="8451" max="8451" width="10.5546875" style="73" customWidth="1"/>
    <col min="8452" max="8452" width="7.21875" style="73" customWidth="1"/>
    <col min="8453" max="8453" width="7.77734375" style="73" customWidth="1"/>
    <col min="8454" max="8454" width="13" style="73" customWidth="1"/>
    <col min="8455" max="8455" width="12.664062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3.21875" style="73" customWidth="1"/>
    <col min="8706" max="8706" width="16.21875" style="73" customWidth="1"/>
    <col min="8707" max="8707" width="10.5546875" style="73" customWidth="1"/>
    <col min="8708" max="8708" width="7.21875" style="73" customWidth="1"/>
    <col min="8709" max="8709" width="7.77734375" style="73" customWidth="1"/>
    <col min="8710" max="8710" width="13" style="73" customWidth="1"/>
    <col min="8711" max="8711" width="12.664062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3.21875" style="73" customWidth="1"/>
    <col min="8962" max="8962" width="16.21875" style="73" customWidth="1"/>
    <col min="8963" max="8963" width="10.5546875" style="73" customWidth="1"/>
    <col min="8964" max="8964" width="7.21875" style="73" customWidth="1"/>
    <col min="8965" max="8965" width="7.77734375" style="73" customWidth="1"/>
    <col min="8966" max="8966" width="13" style="73" customWidth="1"/>
    <col min="8967" max="8967" width="12.664062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3.21875" style="73" customWidth="1"/>
    <col min="9218" max="9218" width="16.21875" style="73" customWidth="1"/>
    <col min="9219" max="9219" width="10.5546875" style="73" customWidth="1"/>
    <col min="9220" max="9220" width="7.21875" style="73" customWidth="1"/>
    <col min="9221" max="9221" width="7.77734375" style="73" customWidth="1"/>
    <col min="9222" max="9222" width="13" style="73" customWidth="1"/>
    <col min="9223" max="9223" width="12.664062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3.21875" style="73" customWidth="1"/>
    <col min="9474" max="9474" width="16.21875" style="73" customWidth="1"/>
    <col min="9475" max="9475" width="10.5546875" style="73" customWidth="1"/>
    <col min="9476" max="9476" width="7.21875" style="73" customWidth="1"/>
    <col min="9477" max="9477" width="7.77734375" style="73" customWidth="1"/>
    <col min="9478" max="9478" width="13" style="73" customWidth="1"/>
    <col min="9479" max="9479" width="12.664062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3.21875" style="73" customWidth="1"/>
    <col min="9730" max="9730" width="16.21875" style="73" customWidth="1"/>
    <col min="9731" max="9731" width="10.5546875" style="73" customWidth="1"/>
    <col min="9732" max="9732" width="7.21875" style="73" customWidth="1"/>
    <col min="9733" max="9733" width="7.77734375" style="73" customWidth="1"/>
    <col min="9734" max="9734" width="13" style="73" customWidth="1"/>
    <col min="9735" max="9735" width="12.664062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3.21875" style="73" customWidth="1"/>
    <col min="9986" max="9986" width="16.21875" style="73" customWidth="1"/>
    <col min="9987" max="9987" width="10.5546875" style="73" customWidth="1"/>
    <col min="9988" max="9988" width="7.21875" style="73" customWidth="1"/>
    <col min="9989" max="9989" width="7.77734375" style="73" customWidth="1"/>
    <col min="9990" max="9990" width="13" style="73" customWidth="1"/>
    <col min="9991" max="9991" width="12.664062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3.21875" style="73" customWidth="1"/>
    <col min="10242" max="10242" width="16.21875" style="73" customWidth="1"/>
    <col min="10243" max="10243" width="10.5546875" style="73" customWidth="1"/>
    <col min="10244" max="10244" width="7.21875" style="73" customWidth="1"/>
    <col min="10245" max="10245" width="7.77734375" style="73" customWidth="1"/>
    <col min="10246" max="10246" width="13" style="73" customWidth="1"/>
    <col min="10247" max="10247" width="12.664062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3.21875" style="73" customWidth="1"/>
    <col min="10498" max="10498" width="16.21875" style="73" customWidth="1"/>
    <col min="10499" max="10499" width="10.5546875" style="73" customWidth="1"/>
    <col min="10500" max="10500" width="7.21875" style="73" customWidth="1"/>
    <col min="10501" max="10501" width="7.77734375" style="73" customWidth="1"/>
    <col min="10502" max="10502" width="13" style="73" customWidth="1"/>
    <col min="10503" max="10503" width="12.664062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3.21875" style="73" customWidth="1"/>
    <col min="10754" max="10754" width="16.21875" style="73" customWidth="1"/>
    <col min="10755" max="10755" width="10.5546875" style="73" customWidth="1"/>
    <col min="10756" max="10756" width="7.21875" style="73" customWidth="1"/>
    <col min="10757" max="10757" width="7.77734375" style="73" customWidth="1"/>
    <col min="10758" max="10758" width="13" style="73" customWidth="1"/>
    <col min="10759" max="10759" width="12.664062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3.21875" style="73" customWidth="1"/>
    <col min="11010" max="11010" width="16.21875" style="73" customWidth="1"/>
    <col min="11011" max="11011" width="10.5546875" style="73" customWidth="1"/>
    <col min="11012" max="11012" width="7.21875" style="73" customWidth="1"/>
    <col min="11013" max="11013" width="7.77734375" style="73" customWidth="1"/>
    <col min="11014" max="11014" width="13" style="73" customWidth="1"/>
    <col min="11015" max="11015" width="12.664062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3.21875" style="73" customWidth="1"/>
    <col min="11266" max="11266" width="16.21875" style="73" customWidth="1"/>
    <col min="11267" max="11267" width="10.5546875" style="73" customWidth="1"/>
    <col min="11268" max="11268" width="7.21875" style="73" customWidth="1"/>
    <col min="11269" max="11269" width="7.77734375" style="73" customWidth="1"/>
    <col min="11270" max="11270" width="13" style="73" customWidth="1"/>
    <col min="11271" max="11271" width="12.664062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3.21875" style="73" customWidth="1"/>
    <col min="11522" max="11522" width="16.21875" style="73" customWidth="1"/>
    <col min="11523" max="11523" width="10.5546875" style="73" customWidth="1"/>
    <col min="11524" max="11524" width="7.21875" style="73" customWidth="1"/>
    <col min="11525" max="11525" width="7.77734375" style="73" customWidth="1"/>
    <col min="11526" max="11526" width="13" style="73" customWidth="1"/>
    <col min="11527" max="11527" width="12.664062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3.21875" style="73" customWidth="1"/>
    <col min="11778" max="11778" width="16.21875" style="73" customWidth="1"/>
    <col min="11779" max="11779" width="10.5546875" style="73" customWidth="1"/>
    <col min="11780" max="11780" width="7.21875" style="73" customWidth="1"/>
    <col min="11781" max="11781" width="7.77734375" style="73" customWidth="1"/>
    <col min="11782" max="11782" width="13" style="73" customWidth="1"/>
    <col min="11783" max="11783" width="12.664062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3.21875" style="73" customWidth="1"/>
    <col min="12034" max="12034" width="16.21875" style="73" customWidth="1"/>
    <col min="12035" max="12035" width="10.5546875" style="73" customWidth="1"/>
    <col min="12036" max="12036" width="7.21875" style="73" customWidth="1"/>
    <col min="12037" max="12037" width="7.77734375" style="73" customWidth="1"/>
    <col min="12038" max="12038" width="13" style="73" customWidth="1"/>
    <col min="12039" max="12039" width="12.664062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3.21875" style="73" customWidth="1"/>
    <col min="12290" max="12290" width="16.21875" style="73" customWidth="1"/>
    <col min="12291" max="12291" width="10.5546875" style="73" customWidth="1"/>
    <col min="12292" max="12292" width="7.21875" style="73" customWidth="1"/>
    <col min="12293" max="12293" width="7.77734375" style="73" customWidth="1"/>
    <col min="12294" max="12294" width="13" style="73" customWidth="1"/>
    <col min="12295" max="12295" width="12.664062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3.21875" style="73" customWidth="1"/>
    <col min="12546" max="12546" width="16.21875" style="73" customWidth="1"/>
    <col min="12547" max="12547" width="10.5546875" style="73" customWidth="1"/>
    <col min="12548" max="12548" width="7.21875" style="73" customWidth="1"/>
    <col min="12549" max="12549" width="7.77734375" style="73" customWidth="1"/>
    <col min="12550" max="12550" width="13" style="73" customWidth="1"/>
    <col min="12551" max="12551" width="12.664062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3.21875" style="73" customWidth="1"/>
    <col min="12802" max="12802" width="16.21875" style="73" customWidth="1"/>
    <col min="12803" max="12803" width="10.5546875" style="73" customWidth="1"/>
    <col min="12804" max="12804" width="7.21875" style="73" customWidth="1"/>
    <col min="12805" max="12805" width="7.77734375" style="73" customWidth="1"/>
    <col min="12806" max="12806" width="13" style="73" customWidth="1"/>
    <col min="12807" max="12807" width="12.664062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3.21875" style="73" customWidth="1"/>
    <col min="13058" max="13058" width="16.21875" style="73" customWidth="1"/>
    <col min="13059" max="13059" width="10.5546875" style="73" customWidth="1"/>
    <col min="13060" max="13060" width="7.21875" style="73" customWidth="1"/>
    <col min="13061" max="13061" width="7.77734375" style="73" customWidth="1"/>
    <col min="13062" max="13062" width="13" style="73" customWidth="1"/>
    <col min="13063" max="13063" width="12.664062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3.21875" style="73" customWidth="1"/>
    <col min="13314" max="13314" width="16.21875" style="73" customWidth="1"/>
    <col min="13315" max="13315" width="10.5546875" style="73" customWidth="1"/>
    <col min="13316" max="13316" width="7.21875" style="73" customWidth="1"/>
    <col min="13317" max="13317" width="7.77734375" style="73" customWidth="1"/>
    <col min="13318" max="13318" width="13" style="73" customWidth="1"/>
    <col min="13319" max="13319" width="12.664062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3.21875" style="73" customWidth="1"/>
    <col min="13570" max="13570" width="16.21875" style="73" customWidth="1"/>
    <col min="13571" max="13571" width="10.5546875" style="73" customWidth="1"/>
    <col min="13572" max="13572" width="7.21875" style="73" customWidth="1"/>
    <col min="13573" max="13573" width="7.77734375" style="73" customWidth="1"/>
    <col min="13574" max="13574" width="13" style="73" customWidth="1"/>
    <col min="13575" max="13575" width="12.664062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3.21875" style="73" customWidth="1"/>
    <col min="13826" max="13826" width="16.21875" style="73" customWidth="1"/>
    <col min="13827" max="13827" width="10.5546875" style="73" customWidth="1"/>
    <col min="13828" max="13828" width="7.21875" style="73" customWidth="1"/>
    <col min="13829" max="13829" width="7.77734375" style="73" customWidth="1"/>
    <col min="13830" max="13830" width="13" style="73" customWidth="1"/>
    <col min="13831" max="13831" width="12.664062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3.21875" style="73" customWidth="1"/>
    <col min="14082" max="14082" width="16.21875" style="73" customWidth="1"/>
    <col min="14083" max="14083" width="10.5546875" style="73" customWidth="1"/>
    <col min="14084" max="14084" width="7.21875" style="73" customWidth="1"/>
    <col min="14085" max="14085" width="7.77734375" style="73" customWidth="1"/>
    <col min="14086" max="14086" width="13" style="73" customWidth="1"/>
    <col min="14087" max="14087" width="12.664062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3.21875" style="73" customWidth="1"/>
    <col min="14338" max="14338" width="16.21875" style="73" customWidth="1"/>
    <col min="14339" max="14339" width="10.5546875" style="73" customWidth="1"/>
    <col min="14340" max="14340" width="7.21875" style="73" customWidth="1"/>
    <col min="14341" max="14341" width="7.77734375" style="73" customWidth="1"/>
    <col min="14342" max="14342" width="13" style="73" customWidth="1"/>
    <col min="14343" max="14343" width="12.664062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3.21875" style="73" customWidth="1"/>
    <col min="14594" max="14594" width="16.21875" style="73" customWidth="1"/>
    <col min="14595" max="14595" width="10.5546875" style="73" customWidth="1"/>
    <col min="14596" max="14596" width="7.21875" style="73" customWidth="1"/>
    <col min="14597" max="14597" width="7.77734375" style="73" customWidth="1"/>
    <col min="14598" max="14598" width="13" style="73" customWidth="1"/>
    <col min="14599" max="14599" width="12.664062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3.21875" style="73" customWidth="1"/>
    <col min="14850" max="14850" width="16.21875" style="73" customWidth="1"/>
    <col min="14851" max="14851" width="10.5546875" style="73" customWidth="1"/>
    <col min="14852" max="14852" width="7.21875" style="73" customWidth="1"/>
    <col min="14853" max="14853" width="7.77734375" style="73" customWidth="1"/>
    <col min="14854" max="14854" width="13" style="73" customWidth="1"/>
    <col min="14855" max="14855" width="12.664062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3.21875" style="73" customWidth="1"/>
    <col min="15106" max="15106" width="16.21875" style="73" customWidth="1"/>
    <col min="15107" max="15107" width="10.5546875" style="73" customWidth="1"/>
    <col min="15108" max="15108" width="7.21875" style="73" customWidth="1"/>
    <col min="15109" max="15109" width="7.77734375" style="73" customWidth="1"/>
    <col min="15110" max="15110" width="13" style="73" customWidth="1"/>
    <col min="15111" max="15111" width="12.664062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3.21875" style="73" customWidth="1"/>
    <col min="15362" max="15362" width="16.21875" style="73" customWidth="1"/>
    <col min="15363" max="15363" width="10.5546875" style="73" customWidth="1"/>
    <col min="15364" max="15364" width="7.21875" style="73" customWidth="1"/>
    <col min="15365" max="15365" width="7.77734375" style="73" customWidth="1"/>
    <col min="15366" max="15366" width="13" style="73" customWidth="1"/>
    <col min="15367" max="15367" width="12.664062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3.21875" style="73" customWidth="1"/>
    <col min="15618" max="15618" width="16.21875" style="73" customWidth="1"/>
    <col min="15619" max="15619" width="10.5546875" style="73" customWidth="1"/>
    <col min="15620" max="15620" width="7.21875" style="73" customWidth="1"/>
    <col min="15621" max="15621" width="7.77734375" style="73" customWidth="1"/>
    <col min="15622" max="15622" width="13" style="73" customWidth="1"/>
    <col min="15623" max="15623" width="12.664062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3.21875" style="73" customWidth="1"/>
    <col min="15874" max="15874" width="16.21875" style="73" customWidth="1"/>
    <col min="15875" max="15875" width="10.5546875" style="73" customWidth="1"/>
    <col min="15876" max="15876" width="7.21875" style="73" customWidth="1"/>
    <col min="15877" max="15877" width="7.77734375" style="73" customWidth="1"/>
    <col min="15878" max="15878" width="13" style="73" customWidth="1"/>
    <col min="15879" max="15879" width="12.664062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3.21875" style="73" customWidth="1"/>
    <col min="16130" max="16130" width="16.21875" style="73" customWidth="1"/>
    <col min="16131" max="16131" width="10.5546875" style="73" customWidth="1"/>
    <col min="16132" max="16132" width="7.21875" style="73" customWidth="1"/>
    <col min="16133" max="16133" width="7.77734375" style="73" customWidth="1"/>
    <col min="16134" max="16134" width="13" style="73" customWidth="1"/>
    <col min="16135" max="16135" width="12.664062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207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'상금 (2)'!A3</f>
        <v>■ 과업명:백남준아트센터 기획전 방호인력 도급 용역[1개월 기준]</v>
      </c>
      <c r="B3" s="135"/>
      <c r="C3" s="123"/>
      <c r="D3" s="123"/>
      <c r="E3" s="135"/>
      <c r="F3" s="135"/>
      <c r="G3" s="78" t="s">
        <v>294</v>
      </c>
      <c r="H3" s="123"/>
      <c r="S3" s="123"/>
    </row>
    <row r="4" spans="1:19" ht="30" customHeight="1" x14ac:dyDescent="0.15">
      <c r="A4" s="112" t="s">
        <v>14</v>
      </c>
      <c r="B4" s="111" t="s">
        <v>103</v>
      </c>
      <c r="C4" s="111" t="s">
        <v>104</v>
      </c>
      <c r="D4" s="111" t="s">
        <v>105</v>
      </c>
      <c r="E4" s="112" t="s">
        <v>15</v>
      </c>
      <c r="F4" s="112" t="s">
        <v>106</v>
      </c>
      <c r="G4" s="112" t="s">
        <v>107</v>
      </c>
      <c r="H4" s="73"/>
      <c r="S4" s="73"/>
    </row>
    <row r="5" spans="1:19" ht="30" customHeight="1" x14ac:dyDescent="0.15">
      <c r="A5" s="432" t="str">
        <f>'기본 (2)'!A5</f>
        <v>방호원</v>
      </c>
      <c r="B5" s="136" t="s">
        <v>127</v>
      </c>
      <c r="C5" s="137">
        <f>'통상임금 (2)'!G5</f>
        <v>13948</v>
      </c>
      <c r="D5" s="138">
        <f>'근로시간 (2)'!I6</f>
        <v>35</v>
      </c>
      <c r="E5" s="137">
        <f>'기본 (2)'!D5</f>
        <v>4</v>
      </c>
      <c r="F5" s="139"/>
      <c r="G5" s="139">
        <f>INT(C5*D5*E5)</f>
        <v>1952720</v>
      </c>
      <c r="H5" s="140">
        <f>G5/E5</f>
        <v>488180</v>
      </c>
      <c r="I5" s="33"/>
      <c r="S5" s="73"/>
    </row>
    <row r="6" spans="1:19" ht="30" customHeight="1" x14ac:dyDescent="0.15">
      <c r="A6" s="433"/>
      <c r="B6" s="141" t="s">
        <v>128</v>
      </c>
      <c r="C6" s="142">
        <f>'통상임금 (2)'!G5</f>
        <v>13948</v>
      </c>
      <c r="D6" s="143"/>
      <c r="E6" s="142"/>
      <c r="F6" s="144"/>
      <c r="G6" s="144"/>
      <c r="H6" s="140"/>
      <c r="I6" s="129"/>
      <c r="S6" s="73"/>
    </row>
    <row r="7" spans="1:19" ht="30" customHeight="1" x14ac:dyDescent="0.15">
      <c r="A7" s="433"/>
      <c r="B7" s="141" t="s">
        <v>202</v>
      </c>
      <c r="C7" s="142">
        <f>C6</f>
        <v>13948</v>
      </c>
      <c r="D7" s="143"/>
      <c r="E7" s="142"/>
      <c r="F7" s="144"/>
      <c r="G7" s="144"/>
      <c r="H7" s="140"/>
      <c r="I7" s="129"/>
      <c r="S7" s="73"/>
    </row>
    <row r="8" spans="1:19" ht="30" customHeight="1" x14ac:dyDescent="0.15">
      <c r="A8" s="433"/>
      <c r="B8" s="141" t="s">
        <v>203</v>
      </c>
      <c r="C8" s="142">
        <f>C7</f>
        <v>13948</v>
      </c>
      <c r="D8" s="143"/>
      <c r="E8" s="142"/>
      <c r="F8" s="144"/>
      <c r="G8" s="144"/>
      <c r="H8" s="140"/>
      <c r="I8" s="129"/>
      <c r="S8" s="73"/>
    </row>
    <row r="9" spans="1:19" ht="30" customHeight="1" x14ac:dyDescent="0.15">
      <c r="A9" s="433"/>
      <c r="B9" s="141" t="s">
        <v>108</v>
      </c>
      <c r="C9" s="142">
        <f>'통상임금 (2)'!H5</f>
        <v>111584</v>
      </c>
      <c r="D9" s="281">
        <v>1</v>
      </c>
      <c r="E9" s="142">
        <f>E5</f>
        <v>4</v>
      </c>
      <c r="F9" s="144"/>
      <c r="G9" s="144">
        <f>INT(C9*D9*E9)</f>
        <v>446336</v>
      </c>
      <c r="H9" s="140">
        <f>G9/E9</f>
        <v>111584</v>
      </c>
      <c r="S9" s="73"/>
    </row>
    <row r="10" spans="1:19" ht="30" customHeight="1" thickBot="1" x14ac:dyDescent="0.2">
      <c r="A10" s="434"/>
      <c r="B10" s="308"/>
      <c r="C10" s="309"/>
      <c r="D10" s="310"/>
      <c r="E10" s="309"/>
      <c r="F10" s="311"/>
      <c r="G10" s="311"/>
      <c r="H10" s="129"/>
      <c r="S10" s="73"/>
    </row>
    <row r="11" spans="1:19" s="124" customFormat="1" ht="30" customHeight="1" thickTop="1" x14ac:dyDescent="0.15">
      <c r="A11" s="319"/>
      <c r="B11" s="320" t="s">
        <v>17</v>
      </c>
      <c r="C11" s="321"/>
      <c r="D11" s="322"/>
      <c r="E11" s="323"/>
      <c r="F11" s="323"/>
      <c r="G11" s="323">
        <f>SUM(G5:G10)</f>
        <v>2399056</v>
      </c>
      <c r="H11" s="153">
        <f>SUM(H5:H9)</f>
        <v>599764</v>
      </c>
      <c r="I11" s="153"/>
      <c r="J11" s="153"/>
      <c r="K11" s="153"/>
    </row>
    <row r="12" spans="1:19" ht="30" customHeight="1" x14ac:dyDescent="0.15">
      <c r="A12" s="134" t="s">
        <v>427</v>
      </c>
    </row>
    <row r="13" spans="1:19" ht="30" customHeight="1" x14ac:dyDescent="0.15">
      <c r="A13" s="134" t="s">
        <v>141</v>
      </c>
      <c r="I13" s="129"/>
    </row>
    <row r="14" spans="1:19" ht="30" customHeight="1" x14ac:dyDescent="0.15">
      <c r="A14" s="134" t="s">
        <v>350</v>
      </c>
    </row>
    <row r="15" spans="1:19" ht="30" customHeight="1" x14ac:dyDescent="0.15">
      <c r="A15" s="134" t="s">
        <v>378</v>
      </c>
    </row>
    <row r="16" spans="1:19" ht="30" customHeight="1" x14ac:dyDescent="0.15">
      <c r="A16" s="134" t="s">
        <v>351</v>
      </c>
    </row>
    <row r="17" spans="1:19" ht="24.95" customHeight="1" x14ac:dyDescent="0.15">
      <c r="A17" s="134"/>
    </row>
    <row r="18" spans="1:19" ht="24.95" customHeight="1" x14ac:dyDescent="0.15">
      <c r="A18" s="134"/>
    </row>
    <row r="25" spans="1:19" s="33" customFormat="1" ht="27.95" customHeight="1" x14ac:dyDescent="0.15">
      <c r="C25" s="76"/>
      <c r="D25" s="76"/>
      <c r="H25" s="76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6"/>
    </row>
    <row r="26" spans="1:19" s="33" customFormat="1" ht="27.95" customHeight="1" x14ac:dyDescent="0.15">
      <c r="C26" s="76"/>
      <c r="D26" s="76"/>
      <c r="H26" s="76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6"/>
    </row>
    <row r="27" spans="1:19" s="33" customFormat="1" ht="27.95" customHeight="1" x14ac:dyDescent="0.15">
      <c r="C27" s="76"/>
      <c r="D27" s="76"/>
      <c r="H27" s="76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6"/>
    </row>
    <row r="28" spans="1:19" s="33" customFormat="1" ht="27" customHeight="1" x14ac:dyDescent="0.15">
      <c r="C28" s="76"/>
      <c r="D28" s="76"/>
      <c r="H28" s="76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6"/>
    </row>
    <row r="29" spans="1:19" s="33" customFormat="1" ht="27" customHeight="1" x14ac:dyDescent="0.15">
      <c r="C29" s="76"/>
      <c r="D29" s="76"/>
      <c r="H29" s="76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6"/>
    </row>
    <row r="30" spans="1:19" s="33" customFormat="1" ht="27" customHeight="1" x14ac:dyDescent="0.15">
      <c r="C30" s="76"/>
      <c r="D30" s="76"/>
      <c r="H30" s="76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6"/>
    </row>
    <row r="31" spans="1:19" s="33" customFormat="1" ht="27" customHeight="1" x14ac:dyDescent="0.15">
      <c r="C31" s="76"/>
      <c r="D31" s="76"/>
      <c r="H31" s="76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6"/>
    </row>
    <row r="32" spans="1:19" s="33" customFormat="1" ht="27" customHeight="1" x14ac:dyDescent="0.15">
      <c r="C32" s="76"/>
      <c r="D32" s="76"/>
      <c r="H32" s="76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6"/>
    </row>
    <row r="33" spans="3:19" s="33" customFormat="1" ht="27" customHeight="1" x14ac:dyDescent="0.15">
      <c r="C33" s="76"/>
      <c r="D33" s="76"/>
      <c r="H33" s="76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6"/>
    </row>
    <row r="34" spans="3:19" s="33" customFormat="1" ht="27" customHeight="1" x14ac:dyDescent="0.15">
      <c r="C34" s="76"/>
      <c r="D34" s="76"/>
      <c r="H34" s="76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6"/>
    </row>
    <row r="35" spans="3:19" s="33" customFormat="1" ht="27" customHeight="1" x14ac:dyDescent="0.15">
      <c r="C35" s="76"/>
      <c r="D35" s="76"/>
      <c r="H35" s="76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6"/>
    </row>
    <row r="36" spans="3:19" s="33" customFormat="1" ht="27" customHeight="1" x14ac:dyDescent="0.15">
      <c r="C36" s="76"/>
      <c r="D36" s="76"/>
      <c r="H36" s="76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6"/>
    </row>
  </sheetData>
  <mergeCells count="2">
    <mergeCell ref="A1:G1"/>
    <mergeCell ref="A5:A10"/>
  </mergeCells>
  <phoneticPr fontId="17" type="noConversion"/>
  <printOptions horizontalCentered="1"/>
  <pageMargins left="0.47244094488188981" right="0.47244094488188981" top="0.86614173228346458" bottom="0.55118110236220474" header="0.70866141732283472" footer="0.15748031496062992"/>
  <pageSetup paperSize="9" scale="96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95" zoomScaleNormal="100" zoomScaleSheetLayoutView="95" workbookViewId="0">
      <selection activeCell="H12" sqref="H12"/>
    </sheetView>
  </sheetViews>
  <sheetFormatPr defaultColWidth="8.88671875" defaultRowHeight="30" customHeight="1" x14ac:dyDescent="0.15"/>
  <cols>
    <col min="1" max="1" width="11.77734375" style="76" customWidth="1"/>
    <col min="2" max="5" width="9.77734375" style="33" customWidth="1"/>
    <col min="6" max="6" width="11.77734375" style="33" customWidth="1"/>
    <col min="7" max="7" width="6.21875" style="76" customWidth="1"/>
    <col min="8" max="8" width="11.88671875" style="152" customWidth="1"/>
    <col min="9" max="244" width="8.88671875" style="73"/>
    <col min="245" max="245" width="15.21875" style="73" customWidth="1"/>
    <col min="246" max="246" width="11.33203125" style="73" customWidth="1"/>
    <col min="247" max="248" width="10.77734375" style="73" customWidth="1"/>
    <col min="249" max="249" width="11.6640625" style="73" customWidth="1"/>
    <col min="250" max="250" width="6.77734375" style="73" customWidth="1"/>
    <col min="251" max="251" width="11" style="73" customWidth="1"/>
    <col min="252" max="252" width="16.109375" style="73" customWidth="1"/>
    <col min="253" max="254" width="8.21875" style="73" customWidth="1"/>
    <col min="255" max="255" width="11.33203125" style="73" customWidth="1"/>
    <col min="256" max="256" width="7.33203125" style="73" customWidth="1"/>
    <col min="257" max="257" width="8.21875" style="73" customWidth="1"/>
    <col min="258" max="258" width="14.5546875" style="73" customWidth="1"/>
    <col min="259" max="500" width="8.88671875" style="73"/>
    <col min="501" max="501" width="15.21875" style="73" customWidth="1"/>
    <col min="502" max="502" width="11.33203125" style="73" customWidth="1"/>
    <col min="503" max="504" width="10.77734375" style="73" customWidth="1"/>
    <col min="505" max="505" width="11.6640625" style="73" customWidth="1"/>
    <col min="506" max="506" width="6.77734375" style="73" customWidth="1"/>
    <col min="507" max="507" width="11" style="73" customWidth="1"/>
    <col min="508" max="508" width="16.109375" style="73" customWidth="1"/>
    <col min="509" max="510" width="8.21875" style="73" customWidth="1"/>
    <col min="511" max="511" width="11.33203125" style="73" customWidth="1"/>
    <col min="512" max="512" width="7.33203125" style="73" customWidth="1"/>
    <col min="513" max="513" width="8.21875" style="73" customWidth="1"/>
    <col min="514" max="514" width="14.5546875" style="73" customWidth="1"/>
    <col min="515" max="756" width="8.88671875" style="73"/>
    <col min="757" max="757" width="15.21875" style="73" customWidth="1"/>
    <col min="758" max="758" width="11.33203125" style="73" customWidth="1"/>
    <col min="759" max="760" width="10.77734375" style="73" customWidth="1"/>
    <col min="761" max="761" width="11.6640625" style="73" customWidth="1"/>
    <col min="762" max="762" width="6.77734375" style="73" customWidth="1"/>
    <col min="763" max="763" width="11" style="73" customWidth="1"/>
    <col min="764" max="764" width="16.109375" style="73" customWidth="1"/>
    <col min="765" max="766" width="8.21875" style="73" customWidth="1"/>
    <col min="767" max="767" width="11.33203125" style="73" customWidth="1"/>
    <col min="768" max="768" width="7.33203125" style="73" customWidth="1"/>
    <col min="769" max="769" width="8.21875" style="73" customWidth="1"/>
    <col min="770" max="770" width="14.5546875" style="73" customWidth="1"/>
    <col min="771" max="1012" width="8.88671875" style="73"/>
    <col min="1013" max="1013" width="15.21875" style="73" customWidth="1"/>
    <col min="1014" max="1014" width="11.33203125" style="73" customWidth="1"/>
    <col min="1015" max="1016" width="10.77734375" style="73" customWidth="1"/>
    <col min="1017" max="1017" width="11.6640625" style="73" customWidth="1"/>
    <col min="1018" max="1018" width="6.77734375" style="73" customWidth="1"/>
    <col min="1019" max="1019" width="11" style="73" customWidth="1"/>
    <col min="1020" max="1020" width="16.109375" style="73" customWidth="1"/>
    <col min="1021" max="1022" width="8.21875" style="73" customWidth="1"/>
    <col min="1023" max="1023" width="11.33203125" style="73" customWidth="1"/>
    <col min="1024" max="1024" width="7.33203125" style="73" customWidth="1"/>
    <col min="1025" max="1025" width="8.21875" style="73" customWidth="1"/>
    <col min="1026" max="1026" width="14.5546875" style="73" customWidth="1"/>
    <col min="1027" max="1268" width="8.88671875" style="73"/>
    <col min="1269" max="1269" width="15.21875" style="73" customWidth="1"/>
    <col min="1270" max="1270" width="11.33203125" style="73" customWidth="1"/>
    <col min="1271" max="1272" width="10.77734375" style="73" customWidth="1"/>
    <col min="1273" max="1273" width="11.6640625" style="73" customWidth="1"/>
    <col min="1274" max="1274" width="6.77734375" style="73" customWidth="1"/>
    <col min="1275" max="1275" width="11" style="73" customWidth="1"/>
    <col min="1276" max="1276" width="16.109375" style="73" customWidth="1"/>
    <col min="1277" max="1278" width="8.21875" style="73" customWidth="1"/>
    <col min="1279" max="1279" width="11.33203125" style="73" customWidth="1"/>
    <col min="1280" max="1280" width="7.33203125" style="73" customWidth="1"/>
    <col min="1281" max="1281" width="8.21875" style="73" customWidth="1"/>
    <col min="1282" max="1282" width="14.5546875" style="73" customWidth="1"/>
    <col min="1283" max="1524" width="8.88671875" style="73"/>
    <col min="1525" max="1525" width="15.21875" style="73" customWidth="1"/>
    <col min="1526" max="1526" width="11.33203125" style="73" customWidth="1"/>
    <col min="1527" max="1528" width="10.77734375" style="73" customWidth="1"/>
    <col min="1529" max="1529" width="11.6640625" style="73" customWidth="1"/>
    <col min="1530" max="1530" width="6.77734375" style="73" customWidth="1"/>
    <col min="1531" max="1531" width="11" style="73" customWidth="1"/>
    <col min="1532" max="1532" width="16.109375" style="73" customWidth="1"/>
    <col min="1533" max="1534" width="8.21875" style="73" customWidth="1"/>
    <col min="1535" max="1535" width="11.33203125" style="73" customWidth="1"/>
    <col min="1536" max="1536" width="7.33203125" style="73" customWidth="1"/>
    <col min="1537" max="1537" width="8.21875" style="73" customWidth="1"/>
    <col min="1538" max="1538" width="14.5546875" style="73" customWidth="1"/>
    <col min="1539" max="1780" width="8.88671875" style="73"/>
    <col min="1781" max="1781" width="15.21875" style="73" customWidth="1"/>
    <col min="1782" max="1782" width="11.33203125" style="73" customWidth="1"/>
    <col min="1783" max="1784" width="10.77734375" style="73" customWidth="1"/>
    <col min="1785" max="1785" width="11.6640625" style="73" customWidth="1"/>
    <col min="1786" max="1786" width="6.77734375" style="73" customWidth="1"/>
    <col min="1787" max="1787" width="11" style="73" customWidth="1"/>
    <col min="1788" max="1788" width="16.109375" style="73" customWidth="1"/>
    <col min="1789" max="1790" width="8.21875" style="73" customWidth="1"/>
    <col min="1791" max="1791" width="11.33203125" style="73" customWidth="1"/>
    <col min="1792" max="1792" width="7.33203125" style="73" customWidth="1"/>
    <col min="1793" max="1793" width="8.21875" style="73" customWidth="1"/>
    <col min="1794" max="1794" width="14.5546875" style="73" customWidth="1"/>
    <col min="1795" max="2036" width="8.88671875" style="73"/>
    <col min="2037" max="2037" width="15.21875" style="73" customWidth="1"/>
    <col min="2038" max="2038" width="11.33203125" style="73" customWidth="1"/>
    <col min="2039" max="2040" width="10.77734375" style="73" customWidth="1"/>
    <col min="2041" max="2041" width="11.6640625" style="73" customWidth="1"/>
    <col min="2042" max="2042" width="6.77734375" style="73" customWidth="1"/>
    <col min="2043" max="2043" width="11" style="73" customWidth="1"/>
    <col min="2044" max="2044" width="16.109375" style="73" customWidth="1"/>
    <col min="2045" max="2046" width="8.21875" style="73" customWidth="1"/>
    <col min="2047" max="2047" width="11.33203125" style="73" customWidth="1"/>
    <col min="2048" max="2048" width="7.33203125" style="73" customWidth="1"/>
    <col min="2049" max="2049" width="8.21875" style="73" customWidth="1"/>
    <col min="2050" max="2050" width="14.5546875" style="73" customWidth="1"/>
    <col min="2051" max="2292" width="8.88671875" style="73"/>
    <col min="2293" max="2293" width="15.21875" style="73" customWidth="1"/>
    <col min="2294" max="2294" width="11.33203125" style="73" customWidth="1"/>
    <col min="2295" max="2296" width="10.77734375" style="73" customWidth="1"/>
    <col min="2297" max="2297" width="11.6640625" style="73" customWidth="1"/>
    <col min="2298" max="2298" width="6.77734375" style="73" customWidth="1"/>
    <col min="2299" max="2299" width="11" style="73" customWidth="1"/>
    <col min="2300" max="2300" width="16.109375" style="73" customWidth="1"/>
    <col min="2301" max="2302" width="8.21875" style="73" customWidth="1"/>
    <col min="2303" max="2303" width="11.33203125" style="73" customWidth="1"/>
    <col min="2304" max="2304" width="7.33203125" style="73" customWidth="1"/>
    <col min="2305" max="2305" width="8.21875" style="73" customWidth="1"/>
    <col min="2306" max="2306" width="14.5546875" style="73" customWidth="1"/>
    <col min="2307" max="2548" width="8.88671875" style="73"/>
    <col min="2549" max="2549" width="15.21875" style="73" customWidth="1"/>
    <col min="2550" max="2550" width="11.33203125" style="73" customWidth="1"/>
    <col min="2551" max="2552" width="10.77734375" style="73" customWidth="1"/>
    <col min="2553" max="2553" width="11.6640625" style="73" customWidth="1"/>
    <col min="2554" max="2554" width="6.77734375" style="73" customWidth="1"/>
    <col min="2555" max="2555" width="11" style="73" customWidth="1"/>
    <col min="2556" max="2556" width="16.109375" style="73" customWidth="1"/>
    <col min="2557" max="2558" width="8.21875" style="73" customWidth="1"/>
    <col min="2559" max="2559" width="11.33203125" style="73" customWidth="1"/>
    <col min="2560" max="2560" width="7.33203125" style="73" customWidth="1"/>
    <col min="2561" max="2561" width="8.21875" style="73" customWidth="1"/>
    <col min="2562" max="2562" width="14.5546875" style="73" customWidth="1"/>
    <col min="2563" max="2804" width="8.88671875" style="73"/>
    <col min="2805" max="2805" width="15.21875" style="73" customWidth="1"/>
    <col min="2806" max="2806" width="11.33203125" style="73" customWidth="1"/>
    <col min="2807" max="2808" width="10.77734375" style="73" customWidth="1"/>
    <col min="2809" max="2809" width="11.6640625" style="73" customWidth="1"/>
    <col min="2810" max="2810" width="6.77734375" style="73" customWidth="1"/>
    <col min="2811" max="2811" width="11" style="73" customWidth="1"/>
    <col min="2812" max="2812" width="16.109375" style="73" customWidth="1"/>
    <col min="2813" max="2814" width="8.21875" style="73" customWidth="1"/>
    <col min="2815" max="2815" width="11.33203125" style="73" customWidth="1"/>
    <col min="2816" max="2816" width="7.33203125" style="73" customWidth="1"/>
    <col min="2817" max="2817" width="8.21875" style="73" customWidth="1"/>
    <col min="2818" max="2818" width="14.5546875" style="73" customWidth="1"/>
    <col min="2819" max="3060" width="8.88671875" style="73"/>
    <col min="3061" max="3061" width="15.21875" style="73" customWidth="1"/>
    <col min="3062" max="3062" width="11.33203125" style="73" customWidth="1"/>
    <col min="3063" max="3064" width="10.77734375" style="73" customWidth="1"/>
    <col min="3065" max="3065" width="11.6640625" style="73" customWidth="1"/>
    <col min="3066" max="3066" width="6.77734375" style="73" customWidth="1"/>
    <col min="3067" max="3067" width="11" style="73" customWidth="1"/>
    <col min="3068" max="3068" width="16.109375" style="73" customWidth="1"/>
    <col min="3069" max="3070" width="8.21875" style="73" customWidth="1"/>
    <col min="3071" max="3071" width="11.33203125" style="73" customWidth="1"/>
    <col min="3072" max="3072" width="7.33203125" style="73" customWidth="1"/>
    <col min="3073" max="3073" width="8.21875" style="73" customWidth="1"/>
    <col min="3074" max="3074" width="14.5546875" style="73" customWidth="1"/>
    <col min="3075" max="3316" width="8.88671875" style="73"/>
    <col min="3317" max="3317" width="15.21875" style="73" customWidth="1"/>
    <col min="3318" max="3318" width="11.33203125" style="73" customWidth="1"/>
    <col min="3319" max="3320" width="10.77734375" style="73" customWidth="1"/>
    <col min="3321" max="3321" width="11.6640625" style="73" customWidth="1"/>
    <col min="3322" max="3322" width="6.77734375" style="73" customWidth="1"/>
    <col min="3323" max="3323" width="11" style="73" customWidth="1"/>
    <col min="3324" max="3324" width="16.109375" style="73" customWidth="1"/>
    <col min="3325" max="3326" width="8.21875" style="73" customWidth="1"/>
    <col min="3327" max="3327" width="11.33203125" style="73" customWidth="1"/>
    <col min="3328" max="3328" width="7.33203125" style="73" customWidth="1"/>
    <col min="3329" max="3329" width="8.21875" style="73" customWidth="1"/>
    <col min="3330" max="3330" width="14.5546875" style="73" customWidth="1"/>
    <col min="3331" max="3572" width="8.88671875" style="73"/>
    <col min="3573" max="3573" width="15.21875" style="73" customWidth="1"/>
    <col min="3574" max="3574" width="11.33203125" style="73" customWidth="1"/>
    <col min="3575" max="3576" width="10.77734375" style="73" customWidth="1"/>
    <col min="3577" max="3577" width="11.6640625" style="73" customWidth="1"/>
    <col min="3578" max="3578" width="6.77734375" style="73" customWidth="1"/>
    <col min="3579" max="3579" width="11" style="73" customWidth="1"/>
    <col min="3580" max="3580" width="16.109375" style="73" customWidth="1"/>
    <col min="3581" max="3582" width="8.21875" style="73" customWidth="1"/>
    <col min="3583" max="3583" width="11.33203125" style="73" customWidth="1"/>
    <col min="3584" max="3584" width="7.33203125" style="73" customWidth="1"/>
    <col min="3585" max="3585" width="8.21875" style="73" customWidth="1"/>
    <col min="3586" max="3586" width="14.5546875" style="73" customWidth="1"/>
    <col min="3587" max="3828" width="8.88671875" style="73"/>
    <col min="3829" max="3829" width="15.21875" style="73" customWidth="1"/>
    <col min="3830" max="3830" width="11.33203125" style="73" customWidth="1"/>
    <col min="3831" max="3832" width="10.77734375" style="73" customWidth="1"/>
    <col min="3833" max="3833" width="11.6640625" style="73" customWidth="1"/>
    <col min="3834" max="3834" width="6.77734375" style="73" customWidth="1"/>
    <col min="3835" max="3835" width="11" style="73" customWidth="1"/>
    <col min="3836" max="3836" width="16.109375" style="73" customWidth="1"/>
    <col min="3837" max="3838" width="8.21875" style="73" customWidth="1"/>
    <col min="3839" max="3839" width="11.33203125" style="73" customWidth="1"/>
    <col min="3840" max="3840" width="7.33203125" style="73" customWidth="1"/>
    <col min="3841" max="3841" width="8.21875" style="73" customWidth="1"/>
    <col min="3842" max="3842" width="14.5546875" style="73" customWidth="1"/>
    <col min="3843" max="4084" width="8.88671875" style="73"/>
    <col min="4085" max="4085" width="15.21875" style="73" customWidth="1"/>
    <col min="4086" max="4086" width="11.33203125" style="73" customWidth="1"/>
    <col min="4087" max="4088" width="10.77734375" style="73" customWidth="1"/>
    <col min="4089" max="4089" width="11.6640625" style="73" customWidth="1"/>
    <col min="4090" max="4090" width="6.77734375" style="73" customWidth="1"/>
    <col min="4091" max="4091" width="11" style="73" customWidth="1"/>
    <col min="4092" max="4092" width="16.109375" style="73" customWidth="1"/>
    <col min="4093" max="4094" width="8.21875" style="73" customWidth="1"/>
    <col min="4095" max="4095" width="11.33203125" style="73" customWidth="1"/>
    <col min="4096" max="4096" width="7.33203125" style="73" customWidth="1"/>
    <col min="4097" max="4097" width="8.21875" style="73" customWidth="1"/>
    <col min="4098" max="4098" width="14.5546875" style="73" customWidth="1"/>
    <col min="4099" max="4340" width="8.88671875" style="73"/>
    <col min="4341" max="4341" width="15.21875" style="73" customWidth="1"/>
    <col min="4342" max="4342" width="11.33203125" style="73" customWidth="1"/>
    <col min="4343" max="4344" width="10.77734375" style="73" customWidth="1"/>
    <col min="4345" max="4345" width="11.6640625" style="73" customWidth="1"/>
    <col min="4346" max="4346" width="6.77734375" style="73" customWidth="1"/>
    <col min="4347" max="4347" width="11" style="73" customWidth="1"/>
    <col min="4348" max="4348" width="16.109375" style="73" customWidth="1"/>
    <col min="4349" max="4350" width="8.21875" style="73" customWidth="1"/>
    <col min="4351" max="4351" width="11.33203125" style="73" customWidth="1"/>
    <col min="4352" max="4352" width="7.33203125" style="73" customWidth="1"/>
    <col min="4353" max="4353" width="8.21875" style="73" customWidth="1"/>
    <col min="4354" max="4354" width="14.5546875" style="73" customWidth="1"/>
    <col min="4355" max="4596" width="8.88671875" style="73"/>
    <col min="4597" max="4597" width="15.21875" style="73" customWidth="1"/>
    <col min="4598" max="4598" width="11.33203125" style="73" customWidth="1"/>
    <col min="4599" max="4600" width="10.77734375" style="73" customWidth="1"/>
    <col min="4601" max="4601" width="11.6640625" style="73" customWidth="1"/>
    <col min="4602" max="4602" width="6.77734375" style="73" customWidth="1"/>
    <col min="4603" max="4603" width="11" style="73" customWidth="1"/>
    <col min="4604" max="4604" width="16.109375" style="73" customWidth="1"/>
    <col min="4605" max="4606" width="8.21875" style="73" customWidth="1"/>
    <col min="4607" max="4607" width="11.33203125" style="73" customWidth="1"/>
    <col min="4608" max="4608" width="7.33203125" style="73" customWidth="1"/>
    <col min="4609" max="4609" width="8.21875" style="73" customWidth="1"/>
    <col min="4610" max="4610" width="14.5546875" style="73" customWidth="1"/>
    <col min="4611" max="4852" width="8.88671875" style="73"/>
    <col min="4853" max="4853" width="15.21875" style="73" customWidth="1"/>
    <col min="4854" max="4854" width="11.33203125" style="73" customWidth="1"/>
    <col min="4855" max="4856" width="10.77734375" style="73" customWidth="1"/>
    <col min="4857" max="4857" width="11.6640625" style="73" customWidth="1"/>
    <col min="4858" max="4858" width="6.77734375" style="73" customWidth="1"/>
    <col min="4859" max="4859" width="11" style="73" customWidth="1"/>
    <col min="4860" max="4860" width="16.109375" style="73" customWidth="1"/>
    <col min="4861" max="4862" width="8.21875" style="73" customWidth="1"/>
    <col min="4863" max="4863" width="11.33203125" style="73" customWidth="1"/>
    <col min="4864" max="4864" width="7.33203125" style="73" customWidth="1"/>
    <col min="4865" max="4865" width="8.21875" style="73" customWidth="1"/>
    <col min="4866" max="4866" width="14.5546875" style="73" customWidth="1"/>
    <col min="4867" max="5108" width="8.88671875" style="73"/>
    <col min="5109" max="5109" width="15.21875" style="73" customWidth="1"/>
    <col min="5110" max="5110" width="11.33203125" style="73" customWidth="1"/>
    <col min="5111" max="5112" width="10.77734375" style="73" customWidth="1"/>
    <col min="5113" max="5113" width="11.6640625" style="73" customWidth="1"/>
    <col min="5114" max="5114" width="6.77734375" style="73" customWidth="1"/>
    <col min="5115" max="5115" width="11" style="73" customWidth="1"/>
    <col min="5116" max="5116" width="16.109375" style="73" customWidth="1"/>
    <col min="5117" max="5118" width="8.21875" style="73" customWidth="1"/>
    <col min="5119" max="5119" width="11.33203125" style="73" customWidth="1"/>
    <col min="5120" max="5120" width="7.33203125" style="73" customWidth="1"/>
    <col min="5121" max="5121" width="8.21875" style="73" customWidth="1"/>
    <col min="5122" max="5122" width="14.5546875" style="73" customWidth="1"/>
    <col min="5123" max="5364" width="8.88671875" style="73"/>
    <col min="5365" max="5365" width="15.21875" style="73" customWidth="1"/>
    <col min="5366" max="5366" width="11.33203125" style="73" customWidth="1"/>
    <col min="5367" max="5368" width="10.77734375" style="73" customWidth="1"/>
    <col min="5369" max="5369" width="11.6640625" style="73" customWidth="1"/>
    <col min="5370" max="5370" width="6.77734375" style="73" customWidth="1"/>
    <col min="5371" max="5371" width="11" style="73" customWidth="1"/>
    <col min="5372" max="5372" width="16.109375" style="73" customWidth="1"/>
    <col min="5373" max="5374" width="8.21875" style="73" customWidth="1"/>
    <col min="5375" max="5375" width="11.33203125" style="73" customWidth="1"/>
    <col min="5376" max="5376" width="7.33203125" style="73" customWidth="1"/>
    <col min="5377" max="5377" width="8.21875" style="73" customWidth="1"/>
    <col min="5378" max="5378" width="14.5546875" style="73" customWidth="1"/>
    <col min="5379" max="5620" width="8.88671875" style="73"/>
    <col min="5621" max="5621" width="15.21875" style="73" customWidth="1"/>
    <col min="5622" max="5622" width="11.33203125" style="73" customWidth="1"/>
    <col min="5623" max="5624" width="10.77734375" style="73" customWidth="1"/>
    <col min="5625" max="5625" width="11.6640625" style="73" customWidth="1"/>
    <col min="5626" max="5626" width="6.77734375" style="73" customWidth="1"/>
    <col min="5627" max="5627" width="11" style="73" customWidth="1"/>
    <col min="5628" max="5628" width="16.109375" style="73" customWidth="1"/>
    <col min="5629" max="5630" width="8.21875" style="73" customWidth="1"/>
    <col min="5631" max="5631" width="11.33203125" style="73" customWidth="1"/>
    <col min="5632" max="5632" width="7.33203125" style="73" customWidth="1"/>
    <col min="5633" max="5633" width="8.21875" style="73" customWidth="1"/>
    <col min="5634" max="5634" width="14.5546875" style="73" customWidth="1"/>
    <col min="5635" max="5876" width="8.88671875" style="73"/>
    <col min="5877" max="5877" width="15.21875" style="73" customWidth="1"/>
    <col min="5878" max="5878" width="11.33203125" style="73" customWidth="1"/>
    <col min="5879" max="5880" width="10.77734375" style="73" customWidth="1"/>
    <col min="5881" max="5881" width="11.6640625" style="73" customWidth="1"/>
    <col min="5882" max="5882" width="6.77734375" style="73" customWidth="1"/>
    <col min="5883" max="5883" width="11" style="73" customWidth="1"/>
    <col min="5884" max="5884" width="16.109375" style="73" customWidth="1"/>
    <col min="5885" max="5886" width="8.21875" style="73" customWidth="1"/>
    <col min="5887" max="5887" width="11.33203125" style="73" customWidth="1"/>
    <col min="5888" max="5888" width="7.33203125" style="73" customWidth="1"/>
    <col min="5889" max="5889" width="8.21875" style="73" customWidth="1"/>
    <col min="5890" max="5890" width="14.5546875" style="73" customWidth="1"/>
    <col min="5891" max="6132" width="8.88671875" style="73"/>
    <col min="6133" max="6133" width="15.21875" style="73" customWidth="1"/>
    <col min="6134" max="6134" width="11.33203125" style="73" customWidth="1"/>
    <col min="6135" max="6136" width="10.77734375" style="73" customWidth="1"/>
    <col min="6137" max="6137" width="11.6640625" style="73" customWidth="1"/>
    <col min="6138" max="6138" width="6.77734375" style="73" customWidth="1"/>
    <col min="6139" max="6139" width="11" style="73" customWidth="1"/>
    <col min="6140" max="6140" width="16.109375" style="73" customWidth="1"/>
    <col min="6141" max="6142" width="8.21875" style="73" customWidth="1"/>
    <col min="6143" max="6143" width="11.33203125" style="73" customWidth="1"/>
    <col min="6144" max="6144" width="7.33203125" style="73" customWidth="1"/>
    <col min="6145" max="6145" width="8.21875" style="73" customWidth="1"/>
    <col min="6146" max="6146" width="14.5546875" style="73" customWidth="1"/>
    <col min="6147" max="6388" width="8.88671875" style="73"/>
    <col min="6389" max="6389" width="15.21875" style="73" customWidth="1"/>
    <col min="6390" max="6390" width="11.33203125" style="73" customWidth="1"/>
    <col min="6391" max="6392" width="10.77734375" style="73" customWidth="1"/>
    <col min="6393" max="6393" width="11.6640625" style="73" customWidth="1"/>
    <col min="6394" max="6394" width="6.77734375" style="73" customWidth="1"/>
    <col min="6395" max="6395" width="11" style="73" customWidth="1"/>
    <col min="6396" max="6396" width="16.109375" style="73" customWidth="1"/>
    <col min="6397" max="6398" width="8.21875" style="73" customWidth="1"/>
    <col min="6399" max="6399" width="11.33203125" style="73" customWidth="1"/>
    <col min="6400" max="6400" width="7.33203125" style="73" customWidth="1"/>
    <col min="6401" max="6401" width="8.21875" style="73" customWidth="1"/>
    <col min="6402" max="6402" width="14.5546875" style="73" customWidth="1"/>
    <col min="6403" max="6644" width="8.88671875" style="73"/>
    <col min="6645" max="6645" width="15.21875" style="73" customWidth="1"/>
    <col min="6646" max="6646" width="11.33203125" style="73" customWidth="1"/>
    <col min="6647" max="6648" width="10.77734375" style="73" customWidth="1"/>
    <col min="6649" max="6649" width="11.6640625" style="73" customWidth="1"/>
    <col min="6650" max="6650" width="6.77734375" style="73" customWidth="1"/>
    <col min="6651" max="6651" width="11" style="73" customWidth="1"/>
    <col min="6652" max="6652" width="16.109375" style="73" customWidth="1"/>
    <col min="6653" max="6654" width="8.21875" style="73" customWidth="1"/>
    <col min="6655" max="6655" width="11.33203125" style="73" customWidth="1"/>
    <col min="6656" max="6656" width="7.33203125" style="73" customWidth="1"/>
    <col min="6657" max="6657" width="8.21875" style="73" customWidth="1"/>
    <col min="6658" max="6658" width="14.5546875" style="73" customWidth="1"/>
    <col min="6659" max="6900" width="8.88671875" style="73"/>
    <col min="6901" max="6901" width="15.21875" style="73" customWidth="1"/>
    <col min="6902" max="6902" width="11.33203125" style="73" customWidth="1"/>
    <col min="6903" max="6904" width="10.77734375" style="73" customWidth="1"/>
    <col min="6905" max="6905" width="11.6640625" style="73" customWidth="1"/>
    <col min="6906" max="6906" width="6.77734375" style="73" customWidth="1"/>
    <col min="6907" max="6907" width="11" style="73" customWidth="1"/>
    <col min="6908" max="6908" width="16.109375" style="73" customWidth="1"/>
    <col min="6909" max="6910" width="8.21875" style="73" customWidth="1"/>
    <col min="6911" max="6911" width="11.33203125" style="73" customWidth="1"/>
    <col min="6912" max="6912" width="7.33203125" style="73" customWidth="1"/>
    <col min="6913" max="6913" width="8.21875" style="73" customWidth="1"/>
    <col min="6914" max="6914" width="14.5546875" style="73" customWidth="1"/>
    <col min="6915" max="7156" width="8.88671875" style="73"/>
    <col min="7157" max="7157" width="15.21875" style="73" customWidth="1"/>
    <col min="7158" max="7158" width="11.33203125" style="73" customWidth="1"/>
    <col min="7159" max="7160" width="10.77734375" style="73" customWidth="1"/>
    <col min="7161" max="7161" width="11.6640625" style="73" customWidth="1"/>
    <col min="7162" max="7162" width="6.77734375" style="73" customWidth="1"/>
    <col min="7163" max="7163" width="11" style="73" customWidth="1"/>
    <col min="7164" max="7164" width="16.109375" style="73" customWidth="1"/>
    <col min="7165" max="7166" width="8.21875" style="73" customWidth="1"/>
    <col min="7167" max="7167" width="11.33203125" style="73" customWidth="1"/>
    <col min="7168" max="7168" width="7.33203125" style="73" customWidth="1"/>
    <col min="7169" max="7169" width="8.21875" style="73" customWidth="1"/>
    <col min="7170" max="7170" width="14.5546875" style="73" customWidth="1"/>
    <col min="7171" max="7412" width="8.88671875" style="73"/>
    <col min="7413" max="7413" width="15.21875" style="73" customWidth="1"/>
    <col min="7414" max="7414" width="11.33203125" style="73" customWidth="1"/>
    <col min="7415" max="7416" width="10.77734375" style="73" customWidth="1"/>
    <col min="7417" max="7417" width="11.6640625" style="73" customWidth="1"/>
    <col min="7418" max="7418" width="6.77734375" style="73" customWidth="1"/>
    <col min="7419" max="7419" width="11" style="73" customWidth="1"/>
    <col min="7420" max="7420" width="16.109375" style="73" customWidth="1"/>
    <col min="7421" max="7422" width="8.21875" style="73" customWidth="1"/>
    <col min="7423" max="7423" width="11.33203125" style="73" customWidth="1"/>
    <col min="7424" max="7424" width="7.33203125" style="73" customWidth="1"/>
    <col min="7425" max="7425" width="8.21875" style="73" customWidth="1"/>
    <col min="7426" max="7426" width="14.5546875" style="73" customWidth="1"/>
    <col min="7427" max="7668" width="8.88671875" style="73"/>
    <col min="7669" max="7669" width="15.21875" style="73" customWidth="1"/>
    <col min="7670" max="7670" width="11.33203125" style="73" customWidth="1"/>
    <col min="7671" max="7672" width="10.77734375" style="73" customWidth="1"/>
    <col min="7673" max="7673" width="11.6640625" style="73" customWidth="1"/>
    <col min="7674" max="7674" width="6.77734375" style="73" customWidth="1"/>
    <col min="7675" max="7675" width="11" style="73" customWidth="1"/>
    <col min="7676" max="7676" width="16.109375" style="73" customWidth="1"/>
    <col min="7677" max="7678" width="8.21875" style="73" customWidth="1"/>
    <col min="7679" max="7679" width="11.33203125" style="73" customWidth="1"/>
    <col min="7680" max="7680" width="7.33203125" style="73" customWidth="1"/>
    <col min="7681" max="7681" width="8.21875" style="73" customWidth="1"/>
    <col min="7682" max="7682" width="14.5546875" style="73" customWidth="1"/>
    <col min="7683" max="7924" width="8.88671875" style="73"/>
    <col min="7925" max="7925" width="15.21875" style="73" customWidth="1"/>
    <col min="7926" max="7926" width="11.33203125" style="73" customWidth="1"/>
    <col min="7927" max="7928" width="10.77734375" style="73" customWidth="1"/>
    <col min="7929" max="7929" width="11.6640625" style="73" customWidth="1"/>
    <col min="7930" max="7930" width="6.77734375" style="73" customWidth="1"/>
    <col min="7931" max="7931" width="11" style="73" customWidth="1"/>
    <col min="7932" max="7932" width="16.109375" style="73" customWidth="1"/>
    <col min="7933" max="7934" width="8.21875" style="73" customWidth="1"/>
    <col min="7935" max="7935" width="11.33203125" style="73" customWidth="1"/>
    <col min="7936" max="7936" width="7.33203125" style="73" customWidth="1"/>
    <col min="7937" max="7937" width="8.21875" style="73" customWidth="1"/>
    <col min="7938" max="7938" width="14.5546875" style="73" customWidth="1"/>
    <col min="7939" max="8180" width="8.88671875" style="73"/>
    <col min="8181" max="8181" width="15.21875" style="73" customWidth="1"/>
    <col min="8182" max="8182" width="11.33203125" style="73" customWidth="1"/>
    <col min="8183" max="8184" width="10.77734375" style="73" customWidth="1"/>
    <col min="8185" max="8185" width="11.6640625" style="73" customWidth="1"/>
    <col min="8186" max="8186" width="6.77734375" style="73" customWidth="1"/>
    <col min="8187" max="8187" width="11" style="73" customWidth="1"/>
    <col min="8188" max="8188" width="16.109375" style="73" customWidth="1"/>
    <col min="8189" max="8190" width="8.21875" style="73" customWidth="1"/>
    <col min="8191" max="8191" width="11.33203125" style="73" customWidth="1"/>
    <col min="8192" max="8192" width="7.33203125" style="73" customWidth="1"/>
    <col min="8193" max="8193" width="8.21875" style="73" customWidth="1"/>
    <col min="8194" max="8194" width="14.5546875" style="73" customWidth="1"/>
    <col min="8195" max="8436" width="8.88671875" style="73"/>
    <col min="8437" max="8437" width="15.21875" style="73" customWidth="1"/>
    <col min="8438" max="8438" width="11.33203125" style="73" customWidth="1"/>
    <col min="8439" max="8440" width="10.77734375" style="73" customWidth="1"/>
    <col min="8441" max="8441" width="11.6640625" style="73" customWidth="1"/>
    <col min="8442" max="8442" width="6.77734375" style="73" customWidth="1"/>
    <col min="8443" max="8443" width="11" style="73" customWidth="1"/>
    <col min="8444" max="8444" width="16.109375" style="73" customWidth="1"/>
    <col min="8445" max="8446" width="8.21875" style="73" customWidth="1"/>
    <col min="8447" max="8447" width="11.33203125" style="73" customWidth="1"/>
    <col min="8448" max="8448" width="7.33203125" style="73" customWidth="1"/>
    <col min="8449" max="8449" width="8.21875" style="73" customWidth="1"/>
    <col min="8450" max="8450" width="14.5546875" style="73" customWidth="1"/>
    <col min="8451" max="8692" width="8.88671875" style="73"/>
    <col min="8693" max="8693" width="15.21875" style="73" customWidth="1"/>
    <col min="8694" max="8694" width="11.33203125" style="73" customWidth="1"/>
    <col min="8695" max="8696" width="10.77734375" style="73" customWidth="1"/>
    <col min="8697" max="8697" width="11.6640625" style="73" customWidth="1"/>
    <col min="8698" max="8698" width="6.77734375" style="73" customWidth="1"/>
    <col min="8699" max="8699" width="11" style="73" customWidth="1"/>
    <col min="8700" max="8700" width="16.109375" style="73" customWidth="1"/>
    <col min="8701" max="8702" width="8.21875" style="73" customWidth="1"/>
    <col min="8703" max="8703" width="11.33203125" style="73" customWidth="1"/>
    <col min="8704" max="8704" width="7.33203125" style="73" customWidth="1"/>
    <col min="8705" max="8705" width="8.21875" style="73" customWidth="1"/>
    <col min="8706" max="8706" width="14.5546875" style="73" customWidth="1"/>
    <col min="8707" max="8948" width="8.88671875" style="73"/>
    <col min="8949" max="8949" width="15.21875" style="73" customWidth="1"/>
    <col min="8950" max="8950" width="11.33203125" style="73" customWidth="1"/>
    <col min="8951" max="8952" width="10.77734375" style="73" customWidth="1"/>
    <col min="8953" max="8953" width="11.6640625" style="73" customWidth="1"/>
    <col min="8954" max="8954" width="6.77734375" style="73" customWidth="1"/>
    <col min="8955" max="8955" width="11" style="73" customWidth="1"/>
    <col min="8956" max="8956" width="16.109375" style="73" customWidth="1"/>
    <col min="8957" max="8958" width="8.21875" style="73" customWidth="1"/>
    <col min="8959" max="8959" width="11.33203125" style="73" customWidth="1"/>
    <col min="8960" max="8960" width="7.33203125" style="73" customWidth="1"/>
    <col min="8961" max="8961" width="8.21875" style="73" customWidth="1"/>
    <col min="8962" max="8962" width="14.5546875" style="73" customWidth="1"/>
    <col min="8963" max="9204" width="8.88671875" style="73"/>
    <col min="9205" max="9205" width="15.21875" style="73" customWidth="1"/>
    <col min="9206" max="9206" width="11.33203125" style="73" customWidth="1"/>
    <col min="9207" max="9208" width="10.77734375" style="73" customWidth="1"/>
    <col min="9209" max="9209" width="11.6640625" style="73" customWidth="1"/>
    <col min="9210" max="9210" width="6.77734375" style="73" customWidth="1"/>
    <col min="9211" max="9211" width="11" style="73" customWidth="1"/>
    <col min="9212" max="9212" width="16.109375" style="73" customWidth="1"/>
    <col min="9213" max="9214" width="8.21875" style="73" customWidth="1"/>
    <col min="9215" max="9215" width="11.33203125" style="73" customWidth="1"/>
    <col min="9216" max="9216" width="7.33203125" style="73" customWidth="1"/>
    <col min="9217" max="9217" width="8.21875" style="73" customWidth="1"/>
    <col min="9218" max="9218" width="14.5546875" style="73" customWidth="1"/>
    <col min="9219" max="9460" width="8.88671875" style="73"/>
    <col min="9461" max="9461" width="15.21875" style="73" customWidth="1"/>
    <col min="9462" max="9462" width="11.33203125" style="73" customWidth="1"/>
    <col min="9463" max="9464" width="10.77734375" style="73" customWidth="1"/>
    <col min="9465" max="9465" width="11.6640625" style="73" customWidth="1"/>
    <col min="9466" max="9466" width="6.77734375" style="73" customWidth="1"/>
    <col min="9467" max="9467" width="11" style="73" customWidth="1"/>
    <col min="9468" max="9468" width="16.109375" style="73" customWidth="1"/>
    <col min="9469" max="9470" width="8.21875" style="73" customWidth="1"/>
    <col min="9471" max="9471" width="11.33203125" style="73" customWidth="1"/>
    <col min="9472" max="9472" width="7.33203125" style="73" customWidth="1"/>
    <col min="9473" max="9473" width="8.21875" style="73" customWidth="1"/>
    <col min="9474" max="9474" width="14.5546875" style="73" customWidth="1"/>
    <col min="9475" max="9716" width="8.88671875" style="73"/>
    <col min="9717" max="9717" width="15.21875" style="73" customWidth="1"/>
    <col min="9718" max="9718" width="11.33203125" style="73" customWidth="1"/>
    <col min="9719" max="9720" width="10.77734375" style="73" customWidth="1"/>
    <col min="9721" max="9721" width="11.6640625" style="73" customWidth="1"/>
    <col min="9722" max="9722" width="6.77734375" style="73" customWidth="1"/>
    <col min="9723" max="9723" width="11" style="73" customWidth="1"/>
    <col min="9724" max="9724" width="16.109375" style="73" customWidth="1"/>
    <col min="9725" max="9726" width="8.21875" style="73" customWidth="1"/>
    <col min="9727" max="9727" width="11.33203125" style="73" customWidth="1"/>
    <col min="9728" max="9728" width="7.33203125" style="73" customWidth="1"/>
    <col min="9729" max="9729" width="8.21875" style="73" customWidth="1"/>
    <col min="9730" max="9730" width="14.5546875" style="73" customWidth="1"/>
    <col min="9731" max="9972" width="8.88671875" style="73"/>
    <col min="9973" max="9973" width="15.21875" style="73" customWidth="1"/>
    <col min="9974" max="9974" width="11.33203125" style="73" customWidth="1"/>
    <col min="9975" max="9976" width="10.77734375" style="73" customWidth="1"/>
    <col min="9977" max="9977" width="11.6640625" style="73" customWidth="1"/>
    <col min="9978" max="9978" width="6.77734375" style="73" customWidth="1"/>
    <col min="9979" max="9979" width="11" style="73" customWidth="1"/>
    <col min="9980" max="9980" width="16.109375" style="73" customWidth="1"/>
    <col min="9981" max="9982" width="8.21875" style="73" customWidth="1"/>
    <col min="9983" max="9983" width="11.33203125" style="73" customWidth="1"/>
    <col min="9984" max="9984" width="7.33203125" style="73" customWidth="1"/>
    <col min="9985" max="9985" width="8.21875" style="73" customWidth="1"/>
    <col min="9986" max="9986" width="14.5546875" style="73" customWidth="1"/>
    <col min="9987" max="10228" width="8.88671875" style="73"/>
    <col min="10229" max="10229" width="15.21875" style="73" customWidth="1"/>
    <col min="10230" max="10230" width="11.33203125" style="73" customWidth="1"/>
    <col min="10231" max="10232" width="10.77734375" style="73" customWidth="1"/>
    <col min="10233" max="10233" width="11.6640625" style="73" customWidth="1"/>
    <col min="10234" max="10234" width="6.77734375" style="73" customWidth="1"/>
    <col min="10235" max="10235" width="11" style="73" customWidth="1"/>
    <col min="10236" max="10236" width="16.109375" style="73" customWidth="1"/>
    <col min="10237" max="10238" width="8.21875" style="73" customWidth="1"/>
    <col min="10239" max="10239" width="11.33203125" style="73" customWidth="1"/>
    <col min="10240" max="10240" width="7.33203125" style="73" customWidth="1"/>
    <col min="10241" max="10241" width="8.21875" style="73" customWidth="1"/>
    <col min="10242" max="10242" width="14.5546875" style="73" customWidth="1"/>
    <col min="10243" max="10484" width="8.88671875" style="73"/>
    <col min="10485" max="10485" width="15.21875" style="73" customWidth="1"/>
    <col min="10486" max="10486" width="11.33203125" style="73" customWidth="1"/>
    <col min="10487" max="10488" width="10.77734375" style="73" customWidth="1"/>
    <col min="10489" max="10489" width="11.6640625" style="73" customWidth="1"/>
    <col min="10490" max="10490" width="6.77734375" style="73" customWidth="1"/>
    <col min="10491" max="10491" width="11" style="73" customWidth="1"/>
    <col min="10492" max="10492" width="16.109375" style="73" customWidth="1"/>
    <col min="10493" max="10494" width="8.21875" style="73" customWidth="1"/>
    <col min="10495" max="10495" width="11.33203125" style="73" customWidth="1"/>
    <col min="10496" max="10496" width="7.33203125" style="73" customWidth="1"/>
    <col min="10497" max="10497" width="8.21875" style="73" customWidth="1"/>
    <col min="10498" max="10498" width="14.5546875" style="73" customWidth="1"/>
    <col min="10499" max="10740" width="8.88671875" style="73"/>
    <col min="10741" max="10741" width="15.21875" style="73" customWidth="1"/>
    <col min="10742" max="10742" width="11.33203125" style="73" customWidth="1"/>
    <col min="10743" max="10744" width="10.77734375" style="73" customWidth="1"/>
    <col min="10745" max="10745" width="11.6640625" style="73" customWidth="1"/>
    <col min="10746" max="10746" width="6.77734375" style="73" customWidth="1"/>
    <col min="10747" max="10747" width="11" style="73" customWidth="1"/>
    <col min="10748" max="10748" width="16.109375" style="73" customWidth="1"/>
    <col min="10749" max="10750" width="8.21875" style="73" customWidth="1"/>
    <col min="10751" max="10751" width="11.33203125" style="73" customWidth="1"/>
    <col min="10752" max="10752" width="7.33203125" style="73" customWidth="1"/>
    <col min="10753" max="10753" width="8.21875" style="73" customWidth="1"/>
    <col min="10754" max="10754" width="14.5546875" style="73" customWidth="1"/>
    <col min="10755" max="10996" width="8.88671875" style="73"/>
    <col min="10997" max="10997" width="15.21875" style="73" customWidth="1"/>
    <col min="10998" max="10998" width="11.33203125" style="73" customWidth="1"/>
    <col min="10999" max="11000" width="10.77734375" style="73" customWidth="1"/>
    <col min="11001" max="11001" width="11.6640625" style="73" customWidth="1"/>
    <col min="11002" max="11002" width="6.77734375" style="73" customWidth="1"/>
    <col min="11003" max="11003" width="11" style="73" customWidth="1"/>
    <col min="11004" max="11004" width="16.109375" style="73" customWidth="1"/>
    <col min="11005" max="11006" width="8.21875" style="73" customWidth="1"/>
    <col min="11007" max="11007" width="11.33203125" style="73" customWidth="1"/>
    <col min="11008" max="11008" width="7.33203125" style="73" customWidth="1"/>
    <col min="11009" max="11009" width="8.21875" style="73" customWidth="1"/>
    <col min="11010" max="11010" width="14.5546875" style="73" customWidth="1"/>
    <col min="11011" max="11252" width="8.88671875" style="73"/>
    <col min="11253" max="11253" width="15.21875" style="73" customWidth="1"/>
    <col min="11254" max="11254" width="11.33203125" style="73" customWidth="1"/>
    <col min="11255" max="11256" width="10.77734375" style="73" customWidth="1"/>
    <col min="11257" max="11257" width="11.6640625" style="73" customWidth="1"/>
    <col min="11258" max="11258" width="6.77734375" style="73" customWidth="1"/>
    <col min="11259" max="11259" width="11" style="73" customWidth="1"/>
    <col min="11260" max="11260" width="16.109375" style="73" customWidth="1"/>
    <col min="11261" max="11262" width="8.21875" style="73" customWidth="1"/>
    <col min="11263" max="11263" width="11.33203125" style="73" customWidth="1"/>
    <col min="11264" max="11264" width="7.33203125" style="73" customWidth="1"/>
    <col min="11265" max="11265" width="8.21875" style="73" customWidth="1"/>
    <col min="11266" max="11266" width="14.5546875" style="73" customWidth="1"/>
    <col min="11267" max="11508" width="8.88671875" style="73"/>
    <col min="11509" max="11509" width="15.21875" style="73" customWidth="1"/>
    <col min="11510" max="11510" width="11.33203125" style="73" customWidth="1"/>
    <col min="11511" max="11512" width="10.77734375" style="73" customWidth="1"/>
    <col min="11513" max="11513" width="11.6640625" style="73" customWidth="1"/>
    <col min="11514" max="11514" width="6.77734375" style="73" customWidth="1"/>
    <col min="11515" max="11515" width="11" style="73" customWidth="1"/>
    <col min="11516" max="11516" width="16.109375" style="73" customWidth="1"/>
    <col min="11517" max="11518" width="8.21875" style="73" customWidth="1"/>
    <col min="11519" max="11519" width="11.33203125" style="73" customWidth="1"/>
    <col min="11520" max="11520" width="7.33203125" style="73" customWidth="1"/>
    <col min="11521" max="11521" width="8.21875" style="73" customWidth="1"/>
    <col min="11522" max="11522" width="14.5546875" style="73" customWidth="1"/>
    <col min="11523" max="11764" width="8.88671875" style="73"/>
    <col min="11765" max="11765" width="15.21875" style="73" customWidth="1"/>
    <col min="11766" max="11766" width="11.33203125" style="73" customWidth="1"/>
    <col min="11767" max="11768" width="10.77734375" style="73" customWidth="1"/>
    <col min="11769" max="11769" width="11.6640625" style="73" customWidth="1"/>
    <col min="11770" max="11770" width="6.77734375" style="73" customWidth="1"/>
    <col min="11771" max="11771" width="11" style="73" customWidth="1"/>
    <col min="11772" max="11772" width="16.109375" style="73" customWidth="1"/>
    <col min="11773" max="11774" width="8.21875" style="73" customWidth="1"/>
    <col min="11775" max="11775" width="11.33203125" style="73" customWidth="1"/>
    <col min="11776" max="11776" width="7.33203125" style="73" customWidth="1"/>
    <col min="11777" max="11777" width="8.21875" style="73" customWidth="1"/>
    <col min="11778" max="11778" width="14.5546875" style="73" customWidth="1"/>
    <col min="11779" max="12020" width="8.88671875" style="73"/>
    <col min="12021" max="12021" width="15.21875" style="73" customWidth="1"/>
    <col min="12022" max="12022" width="11.33203125" style="73" customWidth="1"/>
    <col min="12023" max="12024" width="10.77734375" style="73" customWidth="1"/>
    <col min="12025" max="12025" width="11.6640625" style="73" customWidth="1"/>
    <col min="12026" max="12026" width="6.77734375" style="73" customWidth="1"/>
    <col min="12027" max="12027" width="11" style="73" customWidth="1"/>
    <col min="12028" max="12028" width="16.109375" style="73" customWidth="1"/>
    <col min="12029" max="12030" width="8.21875" style="73" customWidth="1"/>
    <col min="12031" max="12031" width="11.33203125" style="73" customWidth="1"/>
    <col min="12032" max="12032" width="7.33203125" style="73" customWidth="1"/>
    <col min="12033" max="12033" width="8.21875" style="73" customWidth="1"/>
    <col min="12034" max="12034" width="14.5546875" style="73" customWidth="1"/>
    <col min="12035" max="12276" width="8.88671875" style="73"/>
    <col min="12277" max="12277" width="15.21875" style="73" customWidth="1"/>
    <col min="12278" max="12278" width="11.33203125" style="73" customWidth="1"/>
    <col min="12279" max="12280" width="10.77734375" style="73" customWidth="1"/>
    <col min="12281" max="12281" width="11.6640625" style="73" customWidth="1"/>
    <col min="12282" max="12282" width="6.77734375" style="73" customWidth="1"/>
    <col min="12283" max="12283" width="11" style="73" customWidth="1"/>
    <col min="12284" max="12284" width="16.109375" style="73" customWidth="1"/>
    <col min="12285" max="12286" width="8.21875" style="73" customWidth="1"/>
    <col min="12287" max="12287" width="11.33203125" style="73" customWidth="1"/>
    <col min="12288" max="12288" width="7.33203125" style="73" customWidth="1"/>
    <col min="12289" max="12289" width="8.21875" style="73" customWidth="1"/>
    <col min="12290" max="12290" width="14.5546875" style="73" customWidth="1"/>
    <col min="12291" max="12532" width="8.88671875" style="73"/>
    <col min="12533" max="12533" width="15.21875" style="73" customWidth="1"/>
    <col min="12534" max="12534" width="11.33203125" style="73" customWidth="1"/>
    <col min="12535" max="12536" width="10.77734375" style="73" customWidth="1"/>
    <col min="12537" max="12537" width="11.6640625" style="73" customWidth="1"/>
    <col min="12538" max="12538" width="6.77734375" style="73" customWidth="1"/>
    <col min="12539" max="12539" width="11" style="73" customWidth="1"/>
    <col min="12540" max="12540" width="16.109375" style="73" customWidth="1"/>
    <col min="12541" max="12542" width="8.21875" style="73" customWidth="1"/>
    <col min="12543" max="12543" width="11.33203125" style="73" customWidth="1"/>
    <col min="12544" max="12544" width="7.33203125" style="73" customWidth="1"/>
    <col min="12545" max="12545" width="8.21875" style="73" customWidth="1"/>
    <col min="12546" max="12546" width="14.5546875" style="73" customWidth="1"/>
    <col min="12547" max="12788" width="8.88671875" style="73"/>
    <col min="12789" max="12789" width="15.21875" style="73" customWidth="1"/>
    <col min="12790" max="12790" width="11.33203125" style="73" customWidth="1"/>
    <col min="12791" max="12792" width="10.77734375" style="73" customWidth="1"/>
    <col min="12793" max="12793" width="11.6640625" style="73" customWidth="1"/>
    <col min="12794" max="12794" width="6.77734375" style="73" customWidth="1"/>
    <col min="12795" max="12795" width="11" style="73" customWidth="1"/>
    <col min="12796" max="12796" width="16.109375" style="73" customWidth="1"/>
    <col min="12797" max="12798" width="8.21875" style="73" customWidth="1"/>
    <col min="12799" max="12799" width="11.33203125" style="73" customWidth="1"/>
    <col min="12800" max="12800" width="7.33203125" style="73" customWidth="1"/>
    <col min="12801" max="12801" width="8.21875" style="73" customWidth="1"/>
    <col min="12802" max="12802" width="14.5546875" style="73" customWidth="1"/>
    <col min="12803" max="13044" width="8.88671875" style="73"/>
    <col min="13045" max="13045" width="15.21875" style="73" customWidth="1"/>
    <col min="13046" max="13046" width="11.33203125" style="73" customWidth="1"/>
    <col min="13047" max="13048" width="10.77734375" style="73" customWidth="1"/>
    <col min="13049" max="13049" width="11.6640625" style="73" customWidth="1"/>
    <col min="13050" max="13050" width="6.77734375" style="73" customWidth="1"/>
    <col min="13051" max="13051" width="11" style="73" customWidth="1"/>
    <col min="13052" max="13052" width="16.109375" style="73" customWidth="1"/>
    <col min="13053" max="13054" width="8.21875" style="73" customWidth="1"/>
    <col min="13055" max="13055" width="11.33203125" style="73" customWidth="1"/>
    <col min="13056" max="13056" width="7.33203125" style="73" customWidth="1"/>
    <col min="13057" max="13057" width="8.21875" style="73" customWidth="1"/>
    <col min="13058" max="13058" width="14.5546875" style="73" customWidth="1"/>
    <col min="13059" max="13300" width="8.88671875" style="73"/>
    <col min="13301" max="13301" width="15.21875" style="73" customWidth="1"/>
    <col min="13302" max="13302" width="11.33203125" style="73" customWidth="1"/>
    <col min="13303" max="13304" width="10.77734375" style="73" customWidth="1"/>
    <col min="13305" max="13305" width="11.6640625" style="73" customWidth="1"/>
    <col min="13306" max="13306" width="6.77734375" style="73" customWidth="1"/>
    <col min="13307" max="13307" width="11" style="73" customWidth="1"/>
    <col min="13308" max="13308" width="16.109375" style="73" customWidth="1"/>
    <col min="13309" max="13310" width="8.21875" style="73" customWidth="1"/>
    <col min="13311" max="13311" width="11.33203125" style="73" customWidth="1"/>
    <col min="13312" max="13312" width="7.33203125" style="73" customWidth="1"/>
    <col min="13313" max="13313" width="8.21875" style="73" customWidth="1"/>
    <col min="13314" max="13314" width="14.5546875" style="73" customWidth="1"/>
    <col min="13315" max="13556" width="8.88671875" style="73"/>
    <col min="13557" max="13557" width="15.21875" style="73" customWidth="1"/>
    <col min="13558" max="13558" width="11.33203125" style="73" customWidth="1"/>
    <col min="13559" max="13560" width="10.77734375" style="73" customWidth="1"/>
    <col min="13561" max="13561" width="11.6640625" style="73" customWidth="1"/>
    <col min="13562" max="13562" width="6.77734375" style="73" customWidth="1"/>
    <col min="13563" max="13563" width="11" style="73" customWidth="1"/>
    <col min="13564" max="13564" width="16.109375" style="73" customWidth="1"/>
    <col min="13565" max="13566" width="8.21875" style="73" customWidth="1"/>
    <col min="13567" max="13567" width="11.33203125" style="73" customWidth="1"/>
    <col min="13568" max="13568" width="7.33203125" style="73" customWidth="1"/>
    <col min="13569" max="13569" width="8.21875" style="73" customWidth="1"/>
    <col min="13570" max="13570" width="14.5546875" style="73" customWidth="1"/>
    <col min="13571" max="13812" width="8.88671875" style="73"/>
    <col min="13813" max="13813" width="15.21875" style="73" customWidth="1"/>
    <col min="13814" max="13814" width="11.33203125" style="73" customWidth="1"/>
    <col min="13815" max="13816" width="10.77734375" style="73" customWidth="1"/>
    <col min="13817" max="13817" width="11.6640625" style="73" customWidth="1"/>
    <col min="13818" max="13818" width="6.77734375" style="73" customWidth="1"/>
    <col min="13819" max="13819" width="11" style="73" customWidth="1"/>
    <col min="13820" max="13820" width="16.109375" style="73" customWidth="1"/>
    <col min="13821" max="13822" width="8.21875" style="73" customWidth="1"/>
    <col min="13823" max="13823" width="11.33203125" style="73" customWidth="1"/>
    <col min="13824" max="13824" width="7.33203125" style="73" customWidth="1"/>
    <col min="13825" max="13825" width="8.21875" style="73" customWidth="1"/>
    <col min="13826" max="13826" width="14.5546875" style="73" customWidth="1"/>
    <col min="13827" max="14068" width="8.88671875" style="73"/>
    <col min="14069" max="14069" width="15.21875" style="73" customWidth="1"/>
    <col min="14070" max="14070" width="11.33203125" style="73" customWidth="1"/>
    <col min="14071" max="14072" width="10.77734375" style="73" customWidth="1"/>
    <col min="14073" max="14073" width="11.6640625" style="73" customWidth="1"/>
    <col min="14074" max="14074" width="6.77734375" style="73" customWidth="1"/>
    <col min="14075" max="14075" width="11" style="73" customWidth="1"/>
    <col min="14076" max="14076" width="16.109375" style="73" customWidth="1"/>
    <col min="14077" max="14078" width="8.21875" style="73" customWidth="1"/>
    <col min="14079" max="14079" width="11.33203125" style="73" customWidth="1"/>
    <col min="14080" max="14080" width="7.33203125" style="73" customWidth="1"/>
    <col min="14081" max="14081" width="8.21875" style="73" customWidth="1"/>
    <col min="14082" max="14082" width="14.5546875" style="73" customWidth="1"/>
    <col min="14083" max="14324" width="8.88671875" style="73"/>
    <col min="14325" max="14325" width="15.21875" style="73" customWidth="1"/>
    <col min="14326" max="14326" width="11.33203125" style="73" customWidth="1"/>
    <col min="14327" max="14328" width="10.77734375" style="73" customWidth="1"/>
    <col min="14329" max="14329" width="11.6640625" style="73" customWidth="1"/>
    <col min="14330" max="14330" width="6.77734375" style="73" customWidth="1"/>
    <col min="14331" max="14331" width="11" style="73" customWidth="1"/>
    <col min="14332" max="14332" width="16.109375" style="73" customWidth="1"/>
    <col min="14333" max="14334" width="8.21875" style="73" customWidth="1"/>
    <col min="14335" max="14335" width="11.33203125" style="73" customWidth="1"/>
    <col min="14336" max="14336" width="7.33203125" style="73" customWidth="1"/>
    <col min="14337" max="14337" width="8.21875" style="73" customWidth="1"/>
    <col min="14338" max="14338" width="14.5546875" style="73" customWidth="1"/>
    <col min="14339" max="14580" width="8.88671875" style="73"/>
    <col min="14581" max="14581" width="15.21875" style="73" customWidth="1"/>
    <col min="14582" max="14582" width="11.33203125" style="73" customWidth="1"/>
    <col min="14583" max="14584" width="10.77734375" style="73" customWidth="1"/>
    <col min="14585" max="14585" width="11.6640625" style="73" customWidth="1"/>
    <col min="14586" max="14586" width="6.77734375" style="73" customWidth="1"/>
    <col min="14587" max="14587" width="11" style="73" customWidth="1"/>
    <col min="14588" max="14588" width="16.109375" style="73" customWidth="1"/>
    <col min="14589" max="14590" width="8.21875" style="73" customWidth="1"/>
    <col min="14591" max="14591" width="11.33203125" style="73" customWidth="1"/>
    <col min="14592" max="14592" width="7.33203125" style="73" customWidth="1"/>
    <col min="14593" max="14593" width="8.21875" style="73" customWidth="1"/>
    <col min="14594" max="14594" width="14.5546875" style="73" customWidth="1"/>
    <col min="14595" max="14836" width="8.88671875" style="73"/>
    <col min="14837" max="14837" width="15.21875" style="73" customWidth="1"/>
    <col min="14838" max="14838" width="11.33203125" style="73" customWidth="1"/>
    <col min="14839" max="14840" width="10.77734375" style="73" customWidth="1"/>
    <col min="14841" max="14841" width="11.6640625" style="73" customWidth="1"/>
    <col min="14842" max="14842" width="6.77734375" style="73" customWidth="1"/>
    <col min="14843" max="14843" width="11" style="73" customWidth="1"/>
    <col min="14844" max="14844" width="16.109375" style="73" customWidth="1"/>
    <col min="14845" max="14846" width="8.21875" style="73" customWidth="1"/>
    <col min="14847" max="14847" width="11.33203125" style="73" customWidth="1"/>
    <col min="14848" max="14848" width="7.33203125" style="73" customWidth="1"/>
    <col min="14849" max="14849" width="8.21875" style="73" customWidth="1"/>
    <col min="14850" max="14850" width="14.5546875" style="73" customWidth="1"/>
    <col min="14851" max="15092" width="8.88671875" style="73"/>
    <col min="15093" max="15093" width="15.21875" style="73" customWidth="1"/>
    <col min="15094" max="15094" width="11.33203125" style="73" customWidth="1"/>
    <col min="15095" max="15096" width="10.77734375" style="73" customWidth="1"/>
    <col min="15097" max="15097" width="11.6640625" style="73" customWidth="1"/>
    <col min="15098" max="15098" width="6.77734375" style="73" customWidth="1"/>
    <col min="15099" max="15099" width="11" style="73" customWidth="1"/>
    <col min="15100" max="15100" width="16.109375" style="73" customWidth="1"/>
    <col min="15101" max="15102" width="8.21875" style="73" customWidth="1"/>
    <col min="15103" max="15103" width="11.33203125" style="73" customWidth="1"/>
    <col min="15104" max="15104" width="7.33203125" style="73" customWidth="1"/>
    <col min="15105" max="15105" width="8.21875" style="73" customWidth="1"/>
    <col min="15106" max="15106" width="14.5546875" style="73" customWidth="1"/>
    <col min="15107" max="15348" width="8.88671875" style="73"/>
    <col min="15349" max="15349" width="15.21875" style="73" customWidth="1"/>
    <col min="15350" max="15350" width="11.33203125" style="73" customWidth="1"/>
    <col min="15351" max="15352" width="10.77734375" style="73" customWidth="1"/>
    <col min="15353" max="15353" width="11.6640625" style="73" customWidth="1"/>
    <col min="15354" max="15354" width="6.77734375" style="73" customWidth="1"/>
    <col min="15355" max="15355" width="11" style="73" customWidth="1"/>
    <col min="15356" max="15356" width="16.109375" style="73" customWidth="1"/>
    <col min="15357" max="15358" width="8.21875" style="73" customWidth="1"/>
    <col min="15359" max="15359" width="11.33203125" style="73" customWidth="1"/>
    <col min="15360" max="15360" width="7.33203125" style="73" customWidth="1"/>
    <col min="15361" max="15361" width="8.21875" style="73" customWidth="1"/>
    <col min="15362" max="15362" width="14.5546875" style="73" customWidth="1"/>
    <col min="15363" max="15604" width="8.88671875" style="73"/>
    <col min="15605" max="15605" width="15.21875" style="73" customWidth="1"/>
    <col min="15606" max="15606" width="11.33203125" style="73" customWidth="1"/>
    <col min="15607" max="15608" width="10.77734375" style="73" customWidth="1"/>
    <col min="15609" max="15609" width="11.6640625" style="73" customWidth="1"/>
    <col min="15610" max="15610" width="6.77734375" style="73" customWidth="1"/>
    <col min="15611" max="15611" width="11" style="73" customWidth="1"/>
    <col min="15612" max="15612" width="16.109375" style="73" customWidth="1"/>
    <col min="15613" max="15614" width="8.21875" style="73" customWidth="1"/>
    <col min="15615" max="15615" width="11.33203125" style="73" customWidth="1"/>
    <col min="15616" max="15616" width="7.33203125" style="73" customWidth="1"/>
    <col min="15617" max="15617" width="8.21875" style="73" customWidth="1"/>
    <col min="15618" max="15618" width="14.5546875" style="73" customWidth="1"/>
    <col min="15619" max="15860" width="8.88671875" style="73"/>
    <col min="15861" max="15861" width="15.21875" style="73" customWidth="1"/>
    <col min="15862" max="15862" width="11.33203125" style="73" customWidth="1"/>
    <col min="15863" max="15864" width="10.77734375" style="73" customWidth="1"/>
    <col min="15865" max="15865" width="11.6640625" style="73" customWidth="1"/>
    <col min="15866" max="15866" width="6.77734375" style="73" customWidth="1"/>
    <col min="15867" max="15867" width="11" style="73" customWidth="1"/>
    <col min="15868" max="15868" width="16.109375" style="73" customWidth="1"/>
    <col min="15869" max="15870" width="8.21875" style="73" customWidth="1"/>
    <col min="15871" max="15871" width="11.33203125" style="73" customWidth="1"/>
    <col min="15872" max="15872" width="7.33203125" style="73" customWidth="1"/>
    <col min="15873" max="15873" width="8.21875" style="73" customWidth="1"/>
    <col min="15874" max="15874" width="14.5546875" style="73" customWidth="1"/>
    <col min="15875" max="16116" width="8.88671875" style="73"/>
    <col min="16117" max="16117" width="15.21875" style="73" customWidth="1"/>
    <col min="16118" max="16118" width="11.33203125" style="73" customWidth="1"/>
    <col min="16119" max="16120" width="10.77734375" style="73" customWidth="1"/>
    <col min="16121" max="16121" width="11.6640625" style="73" customWidth="1"/>
    <col min="16122" max="16122" width="6.77734375" style="73" customWidth="1"/>
    <col min="16123" max="16123" width="11" style="73" customWidth="1"/>
    <col min="16124" max="16124" width="16.109375" style="73" customWidth="1"/>
    <col min="16125" max="16126" width="8.21875" style="73" customWidth="1"/>
    <col min="16127" max="16127" width="11.33203125" style="73" customWidth="1"/>
    <col min="16128" max="16128" width="7.33203125" style="73" customWidth="1"/>
    <col min="16129" max="16129" width="8.21875" style="73" customWidth="1"/>
    <col min="16130" max="16130" width="14.5546875" style="73" customWidth="1"/>
    <col min="16131" max="16384" width="8.88671875" style="73"/>
  </cols>
  <sheetData>
    <row r="1" spans="1:8" s="108" customFormat="1" ht="42" customHeight="1" x14ac:dyDescent="0.15">
      <c r="A1" s="427" t="s">
        <v>109</v>
      </c>
      <c r="B1" s="427"/>
      <c r="C1" s="427"/>
      <c r="D1" s="427"/>
      <c r="E1" s="427"/>
      <c r="F1" s="427"/>
      <c r="G1" s="427"/>
      <c r="H1" s="427"/>
    </row>
    <row r="2" spans="1:8" ht="20.100000000000001" customHeight="1" x14ac:dyDescent="0.15">
      <c r="A2" s="296"/>
      <c r="B2" s="296"/>
      <c r="C2" s="296"/>
      <c r="D2" s="296"/>
      <c r="E2" s="296"/>
      <c r="F2" s="296"/>
      <c r="G2" s="296"/>
      <c r="H2" s="296"/>
    </row>
    <row r="3" spans="1:8" s="124" customFormat="1" ht="30" customHeight="1" x14ac:dyDescent="0.15">
      <c r="A3" s="125" t="str">
        <f>'제수당집 (2)'!A3</f>
        <v>■ 과업명:백남준아트센터 기획전 방호인력 도급 용역[1개월 기준]</v>
      </c>
      <c r="B3" s="123"/>
      <c r="C3" s="123"/>
      <c r="D3" s="123"/>
      <c r="E3" s="123"/>
      <c r="F3" s="123"/>
      <c r="G3" s="123"/>
      <c r="H3" s="78" t="s">
        <v>295</v>
      </c>
    </row>
    <row r="4" spans="1:8" ht="30" customHeight="1" x14ac:dyDescent="0.15">
      <c r="A4" s="435" t="s">
        <v>14</v>
      </c>
      <c r="B4" s="437" t="s">
        <v>110</v>
      </c>
      <c r="C4" s="438"/>
      <c r="D4" s="438"/>
      <c r="E4" s="438"/>
      <c r="F4" s="439"/>
      <c r="G4" s="435" t="s">
        <v>111</v>
      </c>
      <c r="H4" s="440" t="s">
        <v>112</v>
      </c>
    </row>
    <row r="5" spans="1:8" ht="30" customHeight="1" x14ac:dyDescent="0.15">
      <c r="A5" s="436"/>
      <c r="B5" s="111" t="s">
        <v>113</v>
      </c>
      <c r="C5" s="111" t="s">
        <v>114</v>
      </c>
      <c r="D5" s="111" t="s">
        <v>115</v>
      </c>
      <c r="E5" s="111" t="s">
        <v>179</v>
      </c>
      <c r="F5" s="111" t="s">
        <v>116</v>
      </c>
      <c r="G5" s="436"/>
      <c r="H5" s="441"/>
    </row>
    <row r="6" spans="1:8" ht="30" customHeight="1" x14ac:dyDescent="0.15">
      <c r="A6" s="115" t="str">
        <f>'상금 (2)'!A5</f>
        <v>방호원</v>
      </c>
      <c r="B6" s="148">
        <f>'기본 (2)'!E5</f>
        <v>8275440</v>
      </c>
      <c r="C6" s="148">
        <f>'상금 (2)'!E5</f>
        <v>993052</v>
      </c>
      <c r="D6" s="148">
        <f>'노집 (2)'!J6</f>
        <v>2399056</v>
      </c>
      <c r="E6" s="148">
        <f>'복리산출 (2)'!D8</f>
        <v>440000</v>
      </c>
      <c r="F6" s="148">
        <f>SUM(B6:E6)</f>
        <v>12107548</v>
      </c>
      <c r="G6" s="149" t="s">
        <v>117</v>
      </c>
      <c r="H6" s="114"/>
    </row>
    <row r="7" spans="1:8" ht="30" customHeight="1" thickBot="1" x14ac:dyDescent="0.2">
      <c r="A7" s="130"/>
      <c r="B7" s="150"/>
      <c r="C7" s="150"/>
      <c r="D7" s="150"/>
      <c r="E7" s="150"/>
      <c r="F7" s="150"/>
      <c r="G7" s="119"/>
      <c r="H7" s="120"/>
    </row>
    <row r="8" spans="1:8" ht="30" customHeight="1" thickTop="1" x14ac:dyDescent="0.15">
      <c r="A8" s="146" t="s">
        <v>17</v>
      </c>
      <c r="B8" s="151">
        <f>SUM(B6:B7)</f>
        <v>8275440</v>
      </c>
      <c r="C8" s="151">
        <f>SUM(C6:C7)</f>
        <v>993052</v>
      </c>
      <c r="D8" s="151">
        <f>SUM(D6:D7)</f>
        <v>2399056</v>
      </c>
      <c r="E8" s="151">
        <f>SUM(E6:E7)</f>
        <v>440000</v>
      </c>
      <c r="F8" s="151">
        <f>SUM(F6:F7)</f>
        <v>12107548</v>
      </c>
      <c r="G8" s="146"/>
      <c r="H8" s="145">
        <f>SUM(H6:H7)</f>
        <v>0</v>
      </c>
    </row>
    <row r="9" spans="1:8" ht="30" customHeight="1" x14ac:dyDescent="0.15">
      <c r="A9" s="134" t="s">
        <v>401</v>
      </c>
      <c r="B9" s="134"/>
      <c r="C9" s="134"/>
      <c r="D9" s="134"/>
      <c r="E9" s="134"/>
      <c r="F9" s="134"/>
      <c r="G9" s="134"/>
      <c r="H9" s="134"/>
    </row>
    <row r="10" spans="1:8" ht="30" customHeight="1" x14ac:dyDescent="0.15">
      <c r="A10" s="134"/>
      <c r="B10" s="134"/>
      <c r="C10" s="134"/>
      <c r="D10" s="134"/>
      <c r="E10" s="134"/>
      <c r="F10" s="134"/>
      <c r="G10" s="134"/>
      <c r="H10" s="134"/>
    </row>
    <row r="11" spans="1:8" ht="30" customHeight="1" x14ac:dyDescent="0.15">
      <c r="A11" s="134"/>
      <c r="B11" s="134"/>
      <c r="C11" s="134"/>
      <c r="D11" s="134"/>
      <c r="E11" s="134"/>
      <c r="F11" s="134"/>
      <c r="G11" s="134"/>
      <c r="H11" s="134"/>
    </row>
    <row r="12" spans="1:8" ht="30" customHeight="1" x14ac:dyDescent="0.15">
      <c r="A12" s="134"/>
      <c r="B12" s="253">
        <f>'기본 (2)'!E7</f>
        <v>8275440</v>
      </c>
      <c r="C12" s="253">
        <f>'상금 (2)'!E7</f>
        <v>993052</v>
      </c>
      <c r="D12" s="253">
        <f>'제수당집 (2)'!G11</f>
        <v>2399056</v>
      </c>
      <c r="E12" s="253">
        <f>'경집 (2)'!C12</f>
        <v>440000</v>
      </c>
      <c r="F12" s="134"/>
      <c r="G12" s="134"/>
      <c r="H12" s="134"/>
    </row>
    <row r="13" spans="1:8" ht="30" customHeight="1" x14ac:dyDescent="0.15">
      <c r="A13" s="134"/>
      <c r="B13" s="253">
        <f>B8-B12</f>
        <v>0</v>
      </c>
      <c r="C13" s="253">
        <f t="shared" ref="C13:E13" si="0">C8-C12</f>
        <v>0</v>
      </c>
      <c r="D13" s="253">
        <f t="shared" si="0"/>
        <v>0</v>
      </c>
      <c r="E13" s="253">
        <f t="shared" si="0"/>
        <v>0</v>
      </c>
      <c r="F13" s="134"/>
      <c r="G13" s="134"/>
      <c r="H13" s="134"/>
    </row>
  </sheetData>
  <mergeCells count="5">
    <mergeCell ref="A1:H1"/>
    <mergeCell ref="A4:A5"/>
    <mergeCell ref="B4:F4"/>
    <mergeCell ref="G4:G5"/>
    <mergeCell ref="H4:H5"/>
  </mergeCells>
  <phoneticPr fontId="17" type="noConversion"/>
  <printOptions horizontalCentered="1"/>
  <pageMargins left="0.51181102362204722" right="0.51181102362204722" top="1.0236220472440944" bottom="0.78740157480314965" header="0.70866141732283472" footer="0.51181102362204722"/>
  <pageSetup paperSize="9" scale="95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="85" zoomScaleNormal="100" zoomScaleSheetLayoutView="85" workbookViewId="0">
      <selection activeCell="A9" sqref="A9"/>
    </sheetView>
  </sheetViews>
  <sheetFormatPr defaultColWidth="8.88671875" defaultRowHeight="30" customHeight="1" x14ac:dyDescent="0.15"/>
  <cols>
    <col min="1" max="1" width="19.77734375" style="76" customWidth="1"/>
    <col min="2" max="2" width="19.5546875" style="76" customWidth="1"/>
    <col min="3" max="3" width="11.6640625" style="76" customWidth="1"/>
    <col min="4" max="4" width="10.5546875" style="76" customWidth="1"/>
    <col min="5" max="5" width="3.77734375" style="76" customWidth="1"/>
    <col min="6" max="6" width="13.21875" style="73" customWidth="1"/>
    <col min="7" max="7" width="14" style="73" customWidth="1"/>
    <col min="8" max="8" width="14.109375" style="73" customWidth="1"/>
    <col min="9" max="9" width="10.109375" style="73" customWidth="1"/>
    <col min="10" max="16384" width="8.88671875" style="73"/>
  </cols>
  <sheetData>
    <row r="1" spans="1:8" s="108" customFormat="1" ht="42" customHeight="1" x14ac:dyDescent="0.15">
      <c r="A1" s="427" t="s">
        <v>129</v>
      </c>
      <c r="B1" s="427"/>
      <c r="C1" s="427"/>
      <c r="D1" s="427"/>
      <c r="E1" s="427"/>
      <c r="F1" s="427"/>
    </row>
    <row r="2" spans="1:8" ht="20.100000000000001" customHeight="1" x14ac:dyDescent="0.15">
      <c r="G2" s="147"/>
      <c r="H2" s="76"/>
    </row>
    <row r="3" spans="1:8" s="124" customFormat="1" ht="30" customHeight="1" x14ac:dyDescent="0.15">
      <c r="A3" s="23" t="str">
        <f>'원가 (2)'!$A$3</f>
        <v>■ 과업명:백남준아트센터 기획전 방호인력 도급 용역[1개월 기준]</v>
      </c>
      <c r="B3" s="123"/>
      <c r="C3" s="123"/>
      <c r="D3" s="123"/>
      <c r="E3" s="123"/>
      <c r="F3" s="78" t="s">
        <v>296</v>
      </c>
      <c r="G3" s="153"/>
    </row>
    <row r="4" spans="1:8" ht="30" customHeight="1" x14ac:dyDescent="0.15">
      <c r="A4" s="435" t="s">
        <v>14</v>
      </c>
      <c r="B4" s="435" t="s">
        <v>49</v>
      </c>
      <c r="C4" s="437" t="s">
        <v>50</v>
      </c>
      <c r="D4" s="439"/>
      <c r="E4" s="445" t="s">
        <v>77</v>
      </c>
      <c r="F4" s="446"/>
    </row>
    <row r="5" spans="1:8" ht="30" customHeight="1" x14ac:dyDescent="0.15">
      <c r="A5" s="436"/>
      <c r="B5" s="436"/>
      <c r="C5" s="111" t="s">
        <v>48</v>
      </c>
      <c r="D5" s="111" t="s">
        <v>51</v>
      </c>
      <c r="E5" s="447"/>
      <c r="F5" s="448"/>
    </row>
    <row r="6" spans="1:8" ht="30" customHeight="1" x14ac:dyDescent="0.15">
      <c r="A6" s="113" t="str">
        <f>'기본 (2)'!A5</f>
        <v>방호원</v>
      </c>
      <c r="B6" s="154" t="s">
        <v>352</v>
      </c>
      <c r="C6" s="155">
        <f>B14</f>
        <v>95120</v>
      </c>
      <c r="D6" s="155">
        <f>C14</f>
        <v>11890</v>
      </c>
      <c r="E6" s="449"/>
      <c r="F6" s="450"/>
      <c r="G6" s="69"/>
    </row>
    <row r="7" spans="1:8" ht="30" customHeight="1" x14ac:dyDescent="0.15">
      <c r="A7" s="113"/>
      <c r="B7" s="154"/>
      <c r="C7" s="155"/>
      <c r="D7" s="155"/>
      <c r="E7" s="449"/>
      <c r="F7" s="450"/>
      <c r="G7" s="69"/>
    </row>
    <row r="8" spans="1:8" ht="30" customHeight="1" x14ac:dyDescent="0.15">
      <c r="A8" s="134" t="s">
        <v>501</v>
      </c>
      <c r="B8" s="156"/>
      <c r="C8" s="156"/>
      <c r="D8" s="156"/>
      <c r="E8" s="156"/>
      <c r="F8" s="157"/>
    </row>
    <row r="9" spans="1:8" ht="30" customHeight="1" x14ac:dyDescent="0.15">
      <c r="A9" s="134"/>
      <c r="B9" s="156"/>
      <c r="C9" s="156"/>
      <c r="D9" s="156"/>
      <c r="E9" s="156"/>
      <c r="F9" s="157"/>
    </row>
    <row r="10" spans="1:8" ht="30" customHeight="1" x14ac:dyDescent="0.15">
      <c r="A10" s="134"/>
      <c r="B10" s="156"/>
      <c r="C10" s="156"/>
      <c r="D10" s="156"/>
      <c r="E10" s="156"/>
      <c r="F10" s="157"/>
    </row>
    <row r="11" spans="1:8" ht="30" customHeight="1" x14ac:dyDescent="0.15">
      <c r="A11" s="124" t="s">
        <v>455</v>
      </c>
      <c r="B11" s="158"/>
      <c r="C11" s="158"/>
      <c r="D11" s="158"/>
      <c r="E11" s="158"/>
    </row>
    <row r="12" spans="1:8" ht="30" customHeight="1" x14ac:dyDescent="0.15">
      <c r="A12" s="435" t="s">
        <v>144</v>
      </c>
      <c r="B12" s="437" t="s">
        <v>52</v>
      </c>
      <c r="C12" s="439"/>
      <c r="D12" s="445" t="s">
        <v>77</v>
      </c>
      <c r="E12" s="451"/>
      <c r="F12" s="446"/>
    </row>
    <row r="13" spans="1:8" ht="30" customHeight="1" x14ac:dyDescent="0.15">
      <c r="A13" s="436"/>
      <c r="B13" s="298" t="s">
        <v>48</v>
      </c>
      <c r="C13" s="297" t="s">
        <v>51</v>
      </c>
      <c r="D13" s="447"/>
      <c r="E13" s="452"/>
      <c r="F13" s="448"/>
    </row>
    <row r="14" spans="1:8" ht="30" customHeight="1" x14ac:dyDescent="0.15">
      <c r="A14" s="154" t="s">
        <v>322</v>
      </c>
      <c r="B14" s="159">
        <f>TRUNC(C14*8)</f>
        <v>95120</v>
      </c>
      <c r="C14" s="160">
        <f>노임!C14</f>
        <v>11890</v>
      </c>
      <c r="D14" s="453" t="s">
        <v>456</v>
      </c>
      <c r="E14" s="454"/>
      <c r="F14" s="455"/>
    </row>
    <row r="15" spans="1:8" s="269" customFormat="1" ht="30" hidden="1" customHeight="1" x14ac:dyDescent="0.15">
      <c r="A15" s="270" t="s">
        <v>206</v>
      </c>
      <c r="B15" s="271">
        <v>80103</v>
      </c>
      <c r="C15" s="272">
        <f>ROUND(B15/8,0)</f>
        <v>10013</v>
      </c>
      <c r="D15" s="442"/>
      <c r="E15" s="443"/>
      <c r="F15" s="444"/>
    </row>
    <row r="16" spans="1:8" ht="30" customHeight="1" x14ac:dyDescent="0.15">
      <c r="A16" s="134" t="s">
        <v>398</v>
      </c>
      <c r="B16" s="161"/>
      <c r="C16" s="162"/>
      <c r="D16" s="163"/>
      <c r="E16" s="163"/>
      <c r="F16" s="163"/>
    </row>
    <row r="18" spans="1:1" ht="30" customHeight="1" x14ac:dyDescent="0.15">
      <c r="A18" s="73"/>
    </row>
    <row r="19" spans="1:1" ht="30" customHeight="1" x14ac:dyDescent="0.15">
      <c r="A19" s="73"/>
    </row>
    <row r="20" spans="1:1" ht="30" customHeight="1" x14ac:dyDescent="0.15">
      <c r="A20" s="73"/>
    </row>
    <row r="21" spans="1:1" ht="30" customHeight="1" x14ac:dyDescent="0.15">
      <c r="A21" s="73"/>
    </row>
    <row r="22" spans="1:1" ht="30" customHeight="1" x14ac:dyDescent="0.15">
      <c r="A22" s="73"/>
    </row>
  </sheetData>
  <mergeCells count="12">
    <mergeCell ref="D15:F15"/>
    <mergeCell ref="A1:F1"/>
    <mergeCell ref="A4:A5"/>
    <mergeCell ref="B4:B5"/>
    <mergeCell ref="C4:D4"/>
    <mergeCell ref="E4:F5"/>
    <mergeCell ref="E6:F6"/>
    <mergeCell ref="E7:F7"/>
    <mergeCell ref="A12:A13"/>
    <mergeCell ref="B12:C12"/>
    <mergeCell ref="D12:F13"/>
    <mergeCell ref="D14:F14"/>
  </mergeCells>
  <phoneticPr fontId="17" type="noConversion"/>
  <printOptions horizontalCentered="1"/>
  <pageMargins left="0.54" right="0.49" top="1.0236220472440944" bottom="0.57999999999999996" header="0.70866141732283472" footer="0.51181102362204722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Normal="100" zoomScaleSheetLayoutView="100" workbookViewId="0">
      <selection activeCell="D5" sqref="D5"/>
    </sheetView>
  </sheetViews>
  <sheetFormatPr defaultColWidth="8.88671875" defaultRowHeight="13.5" x14ac:dyDescent="0.15"/>
  <cols>
    <col min="1" max="1" width="16" style="77" customWidth="1"/>
    <col min="2" max="2" width="9.77734375" style="77" customWidth="1"/>
    <col min="3" max="3" width="8.88671875" style="77" customWidth="1"/>
    <col min="4" max="4" width="9.77734375" style="77" customWidth="1"/>
    <col min="5" max="5" width="10" style="77" customWidth="1"/>
    <col min="6" max="7" width="8.77734375" style="77" customWidth="1"/>
    <col min="8" max="8" width="10.77734375" style="77" customWidth="1"/>
    <col min="9" max="9" width="8.88671875" style="77" hidden="1" customWidth="1"/>
    <col min="10" max="10" width="12" style="77" customWidth="1"/>
    <col min="11" max="11" width="11.21875" style="77" bestFit="1" customWidth="1"/>
    <col min="12" max="12" width="8.88671875" style="77" customWidth="1"/>
    <col min="13" max="256" width="8.88671875" style="77"/>
    <col min="257" max="257" width="12.88671875" style="77" customWidth="1"/>
    <col min="258" max="258" width="10.77734375" style="77" customWidth="1"/>
    <col min="259" max="259" width="8.77734375" style="77" customWidth="1"/>
    <col min="260" max="261" width="10.77734375" style="77" customWidth="1"/>
    <col min="262" max="262" width="8.77734375" style="77" customWidth="1"/>
    <col min="263" max="264" width="10.77734375" style="77" customWidth="1"/>
    <col min="265" max="268" width="8.88671875" style="77" customWidth="1"/>
    <col min="269" max="512" width="8.88671875" style="77"/>
    <col min="513" max="513" width="12.88671875" style="77" customWidth="1"/>
    <col min="514" max="514" width="10.77734375" style="77" customWidth="1"/>
    <col min="515" max="515" width="8.77734375" style="77" customWidth="1"/>
    <col min="516" max="517" width="10.77734375" style="77" customWidth="1"/>
    <col min="518" max="518" width="8.77734375" style="77" customWidth="1"/>
    <col min="519" max="520" width="10.77734375" style="77" customWidth="1"/>
    <col min="521" max="524" width="8.88671875" style="77" customWidth="1"/>
    <col min="525" max="768" width="8.88671875" style="77"/>
    <col min="769" max="769" width="12.88671875" style="77" customWidth="1"/>
    <col min="770" max="770" width="10.77734375" style="77" customWidth="1"/>
    <col min="771" max="771" width="8.77734375" style="77" customWidth="1"/>
    <col min="772" max="773" width="10.77734375" style="77" customWidth="1"/>
    <col min="774" max="774" width="8.77734375" style="77" customWidth="1"/>
    <col min="775" max="776" width="10.77734375" style="77" customWidth="1"/>
    <col min="777" max="780" width="8.88671875" style="77" customWidth="1"/>
    <col min="781" max="1024" width="8.88671875" style="77"/>
    <col min="1025" max="1025" width="12.88671875" style="77" customWidth="1"/>
    <col min="1026" max="1026" width="10.77734375" style="77" customWidth="1"/>
    <col min="1027" max="1027" width="8.77734375" style="77" customWidth="1"/>
    <col min="1028" max="1029" width="10.77734375" style="77" customWidth="1"/>
    <col min="1030" max="1030" width="8.77734375" style="77" customWidth="1"/>
    <col min="1031" max="1032" width="10.77734375" style="77" customWidth="1"/>
    <col min="1033" max="1036" width="8.88671875" style="77" customWidth="1"/>
    <col min="1037" max="1280" width="8.88671875" style="77"/>
    <col min="1281" max="1281" width="12.88671875" style="77" customWidth="1"/>
    <col min="1282" max="1282" width="10.77734375" style="77" customWidth="1"/>
    <col min="1283" max="1283" width="8.77734375" style="77" customWidth="1"/>
    <col min="1284" max="1285" width="10.77734375" style="77" customWidth="1"/>
    <col min="1286" max="1286" width="8.77734375" style="77" customWidth="1"/>
    <col min="1287" max="1288" width="10.77734375" style="77" customWidth="1"/>
    <col min="1289" max="1292" width="8.88671875" style="77" customWidth="1"/>
    <col min="1293" max="1536" width="8.88671875" style="77"/>
    <col min="1537" max="1537" width="12.88671875" style="77" customWidth="1"/>
    <col min="1538" max="1538" width="10.77734375" style="77" customWidth="1"/>
    <col min="1539" max="1539" width="8.77734375" style="77" customWidth="1"/>
    <col min="1540" max="1541" width="10.77734375" style="77" customWidth="1"/>
    <col min="1542" max="1542" width="8.77734375" style="77" customWidth="1"/>
    <col min="1543" max="1544" width="10.77734375" style="77" customWidth="1"/>
    <col min="1545" max="1548" width="8.88671875" style="77" customWidth="1"/>
    <col min="1549" max="1792" width="8.88671875" style="77"/>
    <col min="1793" max="1793" width="12.88671875" style="77" customWidth="1"/>
    <col min="1794" max="1794" width="10.77734375" style="77" customWidth="1"/>
    <col min="1795" max="1795" width="8.77734375" style="77" customWidth="1"/>
    <col min="1796" max="1797" width="10.77734375" style="77" customWidth="1"/>
    <col min="1798" max="1798" width="8.77734375" style="77" customWidth="1"/>
    <col min="1799" max="1800" width="10.77734375" style="77" customWidth="1"/>
    <col min="1801" max="1804" width="8.88671875" style="77" customWidth="1"/>
    <col min="1805" max="2048" width="8.88671875" style="77"/>
    <col min="2049" max="2049" width="12.88671875" style="77" customWidth="1"/>
    <col min="2050" max="2050" width="10.77734375" style="77" customWidth="1"/>
    <col min="2051" max="2051" width="8.77734375" style="77" customWidth="1"/>
    <col min="2052" max="2053" width="10.77734375" style="77" customWidth="1"/>
    <col min="2054" max="2054" width="8.77734375" style="77" customWidth="1"/>
    <col min="2055" max="2056" width="10.77734375" style="77" customWidth="1"/>
    <col min="2057" max="2060" width="8.88671875" style="77" customWidth="1"/>
    <col min="2061" max="2304" width="8.88671875" style="77"/>
    <col min="2305" max="2305" width="12.88671875" style="77" customWidth="1"/>
    <col min="2306" max="2306" width="10.77734375" style="77" customWidth="1"/>
    <col min="2307" max="2307" width="8.77734375" style="77" customWidth="1"/>
    <col min="2308" max="2309" width="10.77734375" style="77" customWidth="1"/>
    <col min="2310" max="2310" width="8.77734375" style="77" customWidth="1"/>
    <col min="2311" max="2312" width="10.77734375" style="77" customWidth="1"/>
    <col min="2313" max="2316" width="8.88671875" style="77" customWidth="1"/>
    <col min="2317" max="2560" width="8.88671875" style="77"/>
    <col min="2561" max="2561" width="12.88671875" style="77" customWidth="1"/>
    <col min="2562" max="2562" width="10.77734375" style="77" customWidth="1"/>
    <col min="2563" max="2563" width="8.77734375" style="77" customWidth="1"/>
    <col min="2564" max="2565" width="10.77734375" style="77" customWidth="1"/>
    <col min="2566" max="2566" width="8.77734375" style="77" customWidth="1"/>
    <col min="2567" max="2568" width="10.77734375" style="77" customWidth="1"/>
    <col min="2569" max="2572" width="8.88671875" style="77" customWidth="1"/>
    <col min="2573" max="2816" width="8.88671875" style="77"/>
    <col min="2817" max="2817" width="12.88671875" style="77" customWidth="1"/>
    <col min="2818" max="2818" width="10.77734375" style="77" customWidth="1"/>
    <col min="2819" max="2819" width="8.77734375" style="77" customWidth="1"/>
    <col min="2820" max="2821" width="10.77734375" style="77" customWidth="1"/>
    <col min="2822" max="2822" width="8.77734375" style="77" customWidth="1"/>
    <col min="2823" max="2824" width="10.77734375" style="77" customWidth="1"/>
    <col min="2825" max="2828" width="8.88671875" style="77" customWidth="1"/>
    <col min="2829" max="3072" width="8.88671875" style="77"/>
    <col min="3073" max="3073" width="12.88671875" style="77" customWidth="1"/>
    <col min="3074" max="3074" width="10.77734375" style="77" customWidth="1"/>
    <col min="3075" max="3075" width="8.77734375" style="77" customWidth="1"/>
    <col min="3076" max="3077" width="10.77734375" style="77" customWidth="1"/>
    <col min="3078" max="3078" width="8.77734375" style="77" customWidth="1"/>
    <col min="3079" max="3080" width="10.77734375" style="77" customWidth="1"/>
    <col min="3081" max="3084" width="8.88671875" style="77" customWidth="1"/>
    <col min="3085" max="3328" width="8.88671875" style="77"/>
    <col min="3329" max="3329" width="12.88671875" style="77" customWidth="1"/>
    <col min="3330" max="3330" width="10.77734375" style="77" customWidth="1"/>
    <col min="3331" max="3331" width="8.77734375" style="77" customWidth="1"/>
    <col min="3332" max="3333" width="10.77734375" style="77" customWidth="1"/>
    <col min="3334" max="3334" width="8.77734375" style="77" customWidth="1"/>
    <col min="3335" max="3336" width="10.77734375" style="77" customWidth="1"/>
    <col min="3337" max="3340" width="8.88671875" style="77" customWidth="1"/>
    <col min="3341" max="3584" width="8.88671875" style="77"/>
    <col min="3585" max="3585" width="12.88671875" style="77" customWidth="1"/>
    <col min="3586" max="3586" width="10.77734375" style="77" customWidth="1"/>
    <col min="3587" max="3587" width="8.77734375" style="77" customWidth="1"/>
    <col min="3588" max="3589" width="10.77734375" style="77" customWidth="1"/>
    <col min="3590" max="3590" width="8.77734375" style="77" customWidth="1"/>
    <col min="3591" max="3592" width="10.77734375" style="77" customWidth="1"/>
    <col min="3593" max="3596" width="8.88671875" style="77" customWidth="1"/>
    <col min="3597" max="3840" width="8.88671875" style="77"/>
    <col min="3841" max="3841" width="12.88671875" style="77" customWidth="1"/>
    <col min="3842" max="3842" width="10.77734375" style="77" customWidth="1"/>
    <col min="3843" max="3843" width="8.77734375" style="77" customWidth="1"/>
    <col min="3844" max="3845" width="10.77734375" style="77" customWidth="1"/>
    <col min="3846" max="3846" width="8.77734375" style="77" customWidth="1"/>
    <col min="3847" max="3848" width="10.77734375" style="77" customWidth="1"/>
    <col min="3849" max="3852" width="8.88671875" style="77" customWidth="1"/>
    <col min="3853" max="4096" width="8.88671875" style="77"/>
    <col min="4097" max="4097" width="12.88671875" style="77" customWidth="1"/>
    <col min="4098" max="4098" width="10.77734375" style="77" customWidth="1"/>
    <col min="4099" max="4099" width="8.77734375" style="77" customWidth="1"/>
    <col min="4100" max="4101" width="10.77734375" style="77" customWidth="1"/>
    <col min="4102" max="4102" width="8.77734375" style="77" customWidth="1"/>
    <col min="4103" max="4104" width="10.77734375" style="77" customWidth="1"/>
    <col min="4105" max="4108" width="8.88671875" style="77" customWidth="1"/>
    <col min="4109" max="4352" width="8.88671875" style="77"/>
    <col min="4353" max="4353" width="12.88671875" style="77" customWidth="1"/>
    <col min="4354" max="4354" width="10.77734375" style="77" customWidth="1"/>
    <col min="4355" max="4355" width="8.77734375" style="77" customWidth="1"/>
    <col min="4356" max="4357" width="10.77734375" style="77" customWidth="1"/>
    <col min="4358" max="4358" width="8.77734375" style="77" customWidth="1"/>
    <col min="4359" max="4360" width="10.77734375" style="77" customWidth="1"/>
    <col min="4361" max="4364" width="8.88671875" style="77" customWidth="1"/>
    <col min="4365" max="4608" width="8.88671875" style="77"/>
    <col min="4609" max="4609" width="12.88671875" style="77" customWidth="1"/>
    <col min="4610" max="4610" width="10.77734375" style="77" customWidth="1"/>
    <col min="4611" max="4611" width="8.77734375" style="77" customWidth="1"/>
    <col min="4612" max="4613" width="10.77734375" style="77" customWidth="1"/>
    <col min="4614" max="4614" width="8.77734375" style="77" customWidth="1"/>
    <col min="4615" max="4616" width="10.77734375" style="77" customWidth="1"/>
    <col min="4617" max="4620" width="8.88671875" style="77" customWidth="1"/>
    <col min="4621" max="4864" width="8.88671875" style="77"/>
    <col min="4865" max="4865" width="12.88671875" style="77" customWidth="1"/>
    <col min="4866" max="4866" width="10.77734375" style="77" customWidth="1"/>
    <col min="4867" max="4867" width="8.77734375" style="77" customWidth="1"/>
    <col min="4868" max="4869" width="10.77734375" style="77" customWidth="1"/>
    <col min="4870" max="4870" width="8.77734375" style="77" customWidth="1"/>
    <col min="4871" max="4872" width="10.77734375" style="77" customWidth="1"/>
    <col min="4873" max="4876" width="8.88671875" style="77" customWidth="1"/>
    <col min="4877" max="5120" width="8.88671875" style="77"/>
    <col min="5121" max="5121" width="12.88671875" style="77" customWidth="1"/>
    <col min="5122" max="5122" width="10.77734375" style="77" customWidth="1"/>
    <col min="5123" max="5123" width="8.77734375" style="77" customWidth="1"/>
    <col min="5124" max="5125" width="10.77734375" style="77" customWidth="1"/>
    <col min="5126" max="5126" width="8.77734375" style="77" customWidth="1"/>
    <col min="5127" max="5128" width="10.77734375" style="77" customWidth="1"/>
    <col min="5129" max="5132" width="8.88671875" style="77" customWidth="1"/>
    <col min="5133" max="5376" width="8.88671875" style="77"/>
    <col min="5377" max="5377" width="12.88671875" style="77" customWidth="1"/>
    <col min="5378" max="5378" width="10.77734375" style="77" customWidth="1"/>
    <col min="5379" max="5379" width="8.77734375" style="77" customWidth="1"/>
    <col min="5380" max="5381" width="10.77734375" style="77" customWidth="1"/>
    <col min="5382" max="5382" width="8.77734375" style="77" customWidth="1"/>
    <col min="5383" max="5384" width="10.77734375" style="77" customWidth="1"/>
    <col min="5385" max="5388" width="8.88671875" style="77" customWidth="1"/>
    <col min="5389" max="5632" width="8.88671875" style="77"/>
    <col min="5633" max="5633" width="12.88671875" style="77" customWidth="1"/>
    <col min="5634" max="5634" width="10.77734375" style="77" customWidth="1"/>
    <col min="5635" max="5635" width="8.77734375" style="77" customWidth="1"/>
    <col min="5636" max="5637" width="10.77734375" style="77" customWidth="1"/>
    <col min="5638" max="5638" width="8.77734375" style="77" customWidth="1"/>
    <col min="5639" max="5640" width="10.77734375" style="77" customWidth="1"/>
    <col min="5641" max="5644" width="8.88671875" style="77" customWidth="1"/>
    <col min="5645" max="5888" width="8.88671875" style="77"/>
    <col min="5889" max="5889" width="12.88671875" style="77" customWidth="1"/>
    <col min="5890" max="5890" width="10.77734375" style="77" customWidth="1"/>
    <col min="5891" max="5891" width="8.77734375" style="77" customWidth="1"/>
    <col min="5892" max="5893" width="10.77734375" style="77" customWidth="1"/>
    <col min="5894" max="5894" width="8.77734375" style="77" customWidth="1"/>
    <col min="5895" max="5896" width="10.77734375" style="77" customWidth="1"/>
    <col min="5897" max="5900" width="8.88671875" style="77" customWidth="1"/>
    <col min="5901" max="6144" width="8.88671875" style="77"/>
    <col min="6145" max="6145" width="12.88671875" style="77" customWidth="1"/>
    <col min="6146" max="6146" width="10.77734375" style="77" customWidth="1"/>
    <col min="6147" max="6147" width="8.77734375" style="77" customWidth="1"/>
    <col min="6148" max="6149" width="10.77734375" style="77" customWidth="1"/>
    <col min="6150" max="6150" width="8.77734375" style="77" customWidth="1"/>
    <col min="6151" max="6152" width="10.77734375" style="77" customWidth="1"/>
    <col min="6153" max="6156" width="8.88671875" style="77" customWidth="1"/>
    <col min="6157" max="6400" width="8.88671875" style="77"/>
    <col min="6401" max="6401" width="12.88671875" style="77" customWidth="1"/>
    <col min="6402" max="6402" width="10.77734375" style="77" customWidth="1"/>
    <col min="6403" max="6403" width="8.77734375" style="77" customWidth="1"/>
    <col min="6404" max="6405" width="10.77734375" style="77" customWidth="1"/>
    <col min="6406" max="6406" width="8.77734375" style="77" customWidth="1"/>
    <col min="6407" max="6408" width="10.77734375" style="77" customWidth="1"/>
    <col min="6409" max="6412" width="8.88671875" style="77" customWidth="1"/>
    <col min="6413" max="6656" width="8.88671875" style="77"/>
    <col min="6657" max="6657" width="12.88671875" style="77" customWidth="1"/>
    <col min="6658" max="6658" width="10.77734375" style="77" customWidth="1"/>
    <col min="6659" max="6659" width="8.77734375" style="77" customWidth="1"/>
    <col min="6660" max="6661" width="10.77734375" style="77" customWidth="1"/>
    <col min="6662" max="6662" width="8.77734375" style="77" customWidth="1"/>
    <col min="6663" max="6664" width="10.77734375" style="77" customWidth="1"/>
    <col min="6665" max="6668" width="8.88671875" style="77" customWidth="1"/>
    <col min="6669" max="6912" width="8.88671875" style="77"/>
    <col min="6913" max="6913" width="12.88671875" style="77" customWidth="1"/>
    <col min="6914" max="6914" width="10.77734375" style="77" customWidth="1"/>
    <col min="6915" max="6915" width="8.77734375" style="77" customWidth="1"/>
    <col min="6916" max="6917" width="10.77734375" style="77" customWidth="1"/>
    <col min="6918" max="6918" width="8.77734375" style="77" customWidth="1"/>
    <col min="6919" max="6920" width="10.77734375" style="77" customWidth="1"/>
    <col min="6921" max="6924" width="8.88671875" style="77" customWidth="1"/>
    <col min="6925" max="7168" width="8.88671875" style="77"/>
    <col min="7169" max="7169" width="12.88671875" style="77" customWidth="1"/>
    <col min="7170" max="7170" width="10.77734375" style="77" customWidth="1"/>
    <col min="7171" max="7171" width="8.77734375" style="77" customWidth="1"/>
    <col min="7172" max="7173" width="10.77734375" style="77" customWidth="1"/>
    <col min="7174" max="7174" width="8.77734375" style="77" customWidth="1"/>
    <col min="7175" max="7176" width="10.77734375" style="77" customWidth="1"/>
    <col min="7177" max="7180" width="8.88671875" style="77" customWidth="1"/>
    <col min="7181" max="7424" width="8.88671875" style="77"/>
    <col min="7425" max="7425" width="12.88671875" style="77" customWidth="1"/>
    <col min="7426" max="7426" width="10.77734375" style="77" customWidth="1"/>
    <col min="7427" max="7427" width="8.77734375" style="77" customWidth="1"/>
    <col min="7428" max="7429" width="10.77734375" style="77" customWidth="1"/>
    <col min="7430" max="7430" width="8.77734375" style="77" customWidth="1"/>
    <col min="7431" max="7432" width="10.77734375" style="77" customWidth="1"/>
    <col min="7433" max="7436" width="8.88671875" style="77" customWidth="1"/>
    <col min="7437" max="7680" width="8.88671875" style="77"/>
    <col min="7681" max="7681" width="12.88671875" style="77" customWidth="1"/>
    <col min="7682" max="7682" width="10.77734375" style="77" customWidth="1"/>
    <col min="7683" max="7683" width="8.77734375" style="77" customWidth="1"/>
    <col min="7684" max="7685" width="10.77734375" style="77" customWidth="1"/>
    <col min="7686" max="7686" width="8.77734375" style="77" customWidth="1"/>
    <col min="7687" max="7688" width="10.77734375" style="77" customWidth="1"/>
    <col min="7689" max="7692" width="8.88671875" style="77" customWidth="1"/>
    <col min="7693" max="7936" width="8.88671875" style="77"/>
    <col min="7937" max="7937" width="12.88671875" style="77" customWidth="1"/>
    <col min="7938" max="7938" width="10.77734375" style="77" customWidth="1"/>
    <col min="7939" max="7939" width="8.77734375" style="77" customWidth="1"/>
    <col min="7940" max="7941" width="10.77734375" style="77" customWidth="1"/>
    <col min="7942" max="7942" width="8.77734375" style="77" customWidth="1"/>
    <col min="7943" max="7944" width="10.77734375" style="77" customWidth="1"/>
    <col min="7945" max="7948" width="8.88671875" style="77" customWidth="1"/>
    <col min="7949" max="8192" width="8.88671875" style="77"/>
    <col min="8193" max="8193" width="12.88671875" style="77" customWidth="1"/>
    <col min="8194" max="8194" width="10.77734375" style="77" customWidth="1"/>
    <col min="8195" max="8195" width="8.77734375" style="77" customWidth="1"/>
    <col min="8196" max="8197" width="10.77734375" style="77" customWidth="1"/>
    <col min="8198" max="8198" width="8.77734375" style="77" customWidth="1"/>
    <col min="8199" max="8200" width="10.77734375" style="77" customWidth="1"/>
    <col min="8201" max="8204" width="8.88671875" style="77" customWidth="1"/>
    <col min="8205" max="8448" width="8.88671875" style="77"/>
    <col min="8449" max="8449" width="12.88671875" style="77" customWidth="1"/>
    <col min="8450" max="8450" width="10.77734375" style="77" customWidth="1"/>
    <col min="8451" max="8451" width="8.77734375" style="77" customWidth="1"/>
    <col min="8452" max="8453" width="10.77734375" style="77" customWidth="1"/>
    <col min="8454" max="8454" width="8.77734375" style="77" customWidth="1"/>
    <col min="8455" max="8456" width="10.77734375" style="77" customWidth="1"/>
    <col min="8457" max="8460" width="8.88671875" style="77" customWidth="1"/>
    <col min="8461" max="8704" width="8.88671875" style="77"/>
    <col min="8705" max="8705" width="12.88671875" style="77" customWidth="1"/>
    <col min="8706" max="8706" width="10.77734375" style="77" customWidth="1"/>
    <col min="8707" max="8707" width="8.77734375" style="77" customWidth="1"/>
    <col min="8708" max="8709" width="10.77734375" style="77" customWidth="1"/>
    <col min="8710" max="8710" width="8.77734375" style="77" customWidth="1"/>
    <col min="8711" max="8712" width="10.77734375" style="77" customWidth="1"/>
    <col min="8713" max="8716" width="8.88671875" style="77" customWidth="1"/>
    <col min="8717" max="8960" width="8.88671875" style="77"/>
    <col min="8961" max="8961" width="12.88671875" style="77" customWidth="1"/>
    <col min="8962" max="8962" width="10.77734375" style="77" customWidth="1"/>
    <col min="8963" max="8963" width="8.77734375" style="77" customWidth="1"/>
    <col min="8964" max="8965" width="10.77734375" style="77" customWidth="1"/>
    <col min="8966" max="8966" width="8.77734375" style="77" customWidth="1"/>
    <col min="8967" max="8968" width="10.77734375" style="77" customWidth="1"/>
    <col min="8969" max="8972" width="8.88671875" style="77" customWidth="1"/>
    <col min="8973" max="9216" width="8.88671875" style="77"/>
    <col min="9217" max="9217" width="12.88671875" style="77" customWidth="1"/>
    <col min="9218" max="9218" width="10.77734375" style="77" customWidth="1"/>
    <col min="9219" max="9219" width="8.77734375" style="77" customWidth="1"/>
    <col min="9220" max="9221" width="10.77734375" style="77" customWidth="1"/>
    <col min="9222" max="9222" width="8.77734375" style="77" customWidth="1"/>
    <col min="9223" max="9224" width="10.77734375" style="77" customWidth="1"/>
    <col min="9225" max="9228" width="8.88671875" style="77" customWidth="1"/>
    <col min="9229" max="9472" width="8.88671875" style="77"/>
    <col min="9473" max="9473" width="12.88671875" style="77" customWidth="1"/>
    <col min="9474" max="9474" width="10.77734375" style="77" customWidth="1"/>
    <col min="9475" max="9475" width="8.77734375" style="77" customWidth="1"/>
    <col min="9476" max="9477" width="10.77734375" style="77" customWidth="1"/>
    <col min="9478" max="9478" width="8.77734375" style="77" customWidth="1"/>
    <col min="9479" max="9480" width="10.77734375" style="77" customWidth="1"/>
    <col min="9481" max="9484" width="8.88671875" style="77" customWidth="1"/>
    <col min="9485" max="9728" width="8.88671875" style="77"/>
    <col min="9729" max="9729" width="12.88671875" style="77" customWidth="1"/>
    <col min="9730" max="9730" width="10.77734375" style="77" customWidth="1"/>
    <col min="9731" max="9731" width="8.77734375" style="77" customWidth="1"/>
    <col min="9732" max="9733" width="10.77734375" style="77" customWidth="1"/>
    <col min="9734" max="9734" width="8.77734375" style="77" customWidth="1"/>
    <col min="9735" max="9736" width="10.77734375" style="77" customWidth="1"/>
    <col min="9737" max="9740" width="8.88671875" style="77" customWidth="1"/>
    <col min="9741" max="9984" width="8.88671875" style="77"/>
    <col min="9985" max="9985" width="12.88671875" style="77" customWidth="1"/>
    <col min="9986" max="9986" width="10.77734375" style="77" customWidth="1"/>
    <col min="9987" max="9987" width="8.77734375" style="77" customWidth="1"/>
    <col min="9988" max="9989" width="10.77734375" style="77" customWidth="1"/>
    <col min="9990" max="9990" width="8.77734375" style="77" customWidth="1"/>
    <col min="9991" max="9992" width="10.77734375" style="77" customWidth="1"/>
    <col min="9993" max="9996" width="8.88671875" style="77" customWidth="1"/>
    <col min="9997" max="10240" width="8.88671875" style="77"/>
    <col min="10241" max="10241" width="12.88671875" style="77" customWidth="1"/>
    <col min="10242" max="10242" width="10.77734375" style="77" customWidth="1"/>
    <col min="10243" max="10243" width="8.77734375" style="77" customWidth="1"/>
    <col min="10244" max="10245" width="10.77734375" style="77" customWidth="1"/>
    <col min="10246" max="10246" width="8.77734375" style="77" customWidth="1"/>
    <col min="10247" max="10248" width="10.77734375" style="77" customWidth="1"/>
    <col min="10249" max="10252" width="8.88671875" style="77" customWidth="1"/>
    <col min="10253" max="10496" width="8.88671875" style="77"/>
    <col min="10497" max="10497" width="12.88671875" style="77" customWidth="1"/>
    <col min="10498" max="10498" width="10.77734375" style="77" customWidth="1"/>
    <col min="10499" max="10499" width="8.77734375" style="77" customWidth="1"/>
    <col min="10500" max="10501" width="10.77734375" style="77" customWidth="1"/>
    <col min="10502" max="10502" width="8.77734375" style="77" customWidth="1"/>
    <col min="10503" max="10504" width="10.77734375" style="77" customWidth="1"/>
    <col min="10505" max="10508" width="8.88671875" style="77" customWidth="1"/>
    <col min="10509" max="10752" width="8.88671875" style="77"/>
    <col min="10753" max="10753" width="12.88671875" style="77" customWidth="1"/>
    <col min="10754" max="10754" width="10.77734375" style="77" customWidth="1"/>
    <col min="10755" max="10755" width="8.77734375" style="77" customWidth="1"/>
    <col min="10756" max="10757" width="10.77734375" style="77" customWidth="1"/>
    <col min="10758" max="10758" width="8.77734375" style="77" customWidth="1"/>
    <col min="10759" max="10760" width="10.77734375" style="77" customWidth="1"/>
    <col min="10761" max="10764" width="8.88671875" style="77" customWidth="1"/>
    <col min="10765" max="11008" width="8.88671875" style="77"/>
    <col min="11009" max="11009" width="12.88671875" style="77" customWidth="1"/>
    <col min="11010" max="11010" width="10.77734375" style="77" customWidth="1"/>
    <col min="11011" max="11011" width="8.77734375" style="77" customWidth="1"/>
    <col min="11012" max="11013" width="10.77734375" style="77" customWidth="1"/>
    <col min="11014" max="11014" width="8.77734375" style="77" customWidth="1"/>
    <col min="11015" max="11016" width="10.77734375" style="77" customWidth="1"/>
    <col min="11017" max="11020" width="8.88671875" style="77" customWidth="1"/>
    <col min="11021" max="11264" width="8.88671875" style="77"/>
    <col min="11265" max="11265" width="12.88671875" style="77" customWidth="1"/>
    <col min="11266" max="11266" width="10.77734375" style="77" customWidth="1"/>
    <col min="11267" max="11267" width="8.77734375" style="77" customWidth="1"/>
    <col min="11268" max="11269" width="10.77734375" style="77" customWidth="1"/>
    <col min="11270" max="11270" width="8.77734375" style="77" customWidth="1"/>
    <col min="11271" max="11272" width="10.77734375" style="77" customWidth="1"/>
    <col min="11273" max="11276" width="8.88671875" style="77" customWidth="1"/>
    <col min="11277" max="11520" width="8.88671875" style="77"/>
    <col min="11521" max="11521" width="12.88671875" style="77" customWidth="1"/>
    <col min="11522" max="11522" width="10.77734375" style="77" customWidth="1"/>
    <col min="11523" max="11523" width="8.77734375" style="77" customWidth="1"/>
    <col min="11524" max="11525" width="10.77734375" style="77" customWidth="1"/>
    <col min="11526" max="11526" width="8.77734375" style="77" customWidth="1"/>
    <col min="11527" max="11528" width="10.77734375" style="77" customWidth="1"/>
    <col min="11529" max="11532" width="8.88671875" style="77" customWidth="1"/>
    <col min="11533" max="11776" width="8.88671875" style="77"/>
    <col min="11777" max="11777" width="12.88671875" style="77" customWidth="1"/>
    <col min="11778" max="11778" width="10.77734375" style="77" customWidth="1"/>
    <col min="11779" max="11779" width="8.77734375" style="77" customWidth="1"/>
    <col min="11780" max="11781" width="10.77734375" style="77" customWidth="1"/>
    <col min="11782" max="11782" width="8.77734375" style="77" customWidth="1"/>
    <col min="11783" max="11784" width="10.77734375" style="77" customWidth="1"/>
    <col min="11785" max="11788" width="8.88671875" style="77" customWidth="1"/>
    <col min="11789" max="12032" width="8.88671875" style="77"/>
    <col min="12033" max="12033" width="12.88671875" style="77" customWidth="1"/>
    <col min="12034" max="12034" width="10.77734375" style="77" customWidth="1"/>
    <col min="12035" max="12035" width="8.77734375" style="77" customWidth="1"/>
    <col min="12036" max="12037" width="10.77734375" style="77" customWidth="1"/>
    <col min="12038" max="12038" width="8.77734375" style="77" customWidth="1"/>
    <col min="12039" max="12040" width="10.77734375" style="77" customWidth="1"/>
    <col min="12041" max="12044" width="8.88671875" style="77" customWidth="1"/>
    <col min="12045" max="12288" width="8.88671875" style="77"/>
    <col min="12289" max="12289" width="12.88671875" style="77" customWidth="1"/>
    <col min="12290" max="12290" width="10.77734375" style="77" customWidth="1"/>
    <col min="12291" max="12291" width="8.77734375" style="77" customWidth="1"/>
    <col min="12292" max="12293" width="10.77734375" style="77" customWidth="1"/>
    <col min="12294" max="12294" width="8.77734375" style="77" customWidth="1"/>
    <col min="12295" max="12296" width="10.77734375" style="77" customWidth="1"/>
    <col min="12297" max="12300" width="8.88671875" style="77" customWidth="1"/>
    <col min="12301" max="12544" width="8.88671875" style="77"/>
    <col min="12545" max="12545" width="12.88671875" style="77" customWidth="1"/>
    <col min="12546" max="12546" width="10.77734375" style="77" customWidth="1"/>
    <col min="12547" max="12547" width="8.77734375" style="77" customWidth="1"/>
    <col min="12548" max="12549" width="10.77734375" style="77" customWidth="1"/>
    <col min="12550" max="12550" width="8.77734375" style="77" customWidth="1"/>
    <col min="12551" max="12552" width="10.77734375" style="77" customWidth="1"/>
    <col min="12553" max="12556" width="8.88671875" style="77" customWidth="1"/>
    <col min="12557" max="12800" width="8.88671875" style="77"/>
    <col min="12801" max="12801" width="12.88671875" style="77" customWidth="1"/>
    <col min="12802" max="12802" width="10.77734375" style="77" customWidth="1"/>
    <col min="12803" max="12803" width="8.77734375" style="77" customWidth="1"/>
    <col min="12804" max="12805" width="10.77734375" style="77" customWidth="1"/>
    <col min="12806" max="12806" width="8.77734375" style="77" customWidth="1"/>
    <col min="12807" max="12808" width="10.77734375" style="77" customWidth="1"/>
    <col min="12809" max="12812" width="8.88671875" style="77" customWidth="1"/>
    <col min="12813" max="13056" width="8.88671875" style="77"/>
    <col min="13057" max="13057" width="12.88671875" style="77" customWidth="1"/>
    <col min="13058" max="13058" width="10.77734375" style="77" customWidth="1"/>
    <col min="13059" max="13059" width="8.77734375" style="77" customWidth="1"/>
    <col min="13060" max="13061" width="10.77734375" style="77" customWidth="1"/>
    <col min="13062" max="13062" width="8.77734375" style="77" customWidth="1"/>
    <col min="13063" max="13064" width="10.77734375" style="77" customWidth="1"/>
    <col min="13065" max="13068" width="8.88671875" style="77" customWidth="1"/>
    <col min="13069" max="13312" width="8.88671875" style="77"/>
    <col min="13313" max="13313" width="12.88671875" style="77" customWidth="1"/>
    <col min="13314" max="13314" width="10.77734375" style="77" customWidth="1"/>
    <col min="13315" max="13315" width="8.77734375" style="77" customWidth="1"/>
    <col min="13316" max="13317" width="10.77734375" style="77" customWidth="1"/>
    <col min="13318" max="13318" width="8.77734375" style="77" customWidth="1"/>
    <col min="13319" max="13320" width="10.77734375" style="77" customWidth="1"/>
    <col min="13321" max="13324" width="8.88671875" style="77" customWidth="1"/>
    <col min="13325" max="13568" width="8.88671875" style="77"/>
    <col min="13569" max="13569" width="12.88671875" style="77" customWidth="1"/>
    <col min="13570" max="13570" width="10.77734375" style="77" customWidth="1"/>
    <col min="13571" max="13571" width="8.77734375" style="77" customWidth="1"/>
    <col min="13572" max="13573" width="10.77734375" style="77" customWidth="1"/>
    <col min="13574" max="13574" width="8.77734375" style="77" customWidth="1"/>
    <col min="13575" max="13576" width="10.77734375" style="77" customWidth="1"/>
    <col min="13577" max="13580" width="8.88671875" style="77" customWidth="1"/>
    <col min="13581" max="13824" width="8.88671875" style="77"/>
    <col min="13825" max="13825" width="12.88671875" style="77" customWidth="1"/>
    <col min="13826" max="13826" width="10.77734375" style="77" customWidth="1"/>
    <col min="13827" max="13827" width="8.77734375" style="77" customWidth="1"/>
    <col min="13828" max="13829" width="10.77734375" style="77" customWidth="1"/>
    <col min="13830" max="13830" width="8.77734375" style="77" customWidth="1"/>
    <col min="13831" max="13832" width="10.77734375" style="77" customWidth="1"/>
    <col min="13833" max="13836" width="8.88671875" style="77" customWidth="1"/>
    <col min="13837" max="14080" width="8.88671875" style="77"/>
    <col min="14081" max="14081" width="12.88671875" style="77" customWidth="1"/>
    <col min="14082" max="14082" width="10.77734375" style="77" customWidth="1"/>
    <col min="14083" max="14083" width="8.77734375" style="77" customWidth="1"/>
    <col min="14084" max="14085" width="10.77734375" style="77" customWidth="1"/>
    <col min="14086" max="14086" width="8.77734375" style="77" customWidth="1"/>
    <col min="14087" max="14088" width="10.77734375" style="77" customWidth="1"/>
    <col min="14089" max="14092" width="8.88671875" style="77" customWidth="1"/>
    <col min="14093" max="14336" width="8.88671875" style="77"/>
    <col min="14337" max="14337" width="12.88671875" style="77" customWidth="1"/>
    <col min="14338" max="14338" width="10.77734375" style="77" customWidth="1"/>
    <col min="14339" max="14339" width="8.77734375" style="77" customWidth="1"/>
    <col min="14340" max="14341" width="10.77734375" style="77" customWidth="1"/>
    <col min="14342" max="14342" width="8.77734375" style="77" customWidth="1"/>
    <col min="14343" max="14344" width="10.77734375" style="77" customWidth="1"/>
    <col min="14345" max="14348" width="8.88671875" style="77" customWidth="1"/>
    <col min="14349" max="14592" width="8.88671875" style="77"/>
    <col min="14593" max="14593" width="12.88671875" style="77" customWidth="1"/>
    <col min="14594" max="14594" width="10.77734375" style="77" customWidth="1"/>
    <col min="14595" max="14595" width="8.77734375" style="77" customWidth="1"/>
    <col min="14596" max="14597" width="10.77734375" style="77" customWidth="1"/>
    <col min="14598" max="14598" width="8.77734375" style="77" customWidth="1"/>
    <col min="14599" max="14600" width="10.77734375" style="77" customWidth="1"/>
    <col min="14601" max="14604" width="8.88671875" style="77" customWidth="1"/>
    <col min="14605" max="14848" width="8.88671875" style="77"/>
    <col min="14849" max="14849" width="12.88671875" style="77" customWidth="1"/>
    <col min="14850" max="14850" width="10.77734375" style="77" customWidth="1"/>
    <col min="14851" max="14851" width="8.77734375" style="77" customWidth="1"/>
    <col min="14852" max="14853" width="10.77734375" style="77" customWidth="1"/>
    <col min="14854" max="14854" width="8.77734375" style="77" customWidth="1"/>
    <col min="14855" max="14856" width="10.77734375" style="77" customWidth="1"/>
    <col min="14857" max="14860" width="8.88671875" style="77" customWidth="1"/>
    <col min="14861" max="15104" width="8.88671875" style="77"/>
    <col min="15105" max="15105" width="12.88671875" style="77" customWidth="1"/>
    <col min="15106" max="15106" width="10.77734375" style="77" customWidth="1"/>
    <col min="15107" max="15107" width="8.77734375" style="77" customWidth="1"/>
    <col min="15108" max="15109" width="10.77734375" style="77" customWidth="1"/>
    <col min="15110" max="15110" width="8.77734375" style="77" customWidth="1"/>
    <col min="15111" max="15112" width="10.77734375" style="77" customWidth="1"/>
    <col min="15113" max="15116" width="8.88671875" style="77" customWidth="1"/>
    <col min="15117" max="15360" width="8.88671875" style="77"/>
    <col min="15361" max="15361" width="12.88671875" style="77" customWidth="1"/>
    <col min="15362" max="15362" width="10.77734375" style="77" customWidth="1"/>
    <col min="15363" max="15363" width="8.77734375" style="77" customWidth="1"/>
    <col min="15364" max="15365" width="10.77734375" style="77" customWidth="1"/>
    <col min="15366" max="15366" width="8.77734375" style="77" customWidth="1"/>
    <col min="15367" max="15368" width="10.77734375" style="77" customWidth="1"/>
    <col min="15369" max="15372" width="8.88671875" style="77" customWidth="1"/>
    <col min="15373" max="15616" width="8.88671875" style="77"/>
    <col min="15617" max="15617" width="12.88671875" style="77" customWidth="1"/>
    <col min="15618" max="15618" width="10.77734375" style="77" customWidth="1"/>
    <col min="15619" max="15619" width="8.77734375" style="77" customWidth="1"/>
    <col min="15620" max="15621" width="10.77734375" style="77" customWidth="1"/>
    <col min="15622" max="15622" width="8.77734375" style="77" customWidth="1"/>
    <col min="15623" max="15624" width="10.77734375" style="77" customWidth="1"/>
    <col min="15625" max="15628" width="8.88671875" style="77" customWidth="1"/>
    <col min="15629" max="15872" width="8.88671875" style="77"/>
    <col min="15873" max="15873" width="12.88671875" style="77" customWidth="1"/>
    <col min="15874" max="15874" width="10.77734375" style="77" customWidth="1"/>
    <col min="15875" max="15875" width="8.77734375" style="77" customWidth="1"/>
    <col min="15876" max="15877" width="10.77734375" style="77" customWidth="1"/>
    <col min="15878" max="15878" width="8.77734375" style="77" customWidth="1"/>
    <col min="15879" max="15880" width="10.77734375" style="77" customWidth="1"/>
    <col min="15881" max="15884" width="8.88671875" style="77" customWidth="1"/>
    <col min="15885" max="16128" width="8.88671875" style="77"/>
    <col min="16129" max="16129" width="12.88671875" style="77" customWidth="1"/>
    <col min="16130" max="16130" width="10.77734375" style="77" customWidth="1"/>
    <col min="16131" max="16131" width="8.77734375" style="77" customWidth="1"/>
    <col min="16132" max="16133" width="10.77734375" style="77" customWidth="1"/>
    <col min="16134" max="16134" width="8.77734375" style="77" customWidth="1"/>
    <col min="16135" max="16136" width="10.77734375" style="77" customWidth="1"/>
    <col min="16137" max="16140" width="8.88671875" style="77" customWidth="1"/>
    <col min="16141" max="16384" width="8.88671875" style="77"/>
  </cols>
  <sheetData>
    <row r="1" spans="1:12" s="166" customFormat="1" ht="39.950000000000003" customHeight="1" x14ac:dyDescent="0.15">
      <c r="A1" s="164" t="s">
        <v>130</v>
      </c>
      <c r="B1" s="165"/>
      <c r="C1" s="165"/>
      <c r="D1" s="165"/>
      <c r="E1" s="165"/>
      <c r="F1" s="165"/>
      <c r="G1" s="165"/>
      <c r="H1" s="165"/>
    </row>
    <row r="2" spans="1:12" s="166" customFormat="1" ht="20.100000000000001" customHeight="1" x14ac:dyDescent="0.15"/>
    <row r="3" spans="1:12" s="16" customFormat="1" ht="30" customHeight="1" x14ac:dyDescent="0.15">
      <c r="A3" s="16" t="str">
        <f>'노임 (2)'!A3</f>
        <v>■ 과업명:백남준아트센터 기획전 방호인력 도급 용역[1개월 기준]</v>
      </c>
      <c r="H3" s="167" t="s">
        <v>297</v>
      </c>
    </row>
    <row r="4" spans="1:12" s="243" customFormat="1" ht="30" customHeight="1" x14ac:dyDescent="0.15">
      <c r="A4" s="240" t="s">
        <v>27</v>
      </c>
      <c r="B4" s="241" t="s">
        <v>119</v>
      </c>
      <c r="C4" s="241" t="s">
        <v>120</v>
      </c>
      <c r="D4" s="241" t="s">
        <v>121</v>
      </c>
      <c r="E4" s="240" t="s">
        <v>122</v>
      </c>
      <c r="F4" s="241" t="s">
        <v>204</v>
      </c>
      <c r="G4" s="241" t="s">
        <v>123</v>
      </c>
      <c r="H4" s="241" t="s">
        <v>124</v>
      </c>
      <c r="I4" s="242"/>
      <c r="J4" s="242"/>
      <c r="K4" s="242"/>
      <c r="L4" s="242"/>
    </row>
    <row r="5" spans="1:12" s="243" customFormat="1" ht="30" customHeight="1" x14ac:dyDescent="0.15">
      <c r="A5" s="244" t="str">
        <f>'기본 (2)'!A5</f>
        <v>방호원</v>
      </c>
      <c r="B5" s="245">
        <f>'노집 (2)'!B6</f>
        <v>2068860</v>
      </c>
      <c r="C5" s="245">
        <f>'노집 (2)'!E6</f>
        <v>248263</v>
      </c>
      <c r="D5" s="245">
        <f>'복리산출 (2)'!B6</f>
        <v>110000</v>
      </c>
      <c r="E5" s="245">
        <f>SUM(B5:D5)</f>
        <v>2427123</v>
      </c>
      <c r="F5" s="245">
        <f>'근로시간 (2)'!I5</f>
        <v>174</v>
      </c>
      <c r="G5" s="245">
        <f>TRUNC(E5/F5)</f>
        <v>13948</v>
      </c>
      <c r="H5" s="245">
        <f>TRUNC(G5*I5)</f>
        <v>111584</v>
      </c>
      <c r="I5" s="246">
        <f>'산식 (2)'!L5</f>
        <v>8</v>
      </c>
      <c r="J5" s="247"/>
      <c r="K5" s="248"/>
      <c r="L5" s="247"/>
    </row>
    <row r="6" spans="1:12" s="243" customFormat="1" ht="30" customHeight="1" x14ac:dyDescent="0.15">
      <c r="A6" s="244"/>
      <c r="B6" s="245"/>
      <c r="C6" s="245"/>
      <c r="D6" s="245"/>
      <c r="E6" s="245"/>
      <c r="F6" s="245"/>
      <c r="G6" s="245"/>
      <c r="H6" s="245"/>
      <c r="I6" s="246"/>
      <c r="J6" s="247"/>
      <c r="K6" s="248"/>
      <c r="L6" s="247"/>
    </row>
    <row r="7" spans="1:12" s="243" customFormat="1" ht="23.1" customHeight="1" x14ac:dyDescent="0.15">
      <c r="A7" s="243" t="s">
        <v>140</v>
      </c>
      <c r="J7" s="249"/>
    </row>
    <row r="8" spans="1:12" s="243" customFormat="1" ht="23.1" customHeight="1" x14ac:dyDescent="0.15">
      <c r="A8" s="243" t="s">
        <v>256</v>
      </c>
      <c r="J8" s="249"/>
    </row>
    <row r="9" spans="1:12" s="243" customFormat="1" ht="23.1" customHeight="1" x14ac:dyDescent="0.15">
      <c r="A9" s="243" t="s">
        <v>257</v>
      </c>
    </row>
    <row r="10" spans="1:12" s="243" customFormat="1" ht="23.1" customHeight="1" x14ac:dyDescent="0.15">
      <c r="A10" s="243" t="s">
        <v>258</v>
      </c>
    </row>
    <row r="11" spans="1:12" s="243" customFormat="1" ht="23.1" customHeight="1" x14ac:dyDescent="0.15">
      <c r="A11" s="243" t="s">
        <v>259</v>
      </c>
    </row>
    <row r="12" spans="1:12" s="243" customFormat="1" ht="23.1" customHeight="1" x14ac:dyDescent="0.15">
      <c r="A12" s="243" t="s">
        <v>260</v>
      </c>
    </row>
    <row r="13" spans="1:12" s="243" customFormat="1" ht="23.1" customHeight="1" x14ac:dyDescent="0.15">
      <c r="A13" s="243" t="s">
        <v>261</v>
      </c>
    </row>
    <row r="14" spans="1:12" s="243" customFormat="1" ht="23.1" customHeight="1" x14ac:dyDescent="0.15">
      <c r="A14" s="243" t="s">
        <v>262</v>
      </c>
    </row>
    <row r="15" spans="1:12" s="243" customFormat="1" ht="23.1" customHeight="1" x14ac:dyDescent="0.15">
      <c r="A15" s="243" t="s">
        <v>428</v>
      </c>
    </row>
    <row r="16" spans="1:12" s="243" customFormat="1" ht="23.1" customHeight="1" x14ac:dyDescent="0.15">
      <c r="A16" s="243" t="s">
        <v>263</v>
      </c>
    </row>
    <row r="17" spans="1:9" s="243" customFormat="1" ht="23.1" customHeight="1" x14ac:dyDescent="0.15">
      <c r="A17" s="243" t="s">
        <v>264</v>
      </c>
    </row>
    <row r="18" spans="1:9" s="243" customFormat="1" ht="23.1" customHeight="1" x14ac:dyDescent="0.15">
      <c r="A18" s="243" t="s">
        <v>426</v>
      </c>
      <c r="I18" s="352" t="s">
        <v>425</v>
      </c>
    </row>
    <row r="19" spans="1:9" s="243" customFormat="1" ht="23.1" customHeight="1" x14ac:dyDescent="0.15">
      <c r="A19" s="243" t="s">
        <v>265</v>
      </c>
    </row>
    <row r="20" spans="1:9" s="243" customFormat="1" ht="23.1" customHeight="1" x14ac:dyDescent="0.15">
      <c r="A20" s="243" t="s">
        <v>266</v>
      </c>
    </row>
    <row r="21" spans="1:9" s="243" customFormat="1" ht="23.1" customHeight="1" x14ac:dyDescent="0.15">
      <c r="A21" s="243" t="s">
        <v>267</v>
      </c>
    </row>
    <row r="22" spans="1:9" s="243" customFormat="1" ht="23.1" customHeight="1" x14ac:dyDescent="0.15">
      <c r="A22" s="243" t="s">
        <v>424</v>
      </c>
    </row>
    <row r="23" spans="1:9" s="243" customFormat="1" ht="23.1" customHeight="1" x14ac:dyDescent="0.15">
      <c r="A23" s="243" t="s">
        <v>205</v>
      </c>
    </row>
    <row r="24" spans="1:9" s="243" customFormat="1" ht="23.1" customHeight="1" x14ac:dyDescent="0.15">
      <c r="A24" s="243" t="s">
        <v>208</v>
      </c>
    </row>
    <row r="25" spans="1:9" s="15" customFormat="1" ht="12" x14ac:dyDescent="0.15"/>
    <row r="26" spans="1:9" s="15" customFormat="1" ht="12" x14ac:dyDescent="0.15"/>
    <row r="27" spans="1:9" s="15" customFormat="1" ht="12" x14ac:dyDescent="0.15"/>
    <row r="28" spans="1:9" s="15" customFormat="1" ht="12" x14ac:dyDescent="0.15"/>
  </sheetData>
  <phoneticPr fontId="17" type="noConversion"/>
  <printOptions horizontalCentered="1"/>
  <pageMargins left="0.47244094488188981" right="0.47244094488188981" top="0.9055118110236221" bottom="0.59055118110236227" header="0.31496062992125984" footer="0.31496062992125984"/>
  <pageSetup paperSize="9" scale="9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view="pageBreakPreview" zoomScaleNormal="100" zoomScaleSheetLayoutView="100" workbookViewId="0">
      <selection activeCell="H12" sqref="H12"/>
    </sheetView>
  </sheetViews>
  <sheetFormatPr defaultRowHeight="30" customHeight="1" x14ac:dyDescent="0.15"/>
  <cols>
    <col min="1" max="1" width="11.6640625" style="171" customWidth="1"/>
    <col min="2" max="2" width="10.21875" style="171" customWidth="1"/>
    <col min="3" max="3" width="7.109375" style="171" bestFit="1" customWidth="1"/>
    <col min="4" max="4" width="8.33203125" style="171" customWidth="1"/>
    <col min="5" max="5" width="8.77734375" style="171" customWidth="1"/>
    <col min="6" max="6" width="7.109375" style="171" customWidth="1"/>
    <col min="7" max="7" width="8.88671875" style="171" customWidth="1"/>
    <col min="8" max="8" width="7.109375" style="171" customWidth="1"/>
    <col min="9" max="11" width="8.33203125" style="171" customWidth="1"/>
    <col min="12" max="12" width="4.77734375" style="171" customWidth="1"/>
    <col min="13" max="13" width="6" style="171" bestFit="1" customWidth="1"/>
    <col min="14" max="14" width="6.44140625" style="171" bestFit="1" customWidth="1"/>
    <col min="15" max="15" width="7.109375" style="171" bestFit="1" customWidth="1"/>
    <col min="16" max="16" width="5.77734375" style="171" customWidth="1"/>
    <col min="17" max="17" width="8.5546875" style="191" customWidth="1"/>
    <col min="18" max="18" width="10.6640625" style="191" customWidth="1"/>
    <col min="19" max="19" width="8" style="191" customWidth="1"/>
    <col min="20" max="22" width="8.88671875" style="171"/>
    <col min="23" max="23" width="0" style="171" hidden="1" customWidth="1"/>
    <col min="24" max="16384" width="8.88671875" style="171"/>
  </cols>
  <sheetData>
    <row r="1" spans="1:25" ht="39.950000000000003" customHeight="1" x14ac:dyDescent="0.15">
      <c r="A1" s="482" t="s">
        <v>342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170"/>
      <c r="R1" s="170"/>
      <c r="S1" s="170"/>
    </row>
    <row r="2" spans="1:25" ht="20.100000000000001" customHeight="1" x14ac:dyDescent="0.1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0"/>
      <c r="R2" s="170"/>
      <c r="S2" s="170"/>
    </row>
    <row r="3" spans="1:25" s="225" customFormat="1" ht="30" customHeight="1" x14ac:dyDescent="0.15">
      <c r="A3" s="173" t="str">
        <f>'통상임금 (2)'!A3</f>
        <v>■ 과업명:백남준아트센터 기획전 방호인력 도급 용역[1개월 기준]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67" t="s">
        <v>298</v>
      </c>
      <c r="Q3" s="170"/>
      <c r="R3" s="170"/>
      <c r="S3" s="170"/>
    </row>
    <row r="4" spans="1:25" s="174" customFormat="1" ht="30" customHeight="1" x14ac:dyDescent="0.15">
      <c r="A4" s="478" t="s">
        <v>118</v>
      </c>
      <c r="B4" s="483" t="s">
        <v>254</v>
      </c>
      <c r="C4" s="484"/>
      <c r="D4" s="484"/>
      <c r="E4" s="484"/>
      <c r="F4" s="485"/>
      <c r="G4" s="483" t="s">
        <v>268</v>
      </c>
      <c r="H4" s="484"/>
      <c r="I4" s="484"/>
      <c r="J4" s="484"/>
      <c r="K4" s="485"/>
      <c r="L4" s="475" t="s">
        <v>175</v>
      </c>
      <c r="M4" s="475" t="s">
        <v>176</v>
      </c>
      <c r="N4" s="475" t="s">
        <v>277</v>
      </c>
      <c r="O4" s="475" t="s">
        <v>458</v>
      </c>
      <c r="P4" s="475" t="s">
        <v>253</v>
      </c>
      <c r="Q4" s="170"/>
      <c r="R4" s="170"/>
      <c r="S4" s="475" t="s">
        <v>177</v>
      </c>
      <c r="U4" s="477"/>
    </row>
    <row r="5" spans="1:25" ht="30" customHeight="1" x14ac:dyDescent="0.15">
      <c r="A5" s="478"/>
      <c r="B5" s="337" t="s">
        <v>34</v>
      </c>
      <c r="C5" s="337" t="s">
        <v>28</v>
      </c>
      <c r="D5" s="337" t="s">
        <v>178</v>
      </c>
      <c r="E5" s="337" t="s">
        <v>179</v>
      </c>
      <c r="F5" s="337" t="s">
        <v>180</v>
      </c>
      <c r="G5" s="337" t="s">
        <v>34</v>
      </c>
      <c r="H5" s="337" t="s">
        <v>28</v>
      </c>
      <c r="I5" s="337" t="s">
        <v>178</v>
      </c>
      <c r="J5" s="336" t="s">
        <v>181</v>
      </c>
      <c r="K5" s="337" t="s">
        <v>182</v>
      </c>
      <c r="L5" s="476"/>
      <c r="M5" s="476"/>
      <c r="N5" s="476"/>
      <c r="O5" s="476"/>
      <c r="P5" s="476"/>
      <c r="Q5" s="275" t="s">
        <v>183</v>
      </c>
      <c r="R5" s="276" t="s">
        <v>459</v>
      </c>
      <c r="S5" s="476" t="s">
        <v>177</v>
      </c>
      <c r="T5" s="175"/>
      <c r="U5" s="477"/>
      <c r="V5" s="175"/>
      <c r="W5" s="175"/>
    </row>
    <row r="6" spans="1:25" ht="30" customHeight="1" x14ac:dyDescent="0.15">
      <c r="A6" s="223" t="str">
        <f>'기본 (2)'!A5</f>
        <v>방호원</v>
      </c>
      <c r="B6" s="176">
        <f>'노집 (2)'!B6</f>
        <v>2068860</v>
      </c>
      <c r="C6" s="176">
        <f>'노집 (2)'!E6</f>
        <v>248263</v>
      </c>
      <c r="D6" s="176">
        <v>0</v>
      </c>
      <c r="E6" s="176">
        <f>'복리산출 (2)'!B6</f>
        <v>110000</v>
      </c>
      <c r="F6" s="176">
        <v>0</v>
      </c>
      <c r="G6" s="176">
        <f t="shared" ref="G6" si="0">B6</f>
        <v>2068860</v>
      </c>
      <c r="H6" s="176">
        <f>IF(C6-$F$25&lt;0,0,C6-$F$25)</f>
        <v>248263</v>
      </c>
      <c r="I6" s="176">
        <f t="shared" ref="I6" si="1">D6</f>
        <v>0</v>
      </c>
      <c r="J6" s="176">
        <f>IF((E6+F6)-$F$26&lt;0,0,(E6+F6)-$F$26)</f>
        <v>110000</v>
      </c>
      <c r="K6" s="176">
        <f t="shared" ref="K6" si="2">G6+H6+J6+I6</f>
        <v>2427123</v>
      </c>
      <c r="L6" s="335">
        <f>'근로시간 (2)'!I5</f>
        <v>174</v>
      </c>
      <c r="M6" s="259">
        <f>Q6</f>
        <v>0.87995000000000001</v>
      </c>
      <c r="N6" s="177">
        <f t="shared" ref="N6" si="3">ROUND(K6/L6*M6,0)</f>
        <v>12274</v>
      </c>
      <c r="O6" s="177">
        <f>R6</f>
        <v>9860</v>
      </c>
      <c r="P6" s="335" t="str">
        <f t="shared" ref="P6" si="4">IF(N6&gt;O6,"○","×")</f>
        <v>○</v>
      </c>
      <c r="Q6" s="279">
        <v>0.87995000000000001</v>
      </c>
      <c r="R6" s="280">
        <v>9860</v>
      </c>
      <c r="S6" s="177">
        <f t="shared" ref="S6" si="5">N6-O6</f>
        <v>2414</v>
      </c>
      <c r="T6" s="179"/>
      <c r="U6" s="267"/>
      <c r="V6" s="179"/>
      <c r="W6" s="179"/>
      <c r="Y6" s="180"/>
    </row>
    <row r="7" spans="1:25" ht="30" customHeight="1" x14ac:dyDescent="0.15">
      <c r="A7" s="223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335"/>
      <c r="M7" s="259"/>
      <c r="N7" s="177"/>
      <c r="O7" s="177"/>
      <c r="P7" s="335"/>
      <c r="Q7" s="279"/>
      <c r="R7" s="280"/>
      <c r="S7" s="177"/>
      <c r="T7" s="179"/>
      <c r="U7" s="267"/>
      <c r="V7" s="179"/>
      <c r="W7" s="179"/>
      <c r="Y7" s="180"/>
    </row>
    <row r="8" spans="1:25" s="184" customFormat="1" ht="24.95" customHeight="1" x14ac:dyDescent="0.15">
      <c r="A8" s="182" t="s">
        <v>341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3"/>
      <c r="R8" s="183"/>
      <c r="S8" s="183"/>
    </row>
    <row r="9" spans="1:25" s="184" customFormat="1" ht="24.95" customHeight="1" x14ac:dyDescent="0.15">
      <c r="A9" s="182" t="s">
        <v>255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3"/>
      <c r="R9" s="183"/>
      <c r="S9" s="183"/>
    </row>
    <row r="10" spans="1:25" s="184" customFormat="1" ht="24.95" customHeight="1" x14ac:dyDescent="0.15">
      <c r="A10" s="182" t="s">
        <v>299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3"/>
      <c r="R10" s="183"/>
      <c r="S10" s="183"/>
    </row>
    <row r="11" spans="1:25" s="184" customFormat="1" ht="24.95" customHeight="1" x14ac:dyDescent="0.15">
      <c r="A11" s="182" t="s">
        <v>300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3"/>
      <c r="R11" s="183"/>
      <c r="S11" s="183"/>
    </row>
    <row r="12" spans="1:25" s="184" customFormat="1" ht="24.95" customHeight="1" x14ac:dyDescent="0.15">
      <c r="A12" s="182" t="s">
        <v>430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3"/>
      <c r="R12" s="183"/>
      <c r="S12" s="183"/>
    </row>
    <row r="13" spans="1:25" s="184" customFormat="1" ht="24.95" customHeight="1" x14ac:dyDescent="0.15">
      <c r="A13" s="182" t="s">
        <v>269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R13" s="183"/>
      <c r="S13" s="183"/>
      <c r="W13" s="260" t="s">
        <v>276</v>
      </c>
    </row>
    <row r="14" spans="1:25" s="184" customFormat="1" ht="24.95" customHeight="1" x14ac:dyDescent="0.15">
      <c r="A14" s="182" t="s">
        <v>278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R14" s="183"/>
      <c r="S14" s="183"/>
    </row>
    <row r="15" spans="1:25" s="184" customFormat="1" ht="24.95" customHeight="1" x14ac:dyDescent="0.15">
      <c r="A15" s="182" t="s">
        <v>402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R15" s="183"/>
      <c r="S15" s="183"/>
      <c r="W15" s="251"/>
    </row>
    <row r="16" spans="1:25" s="184" customFormat="1" ht="24.95" customHeight="1" x14ac:dyDescent="0.15">
      <c r="A16" s="182" t="s">
        <v>464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R16" s="183"/>
      <c r="S16" s="183"/>
      <c r="W16" s="183"/>
    </row>
    <row r="17" spans="1:23" s="184" customFormat="1" ht="24.95" customHeight="1" x14ac:dyDescent="0.15">
      <c r="A17" s="182" t="s">
        <v>465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R17" s="183"/>
      <c r="S17" s="183"/>
      <c r="W17" s="183"/>
    </row>
    <row r="18" spans="1:23" s="184" customFormat="1" ht="24.95" customHeight="1" x14ac:dyDescent="0.15">
      <c r="A18" s="182" t="s">
        <v>279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R18" s="183"/>
      <c r="S18" s="183"/>
      <c r="W18" s="183"/>
    </row>
    <row r="19" spans="1:23" s="184" customFormat="1" ht="24.95" customHeight="1" x14ac:dyDescent="0.15">
      <c r="A19" s="182" t="s">
        <v>431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R19" s="183"/>
      <c r="S19" s="183"/>
      <c r="W19" s="183"/>
    </row>
    <row r="20" spans="1:23" s="184" customFormat="1" ht="24.95" customHeight="1" x14ac:dyDescent="0.15">
      <c r="A20" s="182" t="s">
        <v>462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3"/>
      <c r="R20" s="183"/>
      <c r="S20" s="183"/>
    </row>
    <row r="21" spans="1:23" s="184" customFormat="1" ht="24.95" customHeight="1" x14ac:dyDescent="0.15">
      <c r="A21" s="182" t="s">
        <v>383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3"/>
      <c r="R21" s="183"/>
      <c r="S21" s="183"/>
    </row>
    <row r="22" spans="1:23" s="184" customFormat="1" ht="24.95" customHeight="1" x14ac:dyDescent="0.15">
      <c r="A22" s="182" t="s">
        <v>463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3"/>
      <c r="R22" s="183"/>
      <c r="S22" s="183"/>
    </row>
    <row r="23" spans="1:23" s="184" customFormat="1" ht="24.95" customHeight="1" x14ac:dyDescent="0.15">
      <c r="A23" s="173" t="s">
        <v>184</v>
      </c>
      <c r="B23" s="182"/>
      <c r="C23" s="182"/>
      <c r="D23" s="182"/>
      <c r="E23" s="182"/>
      <c r="F23" s="182"/>
      <c r="G23" s="182"/>
      <c r="H23" s="182"/>
      <c r="I23" s="185" t="s">
        <v>174</v>
      </c>
      <c r="J23" s="182"/>
      <c r="K23" s="182"/>
      <c r="L23" s="182"/>
      <c r="M23" s="182"/>
      <c r="N23" s="182"/>
      <c r="O23" s="182"/>
      <c r="P23" s="185"/>
      <c r="Q23" s="183"/>
      <c r="R23" s="183"/>
      <c r="S23" s="183"/>
    </row>
    <row r="24" spans="1:23" s="184" customFormat="1" ht="24.95" customHeight="1" x14ac:dyDescent="0.15">
      <c r="A24" s="478" t="s">
        <v>118</v>
      </c>
      <c r="B24" s="478"/>
      <c r="C24" s="479" t="s">
        <v>185</v>
      </c>
      <c r="D24" s="480"/>
      <c r="E24" s="337" t="s">
        <v>186</v>
      </c>
      <c r="F24" s="481" t="s">
        <v>182</v>
      </c>
      <c r="G24" s="481"/>
      <c r="H24" s="481" t="s">
        <v>187</v>
      </c>
      <c r="I24" s="481"/>
      <c r="J24" s="186"/>
      <c r="K24" s="186"/>
      <c r="L24" s="186"/>
      <c r="M24" s="186"/>
      <c r="N24" s="186"/>
      <c r="O24" s="186"/>
      <c r="P24" s="187"/>
      <c r="Q24" s="190"/>
      <c r="R24" s="183"/>
      <c r="S24" s="183"/>
    </row>
    <row r="25" spans="1:23" s="184" customFormat="1" ht="24.95" customHeight="1" x14ac:dyDescent="0.15">
      <c r="A25" s="466" t="str">
        <f>A6</f>
        <v>방호원</v>
      </c>
      <c r="B25" s="324" t="s">
        <v>28</v>
      </c>
      <c r="C25" s="468">
        <f>TRUNC($R$6*L6)</f>
        <v>1715640</v>
      </c>
      <c r="D25" s="469"/>
      <c r="E25" s="181">
        <v>0</v>
      </c>
      <c r="F25" s="470">
        <f t="shared" ref="F25:F26" si="6">TRUNC(C25*E25)</f>
        <v>0</v>
      </c>
      <c r="G25" s="470"/>
      <c r="H25" s="471" t="s">
        <v>461</v>
      </c>
      <c r="I25" s="472"/>
      <c r="J25" s="186"/>
      <c r="K25" s="186"/>
      <c r="L25" s="186"/>
      <c r="M25" s="186"/>
      <c r="N25" s="186"/>
      <c r="O25" s="186"/>
      <c r="P25" s="187"/>
      <c r="Q25" s="183"/>
      <c r="R25" s="183"/>
      <c r="S25" s="183"/>
    </row>
    <row r="26" spans="1:23" s="184" customFormat="1" ht="24.95" customHeight="1" x14ac:dyDescent="0.15">
      <c r="A26" s="467"/>
      <c r="B26" s="324" t="s">
        <v>89</v>
      </c>
      <c r="C26" s="468">
        <f>C25</f>
        <v>1715640</v>
      </c>
      <c r="D26" s="469"/>
      <c r="E26" s="181">
        <v>0</v>
      </c>
      <c r="F26" s="470">
        <f t="shared" si="6"/>
        <v>0</v>
      </c>
      <c r="G26" s="470"/>
      <c r="H26" s="473"/>
      <c r="I26" s="474"/>
      <c r="J26" s="186"/>
      <c r="K26" s="186"/>
      <c r="L26" s="186"/>
      <c r="M26" s="186"/>
      <c r="N26" s="186"/>
      <c r="O26" s="186"/>
      <c r="P26" s="187"/>
      <c r="Q26" s="190">
        <f>(E6+F6)-F26</f>
        <v>110000</v>
      </c>
      <c r="R26" s="183"/>
      <c r="S26" s="183"/>
    </row>
    <row r="27" spans="1:23" s="184" customFormat="1" ht="24.95" customHeight="1" x14ac:dyDescent="0.15">
      <c r="A27" s="182" t="s">
        <v>460</v>
      </c>
      <c r="B27" s="188"/>
      <c r="C27" s="186"/>
      <c r="D27" s="186"/>
      <c r="E27" s="186"/>
      <c r="F27" s="186"/>
      <c r="G27" s="189"/>
      <c r="H27" s="186"/>
      <c r="I27" s="186"/>
      <c r="J27" s="186"/>
      <c r="K27" s="186"/>
      <c r="L27" s="186"/>
      <c r="M27" s="186"/>
      <c r="N27" s="186"/>
      <c r="O27" s="186"/>
      <c r="P27" s="187"/>
      <c r="Q27" s="183"/>
      <c r="R27" s="183"/>
      <c r="S27" s="183"/>
    </row>
    <row r="28" spans="1:23" s="184" customFormat="1" ht="24.95" customHeight="1" x14ac:dyDescent="0.1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78"/>
      <c r="R28" s="190"/>
      <c r="S28" s="183"/>
    </row>
    <row r="29" spans="1:23" s="174" customFormat="1" ht="15" hidden="1" customHeight="1" x14ac:dyDescent="0.15">
      <c r="A29" s="173" t="s">
        <v>188</v>
      </c>
    </row>
    <row r="30" spans="1:23" s="174" customFormat="1" ht="15" hidden="1" customHeight="1" x14ac:dyDescent="0.15">
      <c r="A30" s="250" t="s">
        <v>228</v>
      </c>
    </row>
    <row r="31" spans="1:23" s="174" customFormat="1" ht="15" hidden="1" customHeight="1" x14ac:dyDescent="0.15">
      <c r="A31" s="250" t="s">
        <v>229</v>
      </c>
    </row>
    <row r="32" spans="1:23" s="174" customFormat="1" ht="15" hidden="1" customHeight="1" x14ac:dyDescent="0.15">
      <c r="A32" s="250" t="s">
        <v>230</v>
      </c>
    </row>
    <row r="33" spans="1:1" s="174" customFormat="1" ht="15" hidden="1" customHeight="1" x14ac:dyDescent="0.15">
      <c r="A33" s="250" t="s">
        <v>275</v>
      </c>
    </row>
    <row r="34" spans="1:1" s="174" customFormat="1" ht="15" hidden="1" customHeight="1" x14ac:dyDescent="0.15">
      <c r="A34" s="250" t="s">
        <v>231</v>
      </c>
    </row>
    <row r="35" spans="1:1" s="174" customFormat="1" ht="15" hidden="1" customHeight="1" x14ac:dyDescent="0.15">
      <c r="A35" s="250" t="s">
        <v>274</v>
      </c>
    </row>
    <row r="36" spans="1:1" s="174" customFormat="1" ht="15" hidden="1" customHeight="1" x14ac:dyDescent="0.15">
      <c r="A36" s="250" t="s">
        <v>270</v>
      </c>
    </row>
    <row r="37" spans="1:1" s="174" customFormat="1" ht="15" hidden="1" customHeight="1" x14ac:dyDescent="0.15">
      <c r="A37" s="250" t="s">
        <v>189</v>
      </c>
    </row>
    <row r="38" spans="1:1" s="174" customFormat="1" ht="15" hidden="1" customHeight="1" x14ac:dyDescent="0.15">
      <c r="A38" s="250" t="s">
        <v>273</v>
      </c>
    </row>
    <row r="39" spans="1:1" s="174" customFormat="1" ht="15" hidden="1" customHeight="1" x14ac:dyDescent="0.15">
      <c r="A39" s="250" t="s">
        <v>232</v>
      </c>
    </row>
    <row r="40" spans="1:1" s="174" customFormat="1" ht="15" hidden="1" customHeight="1" x14ac:dyDescent="0.15">
      <c r="A40" s="250" t="s">
        <v>190</v>
      </c>
    </row>
    <row r="41" spans="1:1" s="174" customFormat="1" ht="15" hidden="1" customHeight="1" x14ac:dyDescent="0.15">
      <c r="A41" s="250" t="s">
        <v>191</v>
      </c>
    </row>
    <row r="42" spans="1:1" s="174" customFormat="1" ht="15" hidden="1" customHeight="1" x14ac:dyDescent="0.15">
      <c r="A42" s="250" t="s">
        <v>192</v>
      </c>
    </row>
    <row r="43" spans="1:1" s="174" customFormat="1" ht="15" hidden="1" customHeight="1" x14ac:dyDescent="0.15">
      <c r="A43" s="250" t="s">
        <v>233</v>
      </c>
    </row>
    <row r="44" spans="1:1" s="174" customFormat="1" ht="15" hidden="1" customHeight="1" x14ac:dyDescent="0.15">
      <c r="A44" s="250" t="s">
        <v>193</v>
      </c>
    </row>
    <row r="45" spans="1:1" s="174" customFormat="1" ht="15" hidden="1" customHeight="1" x14ac:dyDescent="0.15">
      <c r="A45" s="250" t="s">
        <v>234</v>
      </c>
    </row>
    <row r="46" spans="1:1" s="174" customFormat="1" ht="15" hidden="1" customHeight="1" x14ac:dyDescent="0.15">
      <c r="A46" s="250" t="s">
        <v>235</v>
      </c>
    </row>
    <row r="47" spans="1:1" s="174" customFormat="1" ht="15" hidden="1" customHeight="1" x14ac:dyDescent="0.15">
      <c r="A47" s="250" t="s">
        <v>194</v>
      </c>
    </row>
    <row r="48" spans="1:1" s="174" customFormat="1" ht="15" hidden="1" customHeight="1" x14ac:dyDescent="0.15">
      <c r="A48" s="250" t="s">
        <v>195</v>
      </c>
    </row>
    <row r="49" spans="1:1" s="174" customFormat="1" ht="15" hidden="1" customHeight="1" x14ac:dyDescent="0.15">
      <c r="A49" s="250" t="s">
        <v>196</v>
      </c>
    </row>
    <row r="50" spans="1:1" s="174" customFormat="1" ht="15" hidden="1" customHeight="1" x14ac:dyDescent="0.15">
      <c r="A50" s="173"/>
    </row>
    <row r="51" spans="1:1" s="174" customFormat="1" ht="15" hidden="1" customHeight="1" x14ac:dyDescent="0.15">
      <c r="A51" s="250" t="s">
        <v>236</v>
      </c>
    </row>
    <row r="52" spans="1:1" s="174" customFormat="1" ht="15" hidden="1" customHeight="1" x14ac:dyDescent="0.15">
      <c r="A52" s="250" t="s">
        <v>237</v>
      </c>
    </row>
    <row r="53" spans="1:1" s="174" customFormat="1" ht="15" hidden="1" customHeight="1" x14ac:dyDescent="0.15">
      <c r="A53" s="250" t="s">
        <v>238</v>
      </c>
    </row>
    <row r="54" spans="1:1" s="255" customFormat="1" ht="15" hidden="1" customHeight="1" x14ac:dyDescent="0.15">
      <c r="A54" s="250" t="s">
        <v>239</v>
      </c>
    </row>
    <row r="55" spans="1:1" s="174" customFormat="1" ht="15" hidden="1" customHeight="1" x14ac:dyDescent="0.15">
      <c r="A55" s="254" t="s">
        <v>240</v>
      </c>
    </row>
    <row r="56" spans="1:1" s="174" customFormat="1" ht="15" hidden="1" customHeight="1" x14ac:dyDescent="0.15">
      <c r="A56" s="250" t="s">
        <v>241</v>
      </c>
    </row>
    <row r="57" spans="1:1" s="174" customFormat="1" ht="15" hidden="1" customHeight="1" x14ac:dyDescent="0.15">
      <c r="A57" s="250" t="s">
        <v>242</v>
      </c>
    </row>
    <row r="58" spans="1:1" s="174" customFormat="1" ht="15" hidden="1" customHeight="1" x14ac:dyDescent="0.15">
      <c r="A58" s="250" t="s">
        <v>243</v>
      </c>
    </row>
    <row r="59" spans="1:1" s="174" customFormat="1" ht="15" hidden="1" customHeight="1" x14ac:dyDescent="0.15">
      <c r="A59" s="250" t="s">
        <v>244</v>
      </c>
    </row>
    <row r="60" spans="1:1" s="255" customFormat="1" ht="15" hidden="1" customHeight="1" x14ac:dyDescent="0.15">
      <c r="A60" s="174" t="s">
        <v>245</v>
      </c>
    </row>
    <row r="61" spans="1:1" s="174" customFormat="1" ht="15" hidden="1" customHeight="1" x14ac:dyDescent="0.15">
      <c r="A61" s="255" t="s">
        <v>246</v>
      </c>
    </row>
    <row r="62" spans="1:1" s="174" customFormat="1" ht="15" hidden="1" customHeight="1" x14ac:dyDescent="0.15">
      <c r="A62" s="174" t="s">
        <v>247</v>
      </c>
    </row>
    <row r="63" spans="1:1" s="174" customFormat="1" ht="15" hidden="1" customHeight="1" x14ac:dyDescent="0.15">
      <c r="A63" s="174" t="s">
        <v>248</v>
      </c>
    </row>
    <row r="64" spans="1:1" s="174" customFormat="1" ht="15" hidden="1" customHeight="1" x14ac:dyDescent="0.15">
      <c r="A64" s="174" t="s">
        <v>243</v>
      </c>
    </row>
    <row r="65" spans="1:1" s="174" customFormat="1" ht="15" hidden="1" customHeight="1" x14ac:dyDescent="0.15"/>
    <row r="66" spans="1:1" s="174" customFormat="1" ht="15" hidden="1" customHeight="1" x14ac:dyDescent="0.15">
      <c r="A66" s="173" t="s">
        <v>197</v>
      </c>
    </row>
    <row r="67" spans="1:1" s="174" customFormat="1" ht="15" hidden="1" customHeight="1" x14ac:dyDescent="0.15">
      <c r="A67" s="174" t="s">
        <v>249</v>
      </c>
    </row>
    <row r="68" spans="1:1" s="174" customFormat="1" ht="15" hidden="1" customHeight="1" x14ac:dyDescent="0.15">
      <c r="A68" s="174" t="s">
        <v>250</v>
      </c>
    </row>
    <row r="69" spans="1:1" s="174" customFormat="1" ht="15" hidden="1" customHeight="1" x14ac:dyDescent="0.15">
      <c r="A69" s="174" t="s">
        <v>251</v>
      </c>
    </row>
    <row r="70" spans="1:1" s="174" customFormat="1" ht="15" hidden="1" customHeight="1" x14ac:dyDescent="0.15">
      <c r="A70" s="174" t="s">
        <v>198</v>
      </c>
    </row>
    <row r="71" spans="1:1" s="174" customFormat="1" ht="15" hidden="1" customHeight="1" x14ac:dyDescent="0.15">
      <c r="A71" s="174" t="s">
        <v>199</v>
      </c>
    </row>
    <row r="72" spans="1:1" s="174" customFormat="1" ht="15" hidden="1" customHeight="1" x14ac:dyDescent="0.15">
      <c r="A72" s="174" t="s">
        <v>271</v>
      </c>
    </row>
    <row r="73" spans="1:1" s="174" customFormat="1" ht="15" hidden="1" customHeight="1" x14ac:dyDescent="0.15">
      <c r="A73" s="174" t="s">
        <v>272</v>
      </c>
    </row>
    <row r="74" spans="1:1" s="174" customFormat="1" ht="15" hidden="1" customHeight="1" x14ac:dyDescent="0.15">
      <c r="A74" s="174" t="s">
        <v>252</v>
      </c>
    </row>
    <row r="75" spans="1:1" s="174" customFormat="1" ht="15" hidden="1" customHeight="1" x14ac:dyDescent="0.15">
      <c r="A75" s="174" t="s">
        <v>200</v>
      </c>
    </row>
    <row r="76" spans="1:1" s="174" customFormat="1" ht="15" hidden="1" customHeight="1" x14ac:dyDescent="0.15">
      <c r="A76" s="174" t="s">
        <v>201</v>
      </c>
    </row>
  </sheetData>
  <mergeCells count="21">
    <mergeCell ref="A1:P1"/>
    <mergeCell ref="A4:A5"/>
    <mergeCell ref="B4:F4"/>
    <mergeCell ref="G4:K4"/>
    <mergeCell ref="L4:L5"/>
    <mergeCell ref="M4:M5"/>
    <mergeCell ref="N4:N5"/>
    <mergeCell ref="O4:O5"/>
    <mergeCell ref="P4:P5"/>
    <mergeCell ref="S4:S5"/>
    <mergeCell ref="U4:U5"/>
    <mergeCell ref="A24:B24"/>
    <mergeCell ref="C24:D24"/>
    <mergeCell ref="F24:G24"/>
    <mergeCell ref="H24:I24"/>
    <mergeCell ref="A25:A26"/>
    <mergeCell ref="C25:D25"/>
    <mergeCell ref="F25:G25"/>
    <mergeCell ref="H25:I26"/>
    <mergeCell ref="C26:D26"/>
    <mergeCell ref="F26:G26"/>
  </mergeCells>
  <phoneticPr fontId="17" type="noConversion"/>
  <printOptions horizontalCentered="1"/>
  <pageMargins left="0.51181102362204722" right="0.51181102362204722" top="0.86614173228346458" bottom="0.59055118110236227" header="0.39370078740157483" footer="0.39370078740157483"/>
  <pageSetup paperSize="9" scale="93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>
      <selection activeCell="R11" sqref="R11"/>
    </sheetView>
  </sheetViews>
  <sheetFormatPr defaultRowHeight="30" customHeight="1" x14ac:dyDescent="0.15"/>
  <cols>
    <col min="1" max="1" width="13.6640625" style="171" customWidth="1"/>
    <col min="2" max="2" width="8.33203125" style="171" customWidth="1"/>
    <col min="3" max="3" width="8.44140625" style="171" bestFit="1" customWidth="1"/>
    <col min="4" max="4" width="8.33203125" style="171" customWidth="1"/>
    <col min="5" max="5" width="8.77734375" style="171" customWidth="1"/>
    <col min="6" max="6" width="7.109375" style="171" customWidth="1"/>
    <col min="7" max="7" width="8.33203125" style="171" customWidth="1"/>
    <col min="8" max="8" width="7.109375" style="171" customWidth="1"/>
    <col min="9" max="11" width="8.33203125" style="171" customWidth="1"/>
    <col min="12" max="12" width="4.77734375" style="171" customWidth="1"/>
    <col min="13" max="13" width="7" style="171" bestFit="1" customWidth="1"/>
    <col min="14" max="15" width="7.6640625" style="171" bestFit="1" customWidth="1"/>
    <col min="16" max="16" width="5.77734375" style="171" customWidth="1"/>
    <col min="17" max="17" width="8.44140625" style="191" customWidth="1"/>
    <col min="18" max="18" width="10.6640625" style="191" customWidth="1"/>
    <col min="19" max="19" width="8" style="191" customWidth="1"/>
    <col min="20" max="16384" width="8.88671875" style="171"/>
  </cols>
  <sheetData>
    <row r="1" spans="1:22" ht="39.950000000000003" customHeight="1" x14ac:dyDescent="0.15">
      <c r="A1" s="482" t="s">
        <v>343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170"/>
      <c r="R1" s="170"/>
      <c r="S1" s="170"/>
    </row>
    <row r="2" spans="1:22" ht="18" customHeight="1" x14ac:dyDescent="0.1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0"/>
      <c r="R2" s="170"/>
      <c r="S2" s="170"/>
    </row>
    <row r="3" spans="1:22" s="225" customFormat="1" ht="30" customHeight="1" x14ac:dyDescent="0.15">
      <c r="A3" s="173" t="str">
        <f>'최저임금충족 (2)'!A3</f>
        <v>■ 과업명:백남준아트센터 기획전 방호인력 도급 용역[1개월 기준]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67" t="s">
        <v>323</v>
      </c>
      <c r="Q3" s="170"/>
      <c r="R3" s="170"/>
      <c r="S3" s="170"/>
    </row>
    <row r="4" spans="1:22" s="174" customFormat="1" ht="30" customHeight="1" x14ac:dyDescent="0.15">
      <c r="A4" s="478" t="s">
        <v>118</v>
      </c>
      <c r="B4" s="483" t="s">
        <v>324</v>
      </c>
      <c r="C4" s="484"/>
      <c r="D4" s="484"/>
      <c r="E4" s="484"/>
      <c r="F4" s="485"/>
      <c r="G4" s="483" t="s">
        <v>325</v>
      </c>
      <c r="H4" s="484"/>
      <c r="I4" s="484"/>
      <c r="J4" s="484"/>
      <c r="K4" s="485"/>
      <c r="L4" s="475" t="s">
        <v>175</v>
      </c>
      <c r="M4" s="475" t="s">
        <v>176</v>
      </c>
      <c r="N4" s="475" t="s">
        <v>326</v>
      </c>
      <c r="O4" s="475" t="s">
        <v>503</v>
      </c>
      <c r="P4" s="475" t="s">
        <v>327</v>
      </c>
      <c r="Q4" s="170"/>
      <c r="R4" s="170"/>
      <c r="S4" s="475" t="s">
        <v>177</v>
      </c>
    </row>
    <row r="5" spans="1:22" ht="30" customHeight="1" x14ac:dyDescent="0.15">
      <c r="A5" s="478"/>
      <c r="B5" s="337" t="s">
        <v>34</v>
      </c>
      <c r="C5" s="337" t="s">
        <v>328</v>
      </c>
      <c r="D5" s="337" t="s">
        <v>178</v>
      </c>
      <c r="E5" s="337" t="s">
        <v>179</v>
      </c>
      <c r="F5" s="337" t="s">
        <v>180</v>
      </c>
      <c r="G5" s="337" t="s">
        <v>34</v>
      </c>
      <c r="H5" s="337" t="s">
        <v>328</v>
      </c>
      <c r="I5" s="337" t="s">
        <v>178</v>
      </c>
      <c r="J5" s="336" t="s">
        <v>181</v>
      </c>
      <c r="K5" s="337" t="s">
        <v>182</v>
      </c>
      <c r="L5" s="476"/>
      <c r="M5" s="476"/>
      <c r="N5" s="476"/>
      <c r="O5" s="476"/>
      <c r="P5" s="476"/>
      <c r="Q5" s="275" t="s">
        <v>183</v>
      </c>
      <c r="R5" s="276" t="s">
        <v>468</v>
      </c>
      <c r="S5" s="476" t="s">
        <v>177</v>
      </c>
      <c r="T5" s="175"/>
    </row>
    <row r="6" spans="1:22" ht="30" customHeight="1" x14ac:dyDescent="0.15">
      <c r="A6" s="223" t="str">
        <f>'기본 (2)'!A5</f>
        <v>방호원</v>
      </c>
      <c r="B6" s="176">
        <f>'최저임금충족 (2)'!B6</f>
        <v>2068860</v>
      </c>
      <c r="C6" s="176">
        <f>'최저임금충족 (2)'!C6</f>
        <v>248263</v>
      </c>
      <c r="D6" s="176">
        <f>'최저임금충족 (2)'!D6</f>
        <v>0</v>
      </c>
      <c r="E6" s="176">
        <f>'최저임금충족 (2)'!E6</f>
        <v>110000</v>
      </c>
      <c r="F6" s="176">
        <v>0</v>
      </c>
      <c r="G6" s="176">
        <f t="shared" ref="G6" si="0">B6</f>
        <v>2068860</v>
      </c>
      <c r="H6" s="176">
        <f>C6</f>
        <v>248263</v>
      </c>
      <c r="I6" s="176">
        <f t="shared" ref="I6" si="1">D6</f>
        <v>0</v>
      </c>
      <c r="J6" s="176">
        <f>E6</f>
        <v>110000</v>
      </c>
      <c r="K6" s="176">
        <f t="shared" ref="K6" si="2">G6+H6+J6+I6</f>
        <v>2427123</v>
      </c>
      <c r="L6" s="335">
        <f>'최저임금충족 (2)'!L6</f>
        <v>174</v>
      </c>
      <c r="M6" s="259">
        <f>Q6</f>
        <v>0.87995000000000001</v>
      </c>
      <c r="N6" s="177">
        <f t="shared" ref="N6" si="3">ROUND(K6/L6*M6,0)</f>
        <v>12274</v>
      </c>
      <c r="O6" s="177">
        <f>R6</f>
        <v>11890</v>
      </c>
      <c r="P6" s="335" t="str">
        <f t="shared" ref="P6" si="4">IF(N6&gt;O6,"○","×")</f>
        <v>○</v>
      </c>
      <c r="Q6" s="277">
        <f>'최저임금충족 (2)'!Q6</f>
        <v>0.87995000000000001</v>
      </c>
      <c r="R6" s="278">
        <v>11890</v>
      </c>
      <c r="S6" s="177">
        <f t="shared" ref="S6" si="5">N6-O6</f>
        <v>384</v>
      </c>
      <c r="T6" s="179"/>
      <c r="U6" s="69"/>
      <c r="V6" s="180"/>
    </row>
    <row r="7" spans="1:22" ht="30" customHeight="1" x14ac:dyDescent="0.15">
      <c r="A7" s="223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335"/>
      <c r="M7" s="259"/>
      <c r="N7" s="177"/>
      <c r="O7" s="177"/>
      <c r="P7" s="335"/>
      <c r="Q7" s="277"/>
      <c r="R7" s="278"/>
      <c r="S7" s="177"/>
      <c r="T7" s="179"/>
      <c r="U7" s="349"/>
      <c r="V7" s="180"/>
    </row>
    <row r="8" spans="1:22" s="184" customFormat="1" ht="24.95" customHeight="1" x14ac:dyDescent="0.15">
      <c r="A8" s="182" t="s">
        <v>329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3"/>
      <c r="R8" s="183"/>
      <c r="S8" s="183"/>
    </row>
    <row r="9" spans="1:22" s="184" customFormat="1" ht="24.95" customHeight="1" x14ac:dyDescent="0.15">
      <c r="A9" s="182" t="s">
        <v>330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3"/>
      <c r="R9" s="183"/>
      <c r="S9" s="183"/>
    </row>
    <row r="10" spans="1:22" s="184" customFormat="1" ht="24.95" customHeight="1" x14ac:dyDescent="0.15">
      <c r="A10" s="182" t="s">
        <v>331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3"/>
      <c r="R10" s="183"/>
      <c r="S10" s="183"/>
    </row>
    <row r="11" spans="1:22" s="184" customFormat="1" ht="24.95" customHeight="1" x14ac:dyDescent="0.15">
      <c r="A11" s="182" t="s">
        <v>430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3"/>
      <c r="R11" s="183"/>
      <c r="S11" s="183"/>
    </row>
    <row r="12" spans="1:22" s="184" customFormat="1" ht="24.95" customHeight="1" x14ac:dyDescent="0.15">
      <c r="A12" s="182" t="s">
        <v>332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260"/>
      <c r="R12" s="183"/>
      <c r="S12" s="183"/>
    </row>
    <row r="13" spans="1:22" s="184" customFormat="1" ht="24.95" customHeight="1" x14ac:dyDescent="0.15">
      <c r="A13" s="182" t="s">
        <v>333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R13" s="183"/>
      <c r="S13" s="183"/>
    </row>
    <row r="14" spans="1:22" s="184" customFormat="1" ht="24.95" customHeight="1" x14ac:dyDescent="0.15">
      <c r="A14" s="182" t="s">
        <v>334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/>
      <c r="R14" s="183"/>
      <c r="S14" s="183"/>
    </row>
    <row r="15" spans="1:22" s="184" customFormat="1" ht="24.95" customHeight="1" x14ac:dyDescent="0.15">
      <c r="A15" s="182" t="s">
        <v>432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3"/>
      <c r="R15" s="183"/>
      <c r="S15" s="183"/>
    </row>
    <row r="16" spans="1:22" s="184" customFormat="1" ht="24.95" customHeight="1" x14ac:dyDescent="0.15">
      <c r="A16" s="182" t="s">
        <v>466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3"/>
      <c r="R16" s="183"/>
      <c r="S16" s="183"/>
    </row>
    <row r="17" spans="1:19" s="184" customFormat="1" ht="24.95" customHeight="1" x14ac:dyDescent="0.15">
      <c r="A17" s="182" t="s">
        <v>382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3"/>
      <c r="R17" s="183"/>
      <c r="S17" s="183"/>
    </row>
    <row r="18" spans="1:19" s="184" customFormat="1" ht="24.95" customHeight="1" x14ac:dyDescent="0.15">
      <c r="A18" s="182" t="s">
        <v>467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3"/>
      <c r="R18" s="183"/>
      <c r="S18" s="183"/>
    </row>
    <row r="19" spans="1:19" s="184" customFormat="1" ht="24.95" customHeight="1" x14ac:dyDescent="0.15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3"/>
      <c r="R19" s="183"/>
      <c r="S19" s="183"/>
    </row>
    <row r="20" spans="1:19" s="174" customFormat="1" ht="12" x14ac:dyDescent="0.15">
      <c r="A20" s="250"/>
    </row>
    <row r="21" spans="1:19" s="174" customFormat="1" ht="12" x14ac:dyDescent="0.15">
      <c r="A21" s="250"/>
    </row>
    <row r="22" spans="1:19" s="174" customFormat="1" ht="12" x14ac:dyDescent="0.15">
      <c r="A22" s="250"/>
    </row>
    <row r="23" spans="1:19" s="174" customFormat="1" ht="12" x14ac:dyDescent="0.15">
      <c r="A23" s="250"/>
    </row>
    <row r="24" spans="1:19" s="174" customFormat="1" ht="12" x14ac:dyDescent="0.15">
      <c r="A24" s="250"/>
    </row>
    <row r="25" spans="1:19" s="174" customFormat="1" ht="12" x14ac:dyDescent="0.15">
      <c r="A25" s="250"/>
    </row>
    <row r="26" spans="1:19" s="174" customFormat="1" ht="12" x14ac:dyDescent="0.15">
      <c r="A26" s="250"/>
    </row>
    <row r="27" spans="1:19" s="174" customFormat="1" ht="12" x14ac:dyDescent="0.15">
      <c r="A27" s="250"/>
    </row>
    <row r="28" spans="1:19" s="174" customFormat="1" ht="12" x14ac:dyDescent="0.15">
      <c r="A28" s="250"/>
    </row>
    <row r="29" spans="1:19" s="174" customFormat="1" ht="12" x14ac:dyDescent="0.15">
      <c r="A29" s="250"/>
    </row>
    <row r="30" spans="1:19" s="174" customFormat="1" ht="12" x14ac:dyDescent="0.15">
      <c r="A30" s="250"/>
    </row>
    <row r="31" spans="1:19" s="174" customFormat="1" ht="12" x14ac:dyDescent="0.15">
      <c r="A31" s="250"/>
    </row>
    <row r="32" spans="1:19" s="174" customFormat="1" ht="12" x14ac:dyDescent="0.15">
      <c r="A32" s="250"/>
    </row>
    <row r="33" spans="1:1" s="174" customFormat="1" ht="12" x14ac:dyDescent="0.15">
      <c r="A33" s="250"/>
    </row>
    <row r="34" spans="1:1" s="174" customFormat="1" ht="12" x14ac:dyDescent="0.15">
      <c r="A34" s="250"/>
    </row>
    <row r="35" spans="1:1" s="174" customFormat="1" ht="12" x14ac:dyDescent="0.15">
      <c r="A35" s="250"/>
    </row>
    <row r="36" spans="1:1" s="174" customFormat="1" ht="12" x14ac:dyDescent="0.15">
      <c r="A36" s="250"/>
    </row>
    <row r="37" spans="1:1" s="174" customFormat="1" ht="12" x14ac:dyDescent="0.15">
      <c r="A37" s="250"/>
    </row>
    <row r="38" spans="1:1" s="174" customFormat="1" ht="12" x14ac:dyDescent="0.15">
      <c r="A38" s="250"/>
    </row>
    <row r="39" spans="1:1" s="174" customFormat="1" ht="12" x14ac:dyDescent="0.15">
      <c r="A39" s="250"/>
    </row>
    <row r="40" spans="1:1" s="174" customFormat="1" ht="12" x14ac:dyDescent="0.15">
      <c r="A40" s="173"/>
    </row>
    <row r="41" spans="1:1" s="174" customFormat="1" ht="12" x14ac:dyDescent="0.15">
      <c r="A41" s="250"/>
    </row>
    <row r="42" spans="1:1" s="174" customFormat="1" ht="12" x14ac:dyDescent="0.15">
      <c r="A42" s="250"/>
    </row>
    <row r="43" spans="1:1" s="174" customFormat="1" ht="12" x14ac:dyDescent="0.15">
      <c r="A43" s="250"/>
    </row>
    <row r="44" spans="1:1" s="255" customFormat="1" ht="12" x14ac:dyDescent="0.15">
      <c r="A44" s="254"/>
    </row>
    <row r="45" spans="1:1" s="174" customFormat="1" ht="12" x14ac:dyDescent="0.15">
      <c r="A45" s="250"/>
    </row>
    <row r="46" spans="1:1" s="174" customFormat="1" ht="12" x14ac:dyDescent="0.15">
      <c r="A46" s="250"/>
    </row>
    <row r="47" spans="1:1" s="174" customFormat="1" ht="12" x14ac:dyDescent="0.15">
      <c r="A47" s="250"/>
    </row>
    <row r="48" spans="1:1" s="174" customFormat="1" ht="12" x14ac:dyDescent="0.15">
      <c r="A48" s="250"/>
    </row>
    <row r="49" spans="1:1" s="174" customFormat="1" ht="12" x14ac:dyDescent="0.15">
      <c r="A49" s="250"/>
    </row>
    <row r="50" spans="1:1" s="255" customFormat="1" ht="12" x14ac:dyDescent="0.15"/>
    <row r="51" spans="1:1" s="174" customFormat="1" ht="12" x14ac:dyDescent="0.15"/>
    <row r="52" spans="1:1" s="174" customFormat="1" ht="12" x14ac:dyDescent="0.15"/>
    <row r="53" spans="1:1" s="174" customFormat="1" ht="12" x14ac:dyDescent="0.15"/>
    <row r="54" spans="1:1" s="174" customFormat="1" ht="12" x14ac:dyDescent="0.15"/>
    <row r="55" spans="1:1" s="174" customFormat="1" ht="12" x14ac:dyDescent="0.15"/>
    <row r="56" spans="1:1" s="174" customFormat="1" ht="12" x14ac:dyDescent="0.15">
      <c r="A56" s="173"/>
    </row>
    <row r="57" spans="1:1" s="174" customFormat="1" ht="12" x14ac:dyDescent="0.15"/>
    <row r="58" spans="1:1" s="174" customFormat="1" ht="12" x14ac:dyDescent="0.15"/>
    <row r="59" spans="1:1" s="174" customFormat="1" ht="12" x14ac:dyDescent="0.15"/>
    <row r="60" spans="1:1" s="174" customFormat="1" ht="12" x14ac:dyDescent="0.15"/>
    <row r="61" spans="1:1" s="174" customFormat="1" ht="12" x14ac:dyDescent="0.15"/>
    <row r="62" spans="1:1" s="174" customFormat="1" ht="12" x14ac:dyDescent="0.15"/>
    <row r="63" spans="1:1" s="174" customFormat="1" ht="12" x14ac:dyDescent="0.15"/>
    <row r="64" spans="1:1" s="174" customFormat="1" ht="12" x14ac:dyDescent="0.15"/>
    <row r="65" s="174" customFormat="1" ht="12" x14ac:dyDescent="0.15"/>
    <row r="66" s="174" customFormat="1" ht="12" x14ac:dyDescent="0.15"/>
  </sheetData>
  <mergeCells count="10">
    <mergeCell ref="S4:S5"/>
    <mergeCell ref="A1:P1"/>
    <mergeCell ref="A4:A5"/>
    <mergeCell ref="B4:F4"/>
    <mergeCell ref="G4:K4"/>
    <mergeCell ref="L4:L5"/>
    <mergeCell ref="M4:M5"/>
    <mergeCell ref="N4:N5"/>
    <mergeCell ref="O4:O5"/>
    <mergeCell ref="P4:P5"/>
  </mergeCells>
  <phoneticPr fontId="17" type="noConversion"/>
  <printOptions horizontalCentered="1"/>
  <pageMargins left="0.47244094488188981" right="0.47244094488188981" top="0.86614173228346458" bottom="0.47244094488188981" header="0.31496062992125984" footer="0.31496062992125984"/>
  <pageSetup paperSize="9" scale="93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H12" sqref="H12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64" t="s">
        <v>283</v>
      </c>
      <c r="B5" s="364"/>
      <c r="C5" s="364"/>
      <c r="D5" s="364"/>
      <c r="E5" s="364"/>
      <c r="F5" s="364"/>
      <c r="G5" s="364"/>
      <c r="H5" s="364"/>
      <c r="I5" s="364"/>
      <c r="J5" s="366">
        <v>2</v>
      </c>
      <c r="K5" s="366"/>
      <c r="L5" s="366"/>
      <c r="M5" s="366"/>
      <c r="S5" s="10"/>
      <c r="T5" s="11"/>
    </row>
    <row r="6" spans="1:20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  <c r="S6" s="10"/>
      <c r="T6" s="11"/>
    </row>
    <row r="7" spans="1:20" ht="39.950000000000003" customHeight="1" x14ac:dyDescent="0.15">
      <c r="A7" s="7"/>
      <c r="B7" s="12"/>
      <c r="C7" s="405"/>
      <c r="D7" s="405"/>
      <c r="E7" s="405"/>
      <c r="F7" s="405"/>
      <c r="G7" s="405"/>
      <c r="H7" s="405"/>
      <c r="I7" s="405"/>
      <c r="J7" s="366"/>
      <c r="K7" s="366"/>
      <c r="L7" s="366"/>
      <c r="M7" s="366"/>
      <c r="S7" s="10"/>
      <c r="T7" s="11"/>
    </row>
    <row r="8" spans="1:20" ht="39.950000000000003" customHeight="1" x14ac:dyDescent="0.15">
      <c r="B8" s="12"/>
      <c r="C8" s="405"/>
      <c r="D8" s="405"/>
      <c r="E8" s="405"/>
      <c r="F8" s="405"/>
      <c r="G8" s="405"/>
      <c r="H8" s="405"/>
      <c r="I8" s="405"/>
      <c r="J8" s="366"/>
      <c r="K8" s="366"/>
      <c r="L8" s="366"/>
      <c r="M8" s="366"/>
      <c r="S8" s="10"/>
      <c r="T8" s="11"/>
    </row>
    <row r="9" spans="1:20" ht="39.950000000000003" customHeight="1" x14ac:dyDescent="0.15">
      <c r="B9" s="12"/>
      <c r="C9" s="405"/>
      <c r="D9" s="405"/>
      <c r="E9" s="405"/>
      <c r="F9" s="405"/>
      <c r="G9" s="405"/>
      <c r="H9" s="405"/>
      <c r="I9" s="405"/>
      <c r="J9" s="366"/>
      <c r="K9" s="366"/>
      <c r="L9" s="366"/>
      <c r="M9" s="36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13.5" x14ac:dyDescent="0.15"/>
  <cols>
    <col min="1" max="1" width="7.21875" style="77" customWidth="1"/>
    <col min="2" max="2" width="24" style="77" customWidth="1"/>
    <col min="3" max="3" width="26.21875" style="77" customWidth="1"/>
    <col min="4" max="4" width="19.109375" style="77" customWidth="1"/>
    <col min="5" max="257" width="8.88671875" style="77"/>
    <col min="258" max="258" width="24" style="77" customWidth="1"/>
    <col min="259" max="259" width="21.109375" style="77" customWidth="1"/>
    <col min="260" max="260" width="24.109375" style="77" customWidth="1"/>
    <col min="261" max="513" width="8.88671875" style="77"/>
    <col min="514" max="514" width="24" style="77" customWidth="1"/>
    <col min="515" max="515" width="21.109375" style="77" customWidth="1"/>
    <col min="516" max="516" width="24.109375" style="77" customWidth="1"/>
    <col min="517" max="769" width="8.88671875" style="77"/>
    <col min="770" max="770" width="24" style="77" customWidth="1"/>
    <col min="771" max="771" width="21.109375" style="77" customWidth="1"/>
    <col min="772" max="772" width="24.109375" style="77" customWidth="1"/>
    <col min="773" max="1025" width="8.88671875" style="77"/>
    <col min="1026" max="1026" width="24" style="77" customWidth="1"/>
    <col min="1027" max="1027" width="21.109375" style="77" customWidth="1"/>
    <col min="1028" max="1028" width="24.109375" style="77" customWidth="1"/>
    <col min="1029" max="1281" width="8.88671875" style="77"/>
    <col min="1282" max="1282" width="24" style="77" customWidth="1"/>
    <col min="1283" max="1283" width="21.109375" style="77" customWidth="1"/>
    <col min="1284" max="1284" width="24.109375" style="77" customWidth="1"/>
    <col min="1285" max="1537" width="8.88671875" style="77"/>
    <col min="1538" max="1538" width="24" style="77" customWidth="1"/>
    <col min="1539" max="1539" width="21.109375" style="77" customWidth="1"/>
    <col min="1540" max="1540" width="24.109375" style="77" customWidth="1"/>
    <col min="1541" max="1793" width="8.88671875" style="77"/>
    <col min="1794" max="1794" width="24" style="77" customWidth="1"/>
    <col min="1795" max="1795" width="21.109375" style="77" customWidth="1"/>
    <col min="1796" max="1796" width="24.109375" style="77" customWidth="1"/>
    <col min="1797" max="2049" width="8.88671875" style="77"/>
    <col min="2050" max="2050" width="24" style="77" customWidth="1"/>
    <col min="2051" max="2051" width="21.109375" style="77" customWidth="1"/>
    <col min="2052" max="2052" width="24.109375" style="77" customWidth="1"/>
    <col min="2053" max="2305" width="8.88671875" style="77"/>
    <col min="2306" max="2306" width="24" style="77" customWidth="1"/>
    <col min="2307" max="2307" width="21.109375" style="77" customWidth="1"/>
    <col min="2308" max="2308" width="24.109375" style="77" customWidth="1"/>
    <col min="2309" max="2561" width="8.88671875" style="77"/>
    <col min="2562" max="2562" width="24" style="77" customWidth="1"/>
    <col min="2563" max="2563" width="21.109375" style="77" customWidth="1"/>
    <col min="2564" max="2564" width="24.109375" style="77" customWidth="1"/>
    <col min="2565" max="2817" width="8.88671875" style="77"/>
    <col min="2818" max="2818" width="24" style="77" customWidth="1"/>
    <col min="2819" max="2819" width="21.109375" style="77" customWidth="1"/>
    <col min="2820" max="2820" width="24.109375" style="77" customWidth="1"/>
    <col min="2821" max="3073" width="8.88671875" style="77"/>
    <col min="3074" max="3074" width="24" style="77" customWidth="1"/>
    <col min="3075" max="3075" width="21.109375" style="77" customWidth="1"/>
    <col min="3076" max="3076" width="24.109375" style="77" customWidth="1"/>
    <col min="3077" max="3329" width="8.88671875" style="77"/>
    <col min="3330" max="3330" width="24" style="77" customWidth="1"/>
    <col min="3331" max="3331" width="21.109375" style="77" customWidth="1"/>
    <col min="3332" max="3332" width="24.109375" style="77" customWidth="1"/>
    <col min="3333" max="3585" width="8.88671875" style="77"/>
    <col min="3586" max="3586" width="24" style="77" customWidth="1"/>
    <col min="3587" max="3587" width="21.109375" style="77" customWidth="1"/>
    <col min="3588" max="3588" width="24.109375" style="77" customWidth="1"/>
    <col min="3589" max="3841" width="8.88671875" style="77"/>
    <col min="3842" max="3842" width="24" style="77" customWidth="1"/>
    <col min="3843" max="3843" width="21.109375" style="77" customWidth="1"/>
    <col min="3844" max="3844" width="24.109375" style="77" customWidth="1"/>
    <col min="3845" max="4097" width="8.88671875" style="77"/>
    <col min="4098" max="4098" width="24" style="77" customWidth="1"/>
    <col min="4099" max="4099" width="21.109375" style="77" customWidth="1"/>
    <col min="4100" max="4100" width="24.109375" style="77" customWidth="1"/>
    <col min="4101" max="4353" width="8.88671875" style="77"/>
    <col min="4354" max="4354" width="24" style="77" customWidth="1"/>
    <col min="4355" max="4355" width="21.109375" style="77" customWidth="1"/>
    <col min="4356" max="4356" width="24.109375" style="77" customWidth="1"/>
    <col min="4357" max="4609" width="8.88671875" style="77"/>
    <col min="4610" max="4610" width="24" style="77" customWidth="1"/>
    <col min="4611" max="4611" width="21.109375" style="77" customWidth="1"/>
    <col min="4612" max="4612" width="24.109375" style="77" customWidth="1"/>
    <col min="4613" max="4865" width="8.88671875" style="77"/>
    <col min="4866" max="4866" width="24" style="77" customWidth="1"/>
    <col min="4867" max="4867" width="21.109375" style="77" customWidth="1"/>
    <col min="4868" max="4868" width="24.109375" style="77" customWidth="1"/>
    <col min="4869" max="5121" width="8.88671875" style="77"/>
    <col min="5122" max="5122" width="24" style="77" customWidth="1"/>
    <col min="5123" max="5123" width="21.109375" style="77" customWidth="1"/>
    <col min="5124" max="5124" width="24.109375" style="77" customWidth="1"/>
    <col min="5125" max="5377" width="8.88671875" style="77"/>
    <col min="5378" max="5378" width="24" style="77" customWidth="1"/>
    <col min="5379" max="5379" width="21.109375" style="77" customWidth="1"/>
    <col min="5380" max="5380" width="24.109375" style="77" customWidth="1"/>
    <col min="5381" max="5633" width="8.88671875" style="77"/>
    <col min="5634" max="5634" width="24" style="77" customWidth="1"/>
    <col min="5635" max="5635" width="21.109375" style="77" customWidth="1"/>
    <col min="5636" max="5636" width="24.109375" style="77" customWidth="1"/>
    <col min="5637" max="5889" width="8.88671875" style="77"/>
    <col min="5890" max="5890" width="24" style="77" customWidth="1"/>
    <col min="5891" max="5891" width="21.109375" style="77" customWidth="1"/>
    <col min="5892" max="5892" width="24.109375" style="77" customWidth="1"/>
    <col min="5893" max="6145" width="8.88671875" style="77"/>
    <col min="6146" max="6146" width="24" style="77" customWidth="1"/>
    <col min="6147" max="6147" width="21.109375" style="77" customWidth="1"/>
    <col min="6148" max="6148" width="24.109375" style="77" customWidth="1"/>
    <col min="6149" max="6401" width="8.88671875" style="77"/>
    <col min="6402" max="6402" width="24" style="77" customWidth="1"/>
    <col min="6403" max="6403" width="21.109375" style="77" customWidth="1"/>
    <col min="6404" max="6404" width="24.109375" style="77" customWidth="1"/>
    <col min="6405" max="6657" width="8.88671875" style="77"/>
    <col min="6658" max="6658" width="24" style="77" customWidth="1"/>
    <col min="6659" max="6659" width="21.109375" style="77" customWidth="1"/>
    <col min="6660" max="6660" width="24.109375" style="77" customWidth="1"/>
    <col min="6661" max="6913" width="8.88671875" style="77"/>
    <col min="6914" max="6914" width="24" style="77" customWidth="1"/>
    <col min="6915" max="6915" width="21.109375" style="77" customWidth="1"/>
    <col min="6916" max="6916" width="24.109375" style="77" customWidth="1"/>
    <col min="6917" max="7169" width="8.88671875" style="77"/>
    <col min="7170" max="7170" width="24" style="77" customWidth="1"/>
    <col min="7171" max="7171" width="21.109375" style="77" customWidth="1"/>
    <col min="7172" max="7172" width="24.109375" style="77" customWidth="1"/>
    <col min="7173" max="7425" width="8.88671875" style="77"/>
    <col min="7426" max="7426" width="24" style="77" customWidth="1"/>
    <col min="7427" max="7427" width="21.109375" style="77" customWidth="1"/>
    <col min="7428" max="7428" width="24.109375" style="77" customWidth="1"/>
    <col min="7429" max="7681" width="8.88671875" style="77"/>
    <col min="7682" max="7682" width="24" style="77" customWidth="1"/>
    <col min="7683" max="7683" width="21.109375" style="77" customWidth="1"/>
    <col min="7684" max="7684" width="24.109375" style="77" customWidth="1"/>
    <col min="7685" max="7937" width="8.88671875" style="77"/>
    <col min="7938" max="7938" width="24" style="77" customWidth="1"/>
    <col min="7939" max="7939" width="21.109375" style="77" customWidth="1"/>
    <col min="7940" max="7940" width="24.109375" style="77" customWidth="1"/>
    <col min="7941" max="8193" width="8.88671875" style="77"/>
    <col min="8194" max="8194" width="24" style="77" customWidth="1"/>
    <col min="8195" max="8195" width="21.109375" style="77" customWidth="1"/>
    <col min="8196" max="8196" width="24.109375" style="77" customWidth="1"/>
    <col min="8197" max="8449" width="8.88671875" style="77"/>
    <col min="8450" max="8450" width="24" style="77" customWidth="1"/>
    <col min="8451" max="8451" width="21.109375" style="77" customWidth="1"/>
    <col min="8452" max="8452" width="24.109375" style="77" customWidth="1"/>
    <col min="8453" max="8705" width="8.88671875" style="77"/>
    <col min="8706" max="8706" width="24" style="77" customWidth="1"/>
    <col min="8707" max="8707" width="21.109375" style="77" customWidth="1"/>
    <col min="8708" max="8708" width="24.109375" style="77" customWidth="1"/>
    <col min="8709" max="8961" width="8.88671875" style="77"/>
    <col min="8962" max="8962" width="24" style="77" customWidth="1"/>
    <col min="8963" max="8963" width="21.109375" style="77" customWidth="1"/>
    <col min="8964" max="8964" width="24.109375" style="77" customWidth="1"/>
    <col min="8965" max="9217" width="8.88671875" style="77"/>
    <col min="9218" max="9218" width="24" style="77" customWidth="1"/>
    <col min="9219" max="9219" width="21.109375" style="77" customWidth="1"/>
    <col min="9220" max="9220" width="24.109375" style="77" customWidth="1"/>
    <col min="9221" max="9473" width="8.88671875" style="77"/>
    <col min="9474" max="9474" width="24" style="77" customWidth="1"/>
    <col min="9475" max="9475" width="21.109375" style="77" customWidth="1"/>
    <col min="9476" max="9476" width="24.109375" style="77" customWidth="1"/>
    <col min="9477" max="9729" width="8.88671875" style="77"/>
    <col min="9730" max="9730" width="24" style="77" customWidth="1"/>
    <col min="9731" max="9731" width="21.109375" style="77" customWidth="1"/>
    <col min="9732" max="9732" width="24.109375" style="77" customWidth="1"/>
    <col min="9733" max="9985" width="8.88671875" style="77"/>
    <col min="9986" max="9986" width="24" style="77" customWidth="1"/>
    <col min="9987" max="9987" width="21.109375" style="77" customWidth="1"/>
    <col min="9988" max="9988" width="24.109375" style="77" customWidth="1"/>
    <col min="9989" max="10241" width="8.88671875" style="77"/>
    <col min="10242" max="10242" width="24" style="77" customWidth="1"/>
    <col min="10243" max="10243" width="21.109375" style="77" customWidth="1"/>
    <col min="10244" max="10244" width="24.109375" style="77" customWidth="1"/>
    <col min="10245" max="10497" width="8.88671875" style="77"/>
    <col min="10498" max="10498" width="24" style="77" customWidth="1"/>
    <col min="10499" max="10499" width="21.109375" style="77" customWidth="1"/>
    <col min="10500" max="10500" width="24.109375" style="77" customWidth="1"/>
    <col min="10501" max="10753" width="8.88671875" style="77"/>
    <col min="10754" max="10754" width="24" style="77" customWidth="1"/>
    <col min="10755" max="10755" width="21.109375" style="77" customWidth="1"/>
    <col min="10756" max="10756" width="24.109375" style="77" customWidth="1"/>
    <col min="10757" max="11009" width="8.88671875" style="77"/>
    <col min="11010" max="11010" width="24" style="77" customWidth="1"/>
    <col min="11011" max="11011" width="21.109375" style="77" customWidth="1"/>
    <col min="11012" max="11012" width="24.109375" style="77" customWidth="1"/>
    <col min="11013" max="11265" width="8.88671875" style="77"/>
    <col min="11266" max="11266" width="24" style="77" customWidth="1"/>
    <col min="11267" max="11267" width="21.109375" style="77" customWidth="1"/>
    <col min="11268" max="11268" width="24.109375" style="77" customWidth="1"/>
    <col min="11269" max="11521" width="8.88671875" style="77"/>
    <col min="11522" max="11522" width="24" style="77" customWidth="1"/>
    <col min="11523" max="11523" width="21.109375" style="77" customWidth="1"/>
    <col min="11524" max="11524" width="24.109375" style="77" customWidth="1"/>
    <col min="11525" max="11777" width="8.88671875" style="77"/>
    <col min="11778" max="11778" width="24" style="77" customWidth="1"/>
    <col min="11779" max="11779" width="21.109375" style="77" customWidth="1"/>
    <col min="11780" max="11780" width="24.109375" style="77" customWidth="1"/>
    <col min="11781" max="12033" width="8.88671875" style="77"/>
    <col min="12034" max="12034" width="24" style="77" customWidth="1"/>
    <col min="12035" max="12035" width="21.109375" style="77" customWidth="1"/>
    <col min="12036" max="12036" width="24.109375" style="77" customWidth="1"/>
    <col min="12037" max="12289" width="8.88671875" style="77"/>
    <col min="12290" max="12290" width="24" style="77" customWidth="1"/>
    <col min="12291" max="12291" width="21.109375" style="77" customWidth="1"/>
    <col min="12292" max="12292" width="24.109375" style="77" customWidth="1"/>
    <col min="12293" max="12545" width="8.88671875" style="77"/>
    <col min="12546" max="12546" width="24" style="77" customWidth="1"/>
    <col min="12547" max="12547" width="21.109375" style="77" customWidth="1"/>
    <col min="12548" max="12548" width="24.109375" style="77" customWidth="1"/>
    <col min="12549" max="12801" width="8.88671875" style="77"/>
    <col min="12802" max="12802" width="24" style="77" customWidth="1"/>
    <col min="12803" max="12803" width="21.109375" style="77" customWidth="1"/>
    <col min="12804" max="12804" width="24.109375" style="77" customWidth="1"/>
    <col min="12805" max="13057" width="8.88671875" style="77"/>
    <col min="13058" max="13058" width="24" style="77" customWidth="1"/>
    <col min="13059" max="13059" width="21.109375" style="77" customWidth="1"/>
    <col min="13060" max="13060" width="24.109375" style="77" customWidth="1"/>
    <col min="13061" max="13313" width="8.88671875" style="77"/>
    <col min="13314" max="13314" width="24" style="77" customWidth="1"/>
    <col min="13315" max="13315" width="21.109375" style="77" customWidth="1"/>
    <col min="13316" max="13316" width="24.109375" style="77" customWidth="1"/>
    <col min="13317" max="13569" width="8.88671875" style="77"/>
    <col min="13570" max="13570" width="24" style="77" customWidth="1"/>
    <col min="13571" max="13571" width="21.109375" style="77" customWidth="1"/>
    <col min="13572" max="13572" width="24.109375" style="77" customWidth="1"/>
    <col min="13573" max="13825" width="8.88671875" style="77"/>
    <col min="13826" max="13826" width="24" style="77" customWidth="1"/>
    <col min="13827" max="13827" width="21.109375" style="77" customWidth="1"/>
    <col min="13828" max="13828" width="24.109375" style="77" customWidth="1"/>
    <col min="13829" max="14081" width="8.88671875" style="77"/>
    <col min="14082" max="14082" width="24" style="77" customWidth="1"/>
    <col min="14083" max="14083" width="21.109375" style="77" customWidth="1"/>
    <col min="14084" max="14084" width="24.109375" style="77" customWidth="1"/>
    <col min="14085" max="14337" width="8.88671875" style="77"/>
    <col min="14338" max="14338" width="24" style="77" customWidth="1"/>
    <col min="14339" max="14339" width="21.109375" style="77" customWidth="1"/>
    <col min="14340" max="14340" width="24.109375" style="77" customWidth="1"/>
    <col min="14341" max="14593" width="8.88671875" style="77"/>
    <col min="14594" max="14594" width="24" style="77" customWidth="1"/>
    <col min="14595" max="14595" width="21.109375" style="77" customWidth="1"/>
    <col min="14596" max="14596" width="24.109375" style="77" customWidth="1"/>
    <col min="14597" max="14849" width="8.88671875" style="77"/>
    <col min="14850" max="14850" width="24" style="77" customWidth="1"/>
    <col min="14851" max="14851" width="21.109375" style="77" customWidth="1"/>
    <col min="14852" max="14852" width="24.109375" style="77" customWidth="1"/>
    <col min="14853" max="15105" width="8.88671875" style="77"/>
    <col min="15106" max="15106" width="24" style="77" customWidth="1"/>
    <col min="15107" max="15107" width="21.109375" style="77" customWidth="1"/>
    <col min="15108" max="15108" width="24.109375" style="77" customWidth="1"/>
    <col min="15109" max="15361" width="8.88671875" style="77"/>
    <col min="15362" max="15362" width="24" style="77" customWidth="1"/>
    <col min="15363" max="15363" width="21.109375" style="77" customWidth="1"/>
    <col min="15364" max="15364" width="24.109375" style="77" customWidth="1"/>
    <col min="15365" max="15617" width="8.88671875" style="77"/>
    <col min="15618" max="15618" width="24" style="77" customWidth="1"/>
    <col min="15619" max="15619" width="21.109375" style="77" customWidth="1"/>
    <col min="15620" max="15620" width="24.109375" style="77" customWidth="1"/>
    <col min="15621" max="15873" width="8.88671875" style="77"/>
    <col min="15874" max="15874" width="24" style="77" customWidth="1"/>
    <col min="15875" max="15875" width="21.109375" style="77" customWidth="1"/>
    <col min="15876" max="15876" width="24.109375" style="77" customWidth="1"/>
    <col min="15877" max="16129" width="8.88671875" style="77"/>
    <col min="16130" max="16130" width="24" style="77" customWidth="1"/>
    <col min="16131" max="16131" width="21.109375" style="77" customWidth="1"/>
    <col min="16132" max="16132" width="24.109375" style="77" customWidth="1"/>
    <col min="16133" max="16384" width="8.88671875" style="77"/>
  </cols>
  <sheetData>
    <row r="1" spans="1:4" s="100" customFormat="1" ht="42" customHeight="1" x14ac:dyDescent="0.15">
      <c r="A1" s="164" t="s">
        <v>78</v>
      </c>
      <c r="B1" s="164"/>
      <c r="C1" s="164"/>
      <c r="D1" s="164"/>
    </row>
    <row r="2" spans="1:4" ht="20.100000000000001" customHeight="1" x14ac:dyDescent="0.15"/>
    <row r="3" spans="1:4" s="16" customFormat="1" ht="30" customHeight="1" x14ac:dyDescent="0.15">
      <c r="A3" s="16" t="str">
        <f>'통상임금 (2)'!A3</f>
        <v>■ 과업명:백남준아트센터 기획전 방호인력 도급 용역[1개월 기준]</v>
      </c>
      <c r="D3" s="78" t="s">
        <v>72</v>
      </c>
    </row>
    <row r="4" spans="1:4" s="168" customFormat="1" ht="30" customHeight="1" x14ac:dyDescent="0.15">
      <c r="A4" s="418" t="s">
        <v>79</v>
      </c>
      <c r="B4" s="418"/>
      <c r="C4" s="294" t="s">
        <v>80</v>
      </c>
      <c r="D4" s="294" t="s">
        <v>81</v>
      </c>
    </row>
    <row r="5" spans="1:4" s="15" customFormat="1" ht="30" customHeight="1" x14ac:dyDescent="0.15">
      <c r="A5" s="456" t="s">
        <v>82</v>
      </c>
      <c r="B5" s="98" t="s">
        <v>131</v>
      </c>
      <c r="C5" s="192">
        <f>'보험집 (2)'!D8</f>
        <v>100340</v>
      </c>
      <c r="D5" s="87"/>
    </row>
    <row r="6" spans="1:4" s="15" customFormat="1" ht="30" customHeight="1" x14ac:dyDescent="0.15">
      <c r="A6" s="456"/>
      <c r="B6" s="98" t="s">
        <v>405</v>
      </c>
      <c r="C6" s="192">
        <f>'보험집 (2)'!G8</f>
        <v>413614</v>
      </c>
      <c r="D6" s="87"/>
    </row>
    <row r="7" spans="1:4" s="15" customFormat="1" ht="30" customHeight="1" x14ac:dyDescent="0.15">
      <c r="A7" s="456"/>
      <c r="B7" s="98" t="s">
        <v>76</v>
      </c>
      <c r="C7" s="192">
        <f>'보험집 (2)'!J8</f>
        <v>53563</v>
      </c>
      <c r="D7" s="87"/>
    </row>
    <row r="8" spans="1:4" s="15" customFormat="1" ht="30" customHeight="1" x14ac:dyDescent="0.15">
      <c r="A8" s="456"/>
      <c r="B8" s="98" t="s">
        <v>132</v>
      </c>
      <c r="C8" s="192">
        <f>'보험집 (2)'!M8</f>
        <v>525039</v>
      </c>
      <c r="D8" s="87"/>
    </row>
    <row r="9" spans="1:4" s="15" customFormat="1" ht="30" customHeight="1" x14ac:dyDescent="0.15">
      <c r="A9" s="456"/>
      <c r="B9" s="98" t="s">
        <v>133</v>
      </c>
      <c r="C9" s="192">
        <f>'보험집 (2)'!P8</f>
        <v>134176</v>
      </c>
      <c r="D9" s="87"/>
    </row>
    <row r="10" spans="1:4" s="15" customFormat="1" ht="30" customHeight="1" x14ac:dyDescent="0.15">
      <c r="A10" s="456"/>
      <c r="B10" s="98" t="s">
        <v>134</v>
      </c>
      <c r="C10" s="192">
        <f>'보험집 (2)'!S8</f>
        <v>7000</v>
      </c>
      <c r="D10" s="87"/>
    </row>
    <row r="11" spans="1:4" s="15" customFormat="1" ht="30" customHeight="1" x14ac:dyDescent="0.15">
      <c r="A11" s="456"/>
      <c r="B11" s="98" t="s">
        <v>88</v>
      </c>
      <c r="C11" s="192">
        <f>SUM(C5:C10)</f>
        <v>1233732</v>
      </c>
      <c r="D11" s="87"/>
    </row>
    <row r="12" spans="1:4" s="15" customFormat="1" ht="30" customHeight="1" x14ac:dyDescent="0.15">
      <c r="A12" s="456" t="s">
        <v>89</v>
      </c>
      <c r="B12" s="98" t="s">
        <v>317</v>
      </c>
      <c r="C12" s="192">
        <f>'복리산출 (2)'!D8</f>
        <v>440000</v>
      </c>
      <c r="D12" s="87"/>
    </row>
    <row r="13" spans="1:4" s="15" customFormat="1" ht="30" customHeight="1" x14ac:dyDescent="0.15">
      <c r="A13" s="456"/>
      <c r="B13" s="87"/>
      <c r="C13" s="87"/>
      <c r="D13" s="87"/>
    </row>
    <row r="14" spans="1:4" s="15" customFormat="1" ht="30" customHeight="1" x14ac:dyDescent="0.15">
      <c r="A14" s="457"/>
      <c r="B14" s="193"/>
      <c r="C14" s="194"/>
      <c r="D14" s="195"/>
    </row>
    <row r="15" spans="1:4" s="15" customFormat="1" ht="30" customHeight="1" thickBot="1" x14ac:dyDescent="0.2">
      <c r="A15" s="458"/>
      <c r="B15" s="196" t="s">
        <v>88</v>
      </c>
      <c r="C15" s="197">
        <f>SUM(C12:C14)</f>
        <v>440000</v>
      </c>
      <c r="D15" s="102"/>
    </row>
    <row r="16" spans="1:4" s="15" customFormat="1" ht="30" customHeight="1" thickTop="1" x14ac:dyDescent="0.15">
      <c r="A16" s="459" t="s">
        <v>19</v>
      </c>
      <c r="B16" s="459"/>
      <c r="C16" s="198">
        <f>C11+C15</f>
        <v>1673732</v>
      </c>
      <c r="D16" s="199"/>
    </row>
    <row r="17" spans="1:1" s="15" customFormat="1" ht="30" customHeight="1" x14ac:dyDescent="0.15">
      <c r="A17" s="15" t="s">
        <v>304</v>
      </c>
    </row>
    <row r="18" spans="1:1" s="15" customFormat="1" ht="30" customHeight="1" x14ac:dyDescent="0.15">
      <c r="A18" s="15" t="s">
        <v>357</v>
      </c>
    </row>
    <row r="19" spans="1:1" s="15" customFormat="1" ht="30" customHeight="1" x14ac:dyDescent="0.15"/>
    <row r="20" spans="1:1" s="15" customFormat="1" ht="30" customHeight="1" x14ac:dyDescent="0.15"/>
    <row r="21" spans="1:1" s="15" customFormat="1" ht="30" customHeight="1" x14ac:dyDescent="0.15"/>
    <row r="22" spans="1:1" s="15" customFormat="1" ht="27.95" customHeight="1" x14ac:dyDescent="0.15"/>
    <row r="23" spans="1:1" ht="24.95" customHeight="1" x14ac:dyDescent="0.15"/>
    <row r="24" spans="1:1" ht="24.95" customHeight="1" x14ac:dyDescent="0.15"/>
    <row r="25" spans="1:1" ht="24.95" customHeight="1" x14ac:dyDescent="0.15"/>
    <row r="26" spans="1:1" ht="24.95" customHeight="1" x14ac:dyDescent="0.15"/>
    <row r="27" spans="1:1" ht="24.95" customHeight="1" x14ac:dyDescent="0.15"/>
    <row r="28" spans="1:1" ht="24.95" customHeight="1" x14ac:dyDescent="0.15"/>
    <row r="29" spans="1:1" ht="24.95" customHeight="1" x14ac:dyDescent="0.15"/>
    <row r="30" spans="1:1" ht="24.95" customHeight="1" x14ac:dyDescent="0.15"/>
    <row r="31" spans="1:1" ht="24.95" customHeight="1" x14ac:dyDescent="0.15"/>
    <row r="32" spans="1:1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4">
    <mergeCell ref="A4:B4"/>
    <mergeCell ref="A5:A11"/>
    <mergeCell ref="A12:A15"/>
    <mergeCell ref="A16:B16"/>
  </mergeCells>
  <phoneticPr fontId="17" type="noConversion"/>
  <printOptions horizontalCentered="1"/>
  <pageMargins left="0.55000000000000004" right="0.46" top="1.0236220472440944" bottom="0.8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topLeftCell="A7" zoomScaleNormal="100" zoomScaleSheetLayoutView="100" workbookViewId="0">
      <selection activeCell="D19" sqref="D19"/>
    </sheetView>
  </sheetViews>
  <sheetFormatPr defaultRowHeight="13.5" x14ac:dyDescent="0.15"/>
  <cols>
    <col min="1" max="1" width="75.77734375" style="227" customWidth="1"/>
    <col min="2" max="2" width="8.88671875" style="239" hidden="1" customWidth="1"/>
    <col min="3" max="16384" width="8.88671875" style="239"/>
  </cols>
  <sheetData>
    <row r="1" spans="1:9" s="227" customFormat="1" ht="42" customHeight="1" x14ac:dyDescent="0.15">
      <c r="A1" s="226" t="s">
        <v>146</v>
      </c>
    </row>
    <row r="2" spans="1:9" s="227" customFormat="1" ht="21.95" customHeight="1" x14ac:dyDescent="0.15">
      <c r="A2" s="228"/>
      <c r="C2" s="229"/>
      <c r="D2" s="230"/>
      <c r="E2" s="230"/>
    </row>
    <row r="3" spans="1:9" s="227" customFormat="1" ht="60" customHeight="1" x14ac:dyDescent="0.15">
      <c r="A3" s="229" t="s">
        <v>483</v>
      </c>
      <c r="B3" s="231"/>
      <c r="C3" s="231"/>
      <c r="D3" s="231"/>
      <c r="E3" s="231"/>
      <c r="F3" s="231"/>
      <c r="G3" s="232"/>
      <c r="H3" s="232"/>
      <c r="I3" s="233"/>
    </row>
    <row r="4" spans="1:9" s="227" customFormat="1" ht="21.95" customHeight="1" x14ac:dyDescent="0.15">
      <c r="A4" s="229"/>
      <c r="B4" s="231"/>
      <c r="C4" s="231"/>
      <c r="D4" s="231"/>
      <c r="E4" s="231"/>
      <c r="F4" s="231"/>
      <c r="G4" s="232"/>
      <c r="H4" s="232"/>
      <c r="I4" s="233"/>
    </row>
    <row r="5" spans="1:9" s="235" customFormat="1" ht="21.95" customHeight="1" x14ac:dyDescent="0.15">
      <c r="A5" s="234" t="s">
        <v>223</v>
      </c>
    </row>
    <row r="6" spans="1:9" s="227" customFormat="1" ht="39.950000000000003" customHeight="1" x14ac:dyDescent="0.15">
      <c r="A6" s="229" t="s">
        <v>478</v>
      </c>
      <c r="C6" s="229"/>
    </row>
    <row r="7" spans="1:9" s="227" customFormat="1" ht="21.95" customHeight="1" x14ac:dyDescent="0.15">
      <c r="A7" s="229"/>
    </row>
    <row r="8" spans="1:9" s="235" customFormat="1" ht="21.95" customHeight="1" x14ac:dyDescent="0.15">
      <c r="A8" s="234" t="s">
        <v>221</v>
      </c>
      <c r="C8" s="236"/>
    </row>
    <row r="9" spans="1:9" s="227" customFormat="1" ht="110.1" customHeight="1" x14ac:dyDescent="0.15">
      <c r="A9" s="229" t="s">
        <v>484</v>
      </c>
      <c r="B9" s="351" t="s">
        <v>504</v>
      </c>
      <c r="C9" s="229"/>
      <c r="D9" s="231"/>
      <c r="E9" s="231"/>
      <c r="F9" s="231"/>
      <c r="G9" s="232"/>
      <c r="H9" s="232"/>
      <c r="I9" s="233"/>
    </row>
    <row r="10" spans="1:9" s="227" customFormat="1" ht="21.95" customHeight="1" x14ac:dyDescent="0.15"/>
    <row r="11" spans="1:9" s="235" customFormat="1" ht="21.95" customHeight="1" x14ac:dyDescent="0.15">
      <c r="A11" s="234" t="s">
        <v>224</v>
      </c>
    </row>
    <row r="12" spans="1:9" s="227" customFormat="1" ht="36.950000000000003" customHeight="1" x14ac:dyDescent="0.15">
      <c r="A12" s="229" t="s">
        <v>477</v>
      </c>
      <c r="C12" s="229"/>
    </row>
    <row r="13" spans="1:9" s="227" customFormat="1" ht="21.95" customHeight="1" x14ac:dyDescent="0.15">
      <c r="A13" s="229"/>
    </row>
    <row r="14" spans="1:9" s="235" customFormat="1" ht="21.95" customHeight="1" x14ac:dyDescent="0.15">
      <c r="A14" s="234" t="s">
        <v>225</v>
      </c>
    </row>
    <row r="15" spans="1:9" s="227" customFormat="1" ht="60" customHeight="1" x14ac:dyDescent="0.15">
      <c r="A15" s="229" t="s">
        <v>485</v>
      </c>
    </row>
    <row r="16" spans="1:9" s="227" customFormat="1" ht="21.95" customHeight="1" x14ac:dyDescent="0.15"/>
    <row r="17" spans="1:1" s="235" customFormat="1" ht="21.95" customHeight="1" x14ac:dyDescent="0.15">
      <c r="A17" s="237" t="s">
        <v>226</v>
      </c>
    </row>
    <row r="18" spans="1:1" s="227" customFormat="1" ht="60" customHeight="1" x14ac:dyDescent="0.15">
      <c r="A18" s="229" t="s">
        <v>486</v>
      </c>
    </row>
    <row r="19" spans="1:1" s="227" customFormat="1" ht="21.95" customHeight="1" x14ac:dyDescent="0.15"/>
    <row r="20" spans="1:1" s="235" customFormat="1" ht="21.95" customHeight="1" x14ac:dyDescent="0.15">
      <c r="A20" s="234" t="s">
        <v>227</v>
      </c>
    </row>
    <row r="21" spans="1:1" s="227" customFormat="1" ht="24.95" customHeight="1" x14ac:dyDescent="0.15">
      <c r="A21" s="238" t="s">
        <v>222</v>
      </c>
    </row>
  </sheetData>
  <phoneticPr fontId="17" type="noConversion"/>
  <printOptions horizontalCentered="1"/>
  <pageMargins left="0.51181102362204722" right="0.51181102362204722" top="0.94488188976377963" bottom="0.51181102362204722" header="0.70866141732283472" footer="0.51181102362204722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80" zoomScaleNormal="100" zoomScaleSheetLayoutView="80" workbookViewId="0">
      <pane xSplit="1" ySplit="5" topLeftCell="B6" activePane="bottomRight" state="frozen"/>
      <selection activeCell="H12" sqref="H12"/>
      <selection pane="topRight" activeCell="H12" sqref="H12"/>
      <selection pane="bottomLeft" activeCell="H12" sqref="H12"/>
      <selection pane="bottomRight" activeCell="H12" sqref="H12"/>
    </sheetView>
  </sheetViews>
  <sheetFormatPr defaultColWidth="8.88671875" defaultRowHeight="12" x14ac:dyDescent="0.15"/>
  <cols>
    <col min="1" max="1" width="26.77734375" style="15" customWidth="1"/>
    <col min="2" max="2" width="9.77734375" style="15" customWidth="1"/>
    <col min="3" max="3" width="4.77734375" style="15" customWidth="1"/>
    <col min="4" max="4" width="11.77734375" style="15" customWidth="1"/>
    <col min="5" max="5" width="9.77734375" style="15" customWidth="1"/>
    <col min="6" max="6" width="4.77734375" style="15" customWidth="1"/>
    <col min="7" max="7" width="11.77734375" style="15" customWidth="1"/>
    <col min="8" max="8" width="9.77734375" style="15" customWidth="1"/>
    <col min="9" max="9" width="4.77734375" style="15" customWidth="1"/>
    <col min="10" max="10" width="11.77734375" style="15" customWidth="1"/>
    <col min="11" max="11" width="9.77734375" style="15" customWidth="1"/>
    <col min="12" max="12" width="4.77734375" style="15" customWidth="1"/>
    <col min="13" max="13" width="11.77734375" style="15" customWidth="1"/>
    <col min="14" max="14" width="9.77734375" style="15" customWidth="1"/>
    <col min="15" max="15" width="4.77734375" style="15" customWidth="1"/>
    <col min="16" max="16" width="11.77734375" style="15" customWidth="1"/>
    <col min="17" max="17" width="9.77734375" style="15" customWidth="1"/>
    <col min="18" max="18" width="4.77734375" style="15" customWidth="1"/>
    <col min="19" max="19" width="11.77734375" style="15" customWidth="1"/>
    <col min="20" max="20" width="9.77734375" style="15" customWidth="1"/>
    <col min="21" max="21" width="11.77734375" style="15" customWidth="1"/>
    <col min="22" max="256" width="8.88671875" style="15"/>
    <col min="257" max="257" width="26.77734375" style="15" customWidth="1"/>
    <col min="258" max="258" width="9.77734375" style="15" customWidth="1"/>
    <col min="259" max="259" width="4.77734375" style="15" customWidth="1"/>
    <col min="260" max="260" width="11.77734375" style="15" customWidth="1"/>
    <col min="261" max="261" width="9.77734375" style="15" customWidth="1"/>
    <col min="262" max="262" width="4.77734375" style="15" customWidth="1"/>
    <col min="263" max="263" width="11.77734375" style="15" customWidth="1"/>
    <col min="264" max="264" width="9.77734375" style="15" customWidth="1"/>
    <col min="265" max="265" width="4.77734375" style="15" customWidth="1"/>
    <col min="266" max="266" width="11.77734375" style="15" customWidth="1"/>
    <col min="267" max="267" width="9.77734375" style="15" customWidth="1"/>
    <col min="268" max="268" width="4.77734375" style="15" customWidth="1"/>
    <col min="269" max="269" width="11.77734375" style="15" customWidth="1"/>
    <col min="270" max="270" width="9.77734375" style="15" customWidth="1"/>
    <col min="271" max="271" width="4.77734375" style="15" customWidth="1"/>
    <col min="272" max="272" width="11.77734375" style="15" customWidth="1"/>
    <col min="273" max="273" width="9.77734375" style="15" customWidth="1"/>
    <col min="274" max="274" width="4.77734375" style="15" customWidth="1"/>
    <col min="275" max="275" width="11.77734375" style="15" customWidth="1"/>
    <col min="276" max="276" width="9.77734375" style="15" customWidth="1"/>
    <col min="277" max="277" width="11.77734375" style="15" customWidth="1"/>
    <col min="278" max="512" width="8.88671875" style="15"/>
    <col min="513" max="513" width="26.77734375" style="15" customWidth="1"/>
    <col min="514" max="514" width="9.77734375" style="15" customWidth="1"/>
    <col min="515" max="515" width="4.77734375" style="15" customWidth="1"/>
    <col min="516" max="516" width="11.77734375" style="15" customWidth="1"/>
    <col min="517" max="517" width="9.77734375" style="15" customWidth="1"/>
    <col min="518" max="518" width="4.77734375" style="15" customWidth="1"/>
    <col min="519" max="519" width="11.77734375" style="15" customWidth="1"/>
    <col min="520" max="520" width="9.77734375" style="15" customWidth="1"/>
    <col min="521" max="521" width="4.77734375" style="15" customWidth="1"/>
    <col min="522" max="522" width="11.77734375" style="15" customWidth="1"/>
    <col min="523" max="523" width="9.77734375" style="15" customWidth="1"/>
    <col min="524" max="524" width="4.77734375" style="15" customWidth="1"/>
    <col min="525" max="525" width="11.77734375" style="15" customWidth="1"/>
    <col min="526" max="526" width="9.77734375" style="15" customWidth="1"/>
    <col min="527" max="527" width="4.77734375" style="15" customWidth="1"/>
    <col min="528" max="528" width="11.77734375" style="15" customWidth="1"/>
    <col min="529" max="529" width="9.77734375" style="15" customWidth="1"/>
    <col min="530" max="530" width="4.77734375" style="15" customWidth="1"/>
    <col min="531" max="531" width="11.77734375" style="15" customWidth="1"/>
    <col min="532" max="532" width="9.77734375" style="15" customWidth="1"/>
    <col min="533" max="533" width="11.77734375" style="15" customWidth="1"/>
    <col min="534" max="768" width="8.88671875" style="15"/>
    <col min="769" max="769" width="26.77734375" style="15" customWidth="1"/>
    <col min="770" max="770" width="9.77734375" style="15" customWidth="1"/>
    <col min="771" max="771" width="4.77734375" style="15" customWidth="1"/>
    <col min="772" max="772" width="11.77734375" style="15" customWidth="1"/>
    <col min="773" max="773" width="9.77734375" style="15" customWidth="1"/>
    <col min="774" max="774" width="4.77734375" style="15" customWidth="1"/>
    <col min="775" max="775" width="11.77734375" style="15" customWidth="1"/>
    <col min="776" max="776" width="9.77734375" style="15" customWidth="1"/>
    <col min="777" max="777" width="4.77734375" style="15" customWidth="1"/>
    <col min="778" max="778" width="11.77734375" style="15" customWidth="1"/>
    <col min="779" max="779" width="9.77734375" style="15" customWidth="1"/>
    <col min="780" max="780" width="4.77734375" style="15" customWidth="1"/>
    <col min="781" max="781" width="11.77734375" style="15" customWidth="1"/>
    <col min="782" max="782" width="9.77734375" style="15" customWidth="1"/>
    <col min="783" max="783" width="4.77734375" style="15" customWidth="1"/>
    <col min="784" max="784" width="11.77734375" style="15" customWidth="1"/>
    <col min="785" max="785" width="9.77734375" style="15" customWidth="1"/>
    <col min="786" max="786" width="4.77734375" style="15" customWidth="1"/>
    <col min="787" max="787" width="11.77734375" style="15" customWidth="1"/>
    <col min="788" max="788" width="9.77734375" style="15" customWidth="1"/>
    <col min="789" max="789" width="11.77734375" style="15" customWidth="1"/>
    <col min="790" max="1024" width="8.88671875" style="15"/>
    <col min="1025" max="1025" width="26.77734375" style="15" customWidth="1"/>
    <col min="1026" max="1026" width="9.77734375" style="15" customWidth="1"/>
    <col min="1027" max="1027" width="4.77734375" style="15" customWidth="1"/>
    <col min="1028" max="1028" width="11.77734375" style="15" customWidth="1"/>
    <col min="1029" max="1029" width="9.77734375" style="15" customWidth="1"/>
    <col min="1030" max="1030" width="4.77734375" style="15" customWidth="1"/>
    <col min="1031" max="1031" width="11.77734375" style="15" customWidth="1"/>
    <col min="1032" max="1032" width="9.77734375" style="15" customWidth="1"/>
    <col min="1033" max="1033" width="4.77734375" style="15" customWidth="1"/>
    <col min="1034" max="1034" width="11.77734375" style="15" customWidth="1"/>
    <col min="1035" max="1035" width="9.77734375" style="15" customWidth="1"/>
    <col min="1036" max="1036" width="4.77734375" style="15" customWidth="1"/>
    <col min="1037" max="1037" width="11.77734375" style="15" customWidth="1"/>
    <col min="1038" max="1038" width="9.77734375" style="15" customWidth="1"/>
    <col min="1039" max="1039" width="4.77734375" style="15" customWidth="1"/>
    <col min="1040" max="1040" width="11.77734375" style="15" customWidth="1"/>
    <col min="1041" max="1041" width="9.77734375" style="15" customWidth="1"/>
    <col min="1042" max="1042" width="4.77734375" style="15" customWidth="1"/>
    <col min="1043" max="1043" width="11.77734375" style="15" customWidth="1"/>
    <col min="1044" max="1044" width="9.77734375" style="15" customWidth="1"/>
    <col min="1045" max="1045" width="11.77734375" style="15" customWidth="1"/>
    <col min="1046" max="1280" width="8.88671875" style="15"/>
    <col min="1281" max="1281" width="26.77734375" style="15" customWidth="1"/>
    <col min="1282" max="1282" width="9.77734375" style="15" customWidth="1"/>
    <col min="1283" max="1283" width="4.77734375" style="15" customWidth="1"/>
    <col min="1284" max="1284" width="11.77734375" style="15" customWidth="1"/>
    <col min="1285" max="1285" width="9.77734375" style="15" customWidth="1"/>
    <col min="1286" max="1286" width="4.77734375" style="15" customWidth="1"/>
    <col min="1287" max="1287" width="11.77734375" style="15" customWidth="1"/>
    <col min="1288" max="1288" width="9.77734375" style="15" customWidth="1"/>
    <col min="1289" max="1289" width="4.77734375" style="15" customWidth="1"/>
    <col min="1290" max="1290" width="11.77734375" style="15" customWidth="1"/>
    <col min="1291" max="1291" width="9.77734375" style="15" customWidth="1"/>
    <col min="1292" max="1292" width="4.77734375" style="15" customWidth="1"/>
    <col min="1293" max="1293" width="11.77734375" style="15" customWidth="1"/>
    <col min="1294" max="1294" width="9.77734375" style="15" customWidth="1"/>
    <col min="1295" max="1295" width="4.77734375" style="15" customWidth="1"/>
    <col min="1296" max="1296" width="11.77734375" style="15" customWidth="1"/>
    <col min="1297" max="1297" width="9.77734375" style="15" customWidth="1"/>
    <col min="1298" max="1298" width="4.77734375" style="15" customWidth="1"/>
    <col min="1299" max="1299" width="11.77734375" style="15" customWidth="1"/>
    <col min="1300" max="1300" width="9.77734375" style="15" customWidth="1"/>
    <col min="1301" max="1301" width="11.77734375" style="15" customWidth="1"/>
    <col min="1302" max="1536" width="8.88671875" style="15"/>
    <col min="1537" max="1537" width="26.77734375" style="15" customWidth="1"/>
    <col min="1538" max="1538" width="9.77734375" style="15" customWidth="1"/>
    <col min="1539" max="1539" width="4.77734375" style="15" customWidth="1"/>
    <col min="1540" max="1540" width="11.77734375" style="15" customWidth="1"/>
    <col min="1541" max="1541" width="9.77734375" style="15" customWidth="1"/>
    <col min="1542" max="1542" width="4.77734375" style="15" customWidth="1"/>
    <col min="1543" max="1543" width="11.77734375" style="15" customWidth="1"/>
    <col min="1544" max="1544" width="9.77734375" style="15" customWidth="1"/>
    <col min="1545" max="1545" width="4.77734375" style="15" customWidth="1"/>
    <col min="1546" max="1546" width="11.77734375" style="15" customWidth="1"/>
    <col min="1547" max="1547" width="9.77734375" style="15" customWidth="1"/>
    <col min="1548" max="1548" width="4.77734375" style="15" customWidth="1"/>
    <col min="1549" max="1549" width="11.77734375" style="15" customWidth="1"/>
    <col min="1550" max="1550" width="9.77734375" style="15" customWidth="1"/>
    <col min="1551" max="1551" width="4.77734375" style="15" customWidth="1"/>
    <col min="1552" max="1552" width="11.77734375" style="15" customWidth="1"/>
    <col min="1553" max="1553" width="9.77734375" style="15" customWidth="1"/>
    <col min="1554" max="1554" width="4.77734375" style="15" customWidth="1"/>
    <col min="1555" max="1555" width="11.77734375" style="15" customWidth="1"/>
    <col min="1556" max="1556" width="9.77734375" style="15" customWidth="1"/>
    <col min="1557" max="1557" width="11.77734375" style="15" customWidth="1"/>
    <col min="1558" max="1792" width="8.88671875" style="15"/>
    <col min="1793" max="1793" width="26.77734375" style="15" customWidth="1"/>
    <col min="1794" max="1794" width="9.77734375" style="15" customWidth="1"/>
    <col min="1795" max="1795" width="4.77734375" style="15" customWidth="1"/>
    <col min="1796" max="1796" width="11.77734375" style="15" customWidth="1"/>
    <col min="1797" max="1797" width="9.77734375" style="15" customWidth="1"/>
    <col min="1798" max="1798" width="4.77734375" style="15" customWidth="1"/>
    <col min="1799" max="1799" width="11.77734375" style="15" customWidth="1"/>
    <col min="1800" max="1800" width="9.77734375" style="15" customWidth="1"/>
    <col min="1801" max="1801" width="4.77734375" style="15" customWidth="1"/>
    <col min="1802" max="1802" width="11.77734375" style="15" customWidth="1"/>
    <col min="1803" max="1803" width="9.77734375" style="15" customWidth="1"/>
    <col min="1804" max="1804" width="4.77734375" style="15" customWidth="1"/>
    <col min="1805" max="1805" width="11.77734375" style="15" customWidth="1"/>
    <col min="1806" max="1806" width="9.77734375" style="15" customWidth="1"/>
    <col min="1807" max="1807" width="4.77734375" style="15" customWidth="1"/>
    <col min="1808" max="1808" width="11.77734375" style="15" customWidth="1"/>
    <col min="1809" max="1809" width="9.77734375" style="15" customWidth="1"/>
    <col min="1810" max="1810" width="4.77734375" style="15" customWidth="1"/>
    <col min="1811" max="1811" width="11.77734375" style="15" customWidth="1"/>
    <col min="1812" max="1812" width="9.77734375" style="15" customWidth="1"/>
    <col min="1813" max="1813" width="11.77734375" style="15" customWidth="1"/>
    <col min="1814" max="2048" width="8.88671875" style="15"/>
    <col min="2049" max="2049" width="26.77734375" style="15" customWidth="1"/>
    <col min="2050" max="2050" width="9.77734375" style="15" customWidth="1"/>
    <col min="2051" max="2051" width="4.77734375" style="15" customWidth="1"/>
    <col min="2052" max="2052" width="11.77734375" style="15" customWidth="1"/>
    <col min="2053" max="2053" width="9.77734375" style="15" customWidth="1"/>
    <col min="2054" max="2054" width="4.77734375" style="15" customWidth="1"/>
    <col min="2055" max="2055" width="11.77734375" style="15" customWidth="1"/>
    <col min="2056" max="2056" width="9.77734375" style="15" customWidth="1"/>
    <col min="2057" max="2057" width="4.77734375" style="15" customWidth="1"/>
    <col min="2058" max="2058" width="11.77734375" style="15" customWidth="1"/>
    <col min="2059" max="2059" width="9.77734375" style="15" customWidth="1"/>
    <col min="2060" max="2060" width="4.77734375" style="15" customWidth="1"/>
    <col min="2061" max="2061" width="11.77734375" style="15" customWidth="1"/>
    <col min="2062" max="2062" width="9.77734375" style="15" customWidth="1"/>
    <col min="2063" max="2063" width="4.77734375" style="15" customWidth="1"/>
    <col min="2064" max="2064" width="11.77734375" style="15" customWidth="1"/>
    <col min="2065" max="2065" width="9.77734375" style="15" customWidth="1"/>
    <col min="2066" max="2066" width="4.77734375" style="15" customWidth="1"/>
    <col min="2067" max="2067" width="11.77734375" style="15" customWidth="1"/>
    <col min="2068" max="2068" width="9.77734375" style="15" customWidth="1"/>
    <col min="2069" max="2069" width="11.77734375" style="15" customWidth="1"/>
    <col min="2070" max="2304" width="8.88671875" style="15"/>
    <col min="2305" max="2305" width="26.77734375" style="15" customWidth="1"/>
    <col min="2306" max="2306" width="9.77734375" style="15" customWidth="1"/>
    <col min="2307" max="2307" width="4.77734375" style="15" customWidth="1"/>
    <col min="2308" max="2308" width="11.77734375" style="15" customWidth="1"/>
    <col min="2309" max="2309" width="9.77734375" style="15" customWidth="1"/>
    <col min="2310" max="2310" width="4.77734375" style="15" customWidth="1"/>
    <col min="2311" max="2311" width="11.77734375" style="15" customWidth="1"/>
    <col min="2312" max="2312" width="9.77734375" style="15" customWidth="1"/>
    <col min="2313" max="2313" width="4.77734375" style="15" customWidth="1"/>
    <col min="2314" max="2314" width="11.77734375" style="15" customWidth="1"/>
    <col min="2315" max="2315" width="9.77734375" style="15" customWidth="1"/>
    <col min="2316" max="2316" width="4.77734375" style="15" customWidth="1"/>
    <col min="2317" max="2317" width="11.77734375" style="15" customWidth="1"/>
    <col min="2318" max="2318" width="9.77734375" style="15" customWidth="1"/>
    <col min="2319" max="2319" width="4.77734375" style="15" customWidth="1"/>
    <col min="2320" max="2320" width="11.77734375" style="15" customWidth="1"/>
    <col min="2321" max="2321" width="9.77734375" style="15" customWidth="1"/>
    <col min="2322" max="2322" width="4.77734375" style="15" customWidth="1"/>
    <col min="2323" max="2323" width="11.77734375" style="15" customWidth="1"/>
    <col min="2324" max="2324" width="9.77734375" style="15" customWidth="1"/>
    <col min="2325" max="2325" width="11.77734375" style="15" customWidth="1"/>
    <col min="2326" max="2560" width="8.88671875" style="15"/>
    <col min="2561" max="2561" width="26.77734375" style="15" customWidth="1"/>
    <col min="2562" max="2562" width="9.77734375" style="15" customWidth="1"/>
    <col min="2563" max="2563" width="4.77734375" style="15" customWidth="1"/>
    <col min="2564" max="2564" width="11.77734375" style="15" customWidth="1"/>
    <col min="2565" max="2565" width="9.77734375" style="15" customWidth="1"/>
    <col min="2566" max="2566" width="4.77734375" style="15" customWidth="1"/>
    <col min="2567" max="2567" width="11.77734375" style="15" customWidth="1"/>
    <col min="2568" max="2568" width="9.77734375" style="15" customWidth="1"/>
    <col min="2569" max="2569" width="4.77734375" style="15" customWidth="1"/>
    <col min="2570" max="2570" width="11.77734375" style="15" customWidth="1"/>
    <col min="2571" max="2571" width="9.77734375" style="15" customWidth="1"/>
    <col min="2572" max="2572" width="4.77734375" style="15" customWidth="1"/>
    <col min="2573" max="2573" width="11.77734375" style="15" customWidth="1"/>
    <col min="2574" max="2574" width="9.77734375" style="15" customWidth="1"/>
    <col min="2575" max="2575" width="4.77734375" style="15" customWidth="1"/>
    <col min="2576" max="2576" width="11.77734375" style="15" customWidth="1"/>
    <col min="2577" max="2577" width="9.77734375" style="15" customWidth="1"/>
    <col min="2578" max="2578" width="4.77734375" style="15" customWidth="1"/>
    <col min="2579" max="2579" width="11.77734375" style="15" customWidth="1"/>
    <col min="2580" max="2580" width="9.77734375" style="15" customWidth="1"/>
    <col min="2581" max="2581" width="11.77734375" style="15" customWidth="1"/>
    <col min="2582" max="2816" width="8.88671875" style="15"/>
    <col min="2817" max="2817" width="26.77734375" style="15" customWidth="1"/>
    <col min="2818" max="2818" width="9.77734375" style="15" customWidth="1"/>
    <col min="2819" max="2819" width="4.77734375" style="15" customWidth="1"/>
    <col min="2820" max="2820" width="11.77734375" style="15" customWidth="1"/>
    <col min="2821" max="2821" width="9.77734375" style="15" customWidth="1"/>
    <col min="2822" max="2822" width="4.77734375" style="15" customWidth="1"/>
    <col min="2823" max="2823" width="11.77734375" style="15" customWidth="1"/>
    <col min="2824" max="2824" width="9.77734375" style="15" customWidth="1"/>
    <col min="2825" max="2825" width="4.77734375" style="15" customWidth="1"/>
    <col min="2826" max="2826" width="11.77734375" style="15" customWidth="1"/>
    <col min="2827" max="2827" width="9.77734375" style="15" customWidth="1"/>
    <col min="2828" max="2828" width="4.77734375" style="15" customWidth="1"/>
    <col min="2829" max="2829" width="11.77734375" style="15" customWidth="1"/>
    <col min="2830" max="2830" width="9.77734375" style="15" customWidth="1"/>
    <col min="2831" max="2831" width="4.77734375" style="15" customWidth="1"/>
    <col min="2832" max="2832" width="11.77734375" style="15" customWidth="1"/>
    <col min="2833" max="2833" width="9.77734375" style="15" customWidth="1"/>
    <col min="2834" max="2834" width="4.77734375" style="15" customWidth="1"/>
    <col min="2835" max="2835" width="11.77734375" style="15" customWidth="1"/>
    <col min="2836" max="2836" width="9.77734375" style="15" customWidth="1"/>
    <col min="2837" max="2837" width="11.77734375" style="15" customWidth="1"/>
    <col min="2838" max="3072" width="8.88671875" style="15"/>
    <col min="3073" max="3073" width="26.77734375" style="15" customWidth="1"/>
    <col min="3074" max="3074" width="9.77734375" style="15" customWidth="1"/>
    <col min="3075" max="3075" width="4.77734375" style="15" customWidth="1"/>
    <col min="3076" max="3076" width="11.77734375" style="15" customWidth="1"/>
    <col min="3077" max="3077" width="9.77734375" style="15" customWidth="1"/>
    <col min="3078" max="3078" width="4.77734375" style="15" customWidth="1"/>
    <col min="3079" max="3079" width="11.77734375" style="15" customWidth="1"/>
    <col min="3080" max="3080" width="9.77734375" style="15" customWidth="1"/>
    <col min="3081" max="3081" width="4.77734375" style="15" customWidth="1"/>
    <col min="3082" max="3082" width="11.77734375" style="15" customWidth="1"/>
    <col min="3083" max="3083" width="9.77734375" style="15" customWidth="1"/>
    <col min="3084" max="3084" width="4.77734375" style="15" customWidth="1"/>
    <col min="3085" max="3085" width="11.77734375" style="15" customWidth="1"/>
    <col min="3086" max="3086" width="9.77734375" style="15" customWidth="1"/>
    <col min="3087" max="3087" width="4.77734375" style="15" customWidth="1"/>
    <col min="3088" max="3088" width="11.77734375" style="15" customWidth="1"/>
    <col min="3089" max="3089" width="9.77734375" style="15" customWidth="1"/>
    <col min="3090" max="3090" width="4.77734375" style="15" customWidth="1"/>
    <col min="3091" max="3091" width="11.77734375" style="15" customWidth="1"/>
    <col min="3092" max="3092" width="9.77734375" style="15" customWidth="1"/>
    <col min="3093" max="3093" width="11.77734375" style="15" customWidth="1"/>
    <col min="3094" max="3328" width="8.88671875" style="15"/>
    <col min="3329" max="3329" width="26.77734375" style="15" customWidth="1"/>
    <col min="3330" max="3330" width="9.77734375" style="15" customWidth="1"/>
    <col min="3331" max="3331" width="4.77734375" style="15" customWidth="1"/>
    <col min="3332" max="3332" width="11.77734375" style="15" customWidth="1"/>
    <col min="3333" max="3333" width="9.77734375" style="15" customWidth="1"/>
    <col min="3334" max="3334" width="4.77734375" style="15" customWidth="1"/>
    <col min="3335" max="3335" width="11.77734375" style="15" customWidth="1"/>
    <col min="3336" max="3336" width="9.77734375" style="15" customWidth="1"/>
    <col min="3337" max="3337" width="4.77734375" style="15" customWidth="1"/>
    <col min="3338" max="3338" width="11.77734375" style="15" customWidth="1"/>
    <col min="3339" max="3339" width="9.77734375" style="15" customWidth="1"/>
    <col min="3340" max="3340" width="4.77734375" style="15" customWidth="1"/>
    <col min="3341" max="3341" width="11.77734375" style="15" customWidth="1"/>
    <col min="3342" max="3342" width="9.77734375" style="15" customWidth="1"/>
    <col min="3343" max="3343" width="4.77734375" style="15" customWidth="1"/>
    <col min="3344" max="3344" width="11.77734375" style="15" customWidth="1"/>
    <col min="3345" max="3345" width="9.77734375" style="15" customWidth="1"/>
    <col min="3346" max="3346" width="4.77734375" style="15" customWidth="1"/>
    <col min="3347" max="3347" width="11.77734375" style="15" customWidth="1"/>
    <col min="3348" max="3348" width="9.77734375" style="15" customWidth="1"/>
    <col min="3349" max="3349" width="11.77734375" style="15" customWidth="1"/>
    <col min="3350" max="3584" width="8.88671875" style="15"/>
    <col min="3585" max="3585" width="26.77734375" style="15" customWidth="1"/>
    <col min="3586" max="3586" width="9.77734375" style="15" customWidth="1"/>
    <col min="3587" max="3587" width="4.77734375" style="15" customWidth="1"/>
    <col min="3588" max="3588" width="11.77734375" style="15" customWidth="1"/>
    <col min="3589" max="3589" width="9.77734375" style="15" customWidth="1"/>
    <col min="3590" max="3590" width="4.77734375" style="15" customWidth="1"/>
    <col min="3591" max="3591" width="11.77734375" style="15" customWidth="1"/>
    <col min="3592" max="3592" width="9.77734375" style="15" customWidth="1"/>
    <col min="3593" max="3593" width="4.77734375" style="15" customWidth="1"/>
    <col min="3594" max="3594" width="11.77734375" style="15" customWidth="1"/>
    <col min="3595" max="3595" width="9.77734375" style="15" customWidth="1"/>
    <col min="3596" max="3596" width="4.77734375" style="15" customWidth="1"/>
    <col min="3597" max="3597" width="11.77734375" style="15" customWidth="1"/>
    <col min="3598" max="3598" width="9.77734375" style="15" customWidth="1"/>
    <col min="3599" max="3599" width="4.77734375" style="15" customWidth="1"/>
    <col min="3600" max="3600" width="11.77734375" style="15" customWidth="1"/>
    <col min="3601" max="3601" width="9.77734375" style="15" customWidth="1"/>
    <col min="3602" max="3602" width="4.77734375" style="15" customWidth="1"/>
    <col min="3603" max="3603" width="11.77734375" style="15" customWidth="1"/>
    <col min="3604" max="3604" width="9.77734375" style="15" customWidth="1"/>
    <col min="3605" max="3605" width="11.77734375" style="15" customWidth="1"/>
    <col min="3606" max="3840" width="8.88671875" style="15"/>
    <col min="3841" max="3841" width="26.77734375" style="15" customWidth="1"/>
    <col min="3842" max="3842" width="9.77734375" style="15" customWidth="1"/>
    <col min="3843" max="3843" width="4.77734375" style="15" customWidth="1"/>
    <col min="3844" max="3844" width="11.77734375" style="15" customWidth="1"/>
    <col min="3845" max="3845" width="9.77734375" style="15" customWidth="1"/>
    <col min="3846" max="3846" width="4.77734375" style="15" customWidth="1"/>
    <col min="3847" max="3847" width="11.77734375" style="15" customWidth="1"/>
    <col min="3848" max="3848" width="9.77734375" style="15" customWidth="1"/>
    <col min="3849" max="3849" width="4.77734375" style="15" customWidth="1"/>
    <col min="3850" max="3850" width="11.77734375" style="15" customWidth="1"/>
    <col min="3851" max="3851" width="9.77734375" style="15" customWidth="1"/>
    <col min="3852" max="3852" width="4.77734375" style="15" customWidth="1"/>
    <col min="3853" max="3853" width="11.77734375" style="15" customWidth="1"/>
    <col min="3854" max="3854" width="9.77734375" style="15" customWidth="1"/>
    <col min="3855" max="3855" width="4.77734375" style="15" customWidth="1"/>
    <col min="3856" max="3856" width="11.77734375" style="15" customWidth="1"/>
    <col min="3857" max="3857" width="9.77734375" style="15" customWidth="1"/>
    <col min="3858" max="3858" width="4.77734375" style="15" customWidth="1"/>
    <col min="3859" max="3859" width="11.77734375" style="15" customWidth="1"/>
    <col min="3860" max="3860" width="9.77734375" style="15" customWidth="1"/>
    <col min="3861" max="3861" width="11.77734375" style="15" customWidth="1"/>
    <col min="3862" max="4096" width="8.88671875" style="15"/>
    <col min="4097" max="4097" width="26.77734375" style="15" customWidth="1"/>
    <col min="4098" max="4098" width="9.77734375" style="15" customWidth="1"/>
    <col min="4099" max="4099" width="4.77734375" style="15" customWidth="1"/>
    <col min="4100" max="4100" width="11.77734375" style="15" customWidth="1"/>
    <col min="4101" max="4101" width="9.77734375" style="15" customWidth="1"/>
    <col min="4102" max="4102" width="4.77734375" style="15" customWidth="1"/>
    <col min="4103" max="4103" width="11.77734375" style="15" customWidth="1"/>
    <col min="4104" max="4104" width="9.77734375" style="15" customWidth="1"/>
    <col min="4105" max="4105" width="4.77734375" style="15" customWidth="1"/>
    <col min="4106" max="4106" width="11.77734375" style="15" customWidth="1"/>
    <col min="4107" max="4107" width="9.77734375" style="15" customWidth="1"/>
    <col min="4108" max="4108" width="4.77734375" style="15" customWidth="1"/>
    <col min="4109" max="4109" width="11.77734375" style="15" customWidth="1"/>
    <col min="4110" max="4110" width="9.77734375" style="15" customWidth="1"/>
    <col min="4111" max="4111" width="4.77734375" style="15" customWidth="1"/>
    <col min="4112" max="4112" width="11.77734375" style="15" customWidth="1"/>
    <col min="4113" max="4113" width="9.77734375" style="15" customWidth="1"/>
    <col min="4114" max="4114" width="4.77734375" style="15" customWidth="1"/>
    <col min="4115" max="4115" width="11.77734375" style="15" customWidth="1"/>
    <col min="4116" max="4116" width="9.77734375" style="15" customWidth="1"/>
    <col min="4117" max="4117" width="11.77734375" style="15" customWidth="1"/>
    <col min="4118" max="4352" width="8.88671875" style="15"/>
    <col min="4353" max="4353" width="26.77734375" style="15" customWidth="1"/>
    <col min="4354" max="4354" width="9.77734375" style="15" customWidth="1"/>
    <col min="4355" max="4355" width="4.77734375" style="15" customWidth="1"/>
    <col min="4356" max="4356" width="11.77734375" style="15" customWidth="1"/>
    <col min="4357" max="4357" width="9.77734375" style="15" customWidth="1"/>
    <col min="4358" max="4358" width="4.77734375" style="15" customWidth="1"/>
    <col min="4359" max="4359" width="11.77734375" style="15" customWidth="1"/>
    <col min="4360" max="4360" width="9.77734375" style="15" customWidth="1"/>
    <col min="4361" max="4361" width="4.77734375" style="15" customWidth="1"/>
    <col min="4362" max="4362" width="11.77734375" style="15" customWidth="1"/>
    <col min="4363" max="4363" width="9.77734375" style="15" customWidth="1"/>
    <col min="4364" max="4364" width="4.77734375" style="15" customWidth="1"/>
    <col min="4365" max="4365" width="11.77734375" style="15" customWidth="1"/>
    <col min="4366" max="4366" width="9.77734375" style="15" customWidth="1"/>
    <col min="4367" max="4367" width="4.77734375" style="15" customWidth="1"/>
    <col min="4368" max="4368" width="11.77734375" style="15" customWidth="1"/>
    <col min="4369" max="4369" width="9.77734375" style="15" customWidth="1"/>
    <col min="4370" max="4370" width="4.77734375" style="15" customWidth="1"/>
    <col min="4371" max="4371" width="11.77734375" style="15" customWidth="1"/>
    <col min="4372" max="4372" width="9.77734375" style="15" customWidth="1"/>
    <col min="4373" max="4373" width="11.77734375" style="15" customWidth="1"/>
    <col min="4374" max="4608" width="8.88671875" style="15"/>
    <col min="4609" max="4609" width="26.77734375" style="15" customWidth="1"/>
    <col min="4610" max="4610" width="9.77734375" style="15" customWidth="1"/>
    <col min="4611" max="4611" width="4.77734375" style="15" customWidth="1"/>
    <col min="4612" max="4612" width="11.77734375" style="15" customWidth="1"/>
    <col min="4613" max="4613" width="9.77734375" style="15" customWidth="1"/>
    <col min="4614" max="4614" width="4.77734375" style="15" customWidth="1"/>
    <col min="4615" max="4615" width="11.77734375" style="15" customWidth="1"/>
    <col min="4616" max="4616" width="9.77734375" style="15" customWidth="1"/>
    <col min="4617" max="4617" width="4.77734375" style="15" customWidth="1"/>
    <col min="4618" max="4618" width="11.77734375" style="15" customWidth="1"/>
    <col min="4619" max="4619" width="9.77734375" style="15" customWidth="1"/>
    <col min="4620" max="4620" width="4.77734375" style="15" customWidth="1"/>
    <col min="4621" max="4621" width="11.77734375" style="15" customWidth="1"/>
    <col min="4622" max="4622" width="9.77734375" style="15" customWidth="1"/>
    <col min="4623" max="4623" width="4.77734375" style="15" customWidth="1"/>
    <col min="4624" max="4624" width="11.77734375" style="15" customWidth="1"/>
    <col min="4625" max="4625" width="9.77734375" style="15" customWidth="1"/>
    <col min="4626" max="4626" width="4.77734375" style="15" customWidth="1"/>
    <col min="4627" max="4627" width="11.77734375" style="15" customWidth="1"/>
    <col min="4628" max="4628" width="9.77734375" style="15" customWidth="1"/>
    <col min="4629" max="4629" width="11.77734375" style="15" customWidth="1"/>
    <col min="4630" max="4864" width="8.88671875" style="15"/>
    <col min="4865" max="4865" width="26.77734375" style="15" customWidth="1"/>
    <col min="4866" max="4866" width="9.77734375" style="15" customWidth="1"/>
    <col min="4867" max="4867" width="4.77734375" style="15" customWidth="1"/>
    <col min="4868" max="4868" width="11.77734375" style="15" customWidth="1"/>
    <col min="4869" max="4869" width="9.77734375" style="15" customWidth="1"/>
    <col min="4870" max="4870" width="4.77734375" style="15" customWidth="1"/>
    <col min="4871" max="4871" width="11.77734375" style="15" customWidth="1"/>
    <col min="4872" max="4872" width="9.77734375" style="15" customWidth="1"/>
    <col min="4873" max="4873" width="4.77734375" style="15" customWidth="1"/>
    <col min="4874" max="4874" width="11.77734375" style="15" customWidth="1"/>
    <col min="4875" max="4875" width="9.77734375" style="15" customWidth="1"/>
    <col min="4876" max="4876" width="4.77734375" style="15" customWidth="1"/>
    <col min="4877" max="4877" width="11.77734375" style="15" customWidth="1"/>
    <col min="4878" max="4878" width="9.77734375" style="15" customWidth="1"/>
    <col min="4879" max="4879" width="4.77734375" style="15" customWidth="1"/>
    <col min="4880" max="4880" width="11.77734375" style="15" customWidth="1"/>
    <col min="4881" max="4881" width="9.77734375" style="15" customWidth="1"/>
    <col min="4882" max="4882" width="4.77734375" style="15" customWidth="1"/>
    <col min="4883" max="4883" width="11.77734375" style="15" customWidth="1"/>
    <col min="4884" max="4884" width="9.77734375" style="15" customWidth="1"/>
    <col min="4885" max="4885" width="11.77734375" style="15" customWidth="1"/>
    <col min="4886" max="5120" width="8.88671875" style="15"/>
    <col min="5121" max="5121" width="26.77734375" style="15" customWidth="1"/>
    <col min="5122" max="5122" width="9.77734375" style="15" customWidth="1"/>
    <col min="5123" max="5123" width="4.77734375" style="15" customWidth="1"/>
    <col min="5124" max="5124" width="11.77734375" style="15" customWidth="1"/>
    <col min="5125" max="5125" width="9.77734375" style="15" customWidth="1"/>
    <col min="5126" max="5126" width="4.77734375" style="15" customWidth="1"/>
    <col min="5127" max="5127" width="11.77734375" style="15" customWidth="1"/>
    <col min="5128" max="5128" width="9.77734375" style="15" customWidth="1"/>
    <col min="5129" max="5129" width="4.77734375" style="15" customWidth="1"/>
    <col min="5130" max="5130" width="11.77734375" style="15" customWidth="1"/>
    <col min="5131" max="5131" width="9.77734375" style="15" customWidth="1"/>
    <col min="5132" max="5132" width="4.77734375" style="15" customWidth="1"/>
    <col min="5133" max="5133" width="11.77734375" style="15" customWidth="1"/>
    <col min="5134" max="5134" width="9.77734375" style="15" customWidth="1"/>
    <col min="5135" max="5135" width="4.77734375" style="15" customWidth="1"/>
    <col min="5136" max="5136" width="11.77734375" style="15" customWidth="1"/>
    <col min="5137" max="5137" width="9.77734375" style="15" customWidth="1"/>
    <col min="5138" max="5138" width="4.77734375" style="15" customWidth="1"/>
    <col min="5139" max="5139" width="11.77734375" style="15" customWidth="1"/>
    <col min="5140" max="5140" width="9.77734375" style="15" customWidth="1"/>
    <col min="5141" max="5141" width="11.77734375" style="15" customWidth="1"/>
    <col min="5142" max="5376" width="8.88671875" style="15"/>
    <col min="5377" max="5377" width="26.77734375" style="15" customWidth="1"/>
    <col min="5378" max="5378" width="9.77734375" style="15" customWidth="1"/>
    <col min="5379" max="5379" width="4.77734375" style="15" customWidth="1"/>
    <col min="5380" max="5380" width="11.77734375" style="15" customWidth="1"/>
    <col min="5381" max="5381" width="9.77734375" style="15" customWidth="1"/>
    <col min="5382" max="5382" width="4.77734375" style="15" customWidth="1"/>
    <col min="5383" max="5383" width="11.77734375" style="15" customWidth="1"/>
    <col min="5384" max="5384" width="9.77734375" style="15" customWidth="1"/>
    <col min="5385" max="5385" width="4.77734375" style="15" customWidth="1"/>
    <col min="5386" max="5386" width="11.77734375" style="15" customWidth="1"/>
    <col min="5387" max="5387" width="9.77734375" style="15" customWidth="1"/>
    <col min="5388" max="5388" width="4.77734375" style="15" customWidth="1"/>
    <col min="5389" max="5389" width="11.77734375" style="15" customWidth="1"/>
    <col min="5390" max="5390" width="9.77734375" style="15" customWidth="1"/>
    <col min="5391" max="5391" width="4.77734375" style="15" customWidth="1"/>
    <col min="5392" max="5392" width="11.77734375" style="15" customWidth="1"/>
    <col min="5393" max="5393" width="9.77734375" style="15" customWidth="1"/>
    <col min="5394" max="5394" width="4.77734375" style="15" customWidth="1"/>
    <col min="5395" max="5395" width="11.77734375" style="15" customWidth="1"/>
    <col min="5396" max="5396" width="9.77734375" style="15" customWidth="1"/>
    <col min="5397" max="5397" width="11.77734375" style="15" customWidth="1"/>
    <col min="5398" max="5632" width="8.88671875" style="15"/>
    <col min="5633" max="5633" width="26.77734375" style="15" customWidth="1"/>
    <col min="5634" max="5634" width="9.77734375" style="15" customWidth="1"/>
    <col min="5635" max="5635" width="4.77734375" style="15" customWidth="1"/>
    <col min="5636" max="5636" width="11.77734375" style="15" customWidth="1"/>
    <col min="5637" max="5637" width="9.77734375" style="15" customWidth="1"/>
    <col min="5638" max="5638" width="4.77734375" style="15" customWidth="1"/>
    <col min="5639" max="5639" width="11.77734375" style="15" customWidth="1"/>
    <col min="5640" max="5640" width="9.77734375" style="15" customWidth="1"/>
    <col min="5641" max="5641" width="4.77734375" style="15" customWidth="1"/>
    <col min="5642" max="5642" width="11.77734375" style="15" customWidth="1"/>
    <col min="5643" max="5643" width="9.77734375" style="15" customWidth="1"/>
    <col min="5644" max="5644" width="4.77734375" style="15" customWidth="1"/>
    <col min="5645" max="5645" width="11.77734375" style="15" customWidth="1"/>
    <col min="5646" max="5646" width="9.77734375" style="15" customWidth="1"/>
    <col min="5647" max="5647" width="4.77734375" style="15" customWidth="1"/>
    <col min="5648" max="5648" width="11.77734375" style="15" customWidth="1"/>
    <col min="5649" max="5649" width="9.77734375" style="15" customWidth="1"/>
    <col min="5650" max="5650" width="4.77734375" style="15" customWidth="1"/>
    <col min="5651" max="5651" width="11.77734375" style="15" customWidth="1"/>
    <col min="5652" max="5652" width="9.77734375" style="15" customWidth="1"/>
    <col min="5653" max="5653" width="11.77734375" style="15" customWidth="1"/>
    <col min="5654" max="5888" width="8.88671875" style="15"/>
    <col min="5889" max="5889" width="26.77734375" style="15" customWidth="1"/>
    <col min="5890" max="5890" width="9.77734375" style="15" customWidth="1"/>
    <col min="5891" max="5891" width="4.77734375" style="15" customWidth="1"/>
    <col min="5892" max="5892" width="11.77734375" style="15" customWidth="1"/>
    <col min="5893" max="5893" width="9.77734375" style="15" customWidth="1"/>
    <col min="5894" max="5894" width="4.77734375" style="15" customWidth="1"/>
    <col min="5895" max="5895" width="11.77734375" style="15" customWidth="1"/>
    <col min="5896" max="5896" width="9.77734375" style="15" customWidth="1"/>
    <col min="5897" max="5897" width="4.77734375" style="15" customWidth="1"/>
    <col min="5898" max="5898" width="11.77734375" style="15" customWidth="1"/>
    <col min="5899" max="5899" width="9.77734375" style="15" customWidth="1"/>
    <col min="5900" max="5900" width="4.77734375" style="15" customWidth="1"/>
    <col min="5901" max="5901" width="11.77734375" style="15" customWidth="1"/>
    <col min="5902" max="5902" width="9.77734375" style="15" customWidth="1"/>
    <col min="5903" max="5903" width="4.77734375" style="15" customWidth="1"/>
    <col min="5904" max="5904" width="11.77734375" style="15" customWidth="1"/>
    <col min="5905" max="5905" width="9.77734375" style="15" customWidth="1"/>
    <col min="5906" max="5906" width="4.77734375" style="15" customWidth="1"/>
    <col min="5907" max="5907" width="11.77734375" style="15" customWidth="1"/>
    <col min="5908" max="5908" width="9.77734375" style="15" customWidth="1"/>
    <col min="5909" max="5909" width="11.77734375" style="15" customWidth="1"/>
    <col min="5910" max="6144" width="8.88671875" style="15"/>
    <col min="6145" max="6145" width="26.77734375" style="15" customWidth="1"/>
    <col min="6146" max="6146" width="9.77734375" style="15" customWidth="1"/>
    <col min="6147" max="6147" width="4.77734375" style="15" customWidth="1"/>
    <col min="6148" max="6148" width="11.77734375" style="15" customWidth="1"/>
    <col min="6149" max="6149" width="9.77734375" style="15" customWidth="1"/>
    <col min="6150" max="6150" width="4.77734375" style="15" customWidth="1"/>
    <col min="6151" max="6151" width="11.77734375" style="15" customWidth="1"/>
    <col min="6152" max="6152" width="9.77734375" style="15" customWidth="1"/>
    <col min="6153" max="6153" width="4.77734375" style="15" customWidth="1"/>
    <col min="6154" max="6154" width="11.77734375" style="15" customWidth="1"/>
    <col min="6155" max="6155" width="9.77734375" style="15" customWidth="1"/>
    <col min="6156" max="6156" width="4.77734375" style="15" customWidth="1"/>
    <col min="6157" max="6157" width="11.77734375" style="15" customWidth="1"/>
    <col min="6158" max="6158" width="9.77734375" style="15" customWidth="1"/>
    <col min="6159" max="6159" width="4.77734375" style="15" customWidth="1"/>
    <col min="6160" max="6160" width="11.77734375" style="15" customWidth="1"/>
    <col min="6161" max="6161" width="9.77734375" style="15" customWidth="1"/>
    <col min="6162" max="6162" width="4.77734375" style="15" customWidth="1"/>
    <col min="6163" max="6163" width="11.77734375" style="15" customWidth="1"/>
    <col min="6164" max="6164" width="9.77734375" style="15" customWidth="1"/>
    <col min="6165" max="6165" width="11.77734375" style="15" customWidth="1"/>
    <col min="6166" max="6400" width="8.88671875" style="15"/>
    <col min="6401" max="6401" width="26.77734375" style="15" customWidth="1"/>
    <col min="6402" max="6402" width="9.77734375" style="15" customWidth="1"/>
    <col min="6403" max="6403" width="4.77734375" style="15" customWidth="1"/>
    <col min="6404" max="6404" width="11.77734375" style="15" customWidth="1"/>
    <col min="6405" max="6405" width="9.77734375" style="15" customWidth="1"/>
    <col min="6406" max="6406" width="4.77734375" style="15" customWidth="1"/>
    <col min="6407" max="6407" width="11.77734375" style="15" customWidth="1"/>
    <col min="6408" max="6408" width="9.77734375" style="15" customWidth="1"/>
    <col min="6409" max="6409" width="4.77734375" style="15" customWidth="1"/>
    <col min="6410" max="6410" width="11.77734375" style="15" customWidth="1"/>
    <col min="6411" max="6411" width="9.77734375" style="15" customWidth="1"/>
    <col min="6412" max="6412" width="4.77734375" style="15" customWidth="1"/>
    <col min="6413" max="6413" width="11.77734375" style="15" customWidth="1"/>
    <col min="6414" max="6414" width="9.77734375" style="15" customWidth="1"/>
    <col min="6415" max="6415" width="4.77734375" style="15" customWidth="1"/>
    <col min="6416" max="6416" width="11.77734375" style="15" customWidth="1"/>
    <col min="6417" max="6417" width="9.77734375" style="15" customWidth="1"/>
    <col min="6418" max="6418" width="4.77734375" style="15" customWidth="1"/>
    <col min="6419" max="6419" width="11.77734375" style="15" customWidth="1"/>
    <col min="6420" max="6420" width="9.77734375" style="15" customWidth="1"/>
    <col min="6421" max="6421" width="11.77734375" style="15" customWidth="1"/>
    <col min="6422" max="6656" width="8.88671875" style="15"/>
    <col min="6657" max="6657" width="26.77734375" style="15" customWidth="1"/>
    <col min="6658" max="6658" width="9.77734375" style="15" customWidth="1"/>
    <col min="6659" max="6659" width="4.77734375" style="15" customWidth="1"/>
    <col min="6660" max="6660" width="11.77734375" style="15" customWidth="1"/>
    <col min="6661" max="6661" width="9.77734375" style="15" customWidth="1"/>
    <col min="6662" max="6662" width="4.77734375" style="15" customWidth="1"/>
    <col min="6663" max="6663" width="11.77734375" style="15" customWidth="1"/>
    <col min="6664" max="6664" width="9.77734375" style="15" customWidth="1"/>
    <col min="6665" max="6665" width="4.77734375" style="15" customWidth="1"/>
    <col min="6666" max="6666" width="11.77734375" style="15" customWidth="1"/>
    <col min="6667" max="6667" width="9.77734375" style="15" customWidth="1"/>
    <col min="6668" max="6668" width="4.77734375" style="15" customWidth="1"/>
    <col min="6669" max="6669" width="11.77734375" style="15" customWidth="1"/>
    <col min="6670" max="6670" width="9.77734375" style="15" customWidth="1"/>
    <col min="6671" max="6671" width="4.77734375" style="15" customWidth="1"/>
    <col min="6672" max="6672" width="11.77734375" style="15" customWidth="1"/>
    <col min="6673" max="6673" width="9.77734375" style="15" customWidth="1"/>
    <col min="6674" max="6674" width="4.77734375" style="15" customWidth="1"/>
    <col min="6675" max="6675" width="11.77734375" style="15" customWidth="1"/>
    <col min="6676" max="6676" width="9.77734375" style="15" customWidth="1"/>
    <col min="6677" max="6677" width="11.77734375" style="15" customWidth="1"/>
    <col min="6678" max="6912" width="8.88671875" style="15"/>
    <col min="6913" max="6913" width="26.77734375" style="15" customWidth="1"/>
    <col min="6914" max="6914" width="9.77734375" style="15" customWidth="1"/>
    <col min="6915" max="6915" width="4.77734375" style="15" customWidth="1"/>
    <col min="6916" max="6916" width="11.77734375" style="15" customWidth="1"/>
    <col min="6917" max="6917" width="9.77734375" style="15" customWidth="1"/>
    <col min="6918" max="6918" width="4.77734375" style="15" customWidth="1"/>
    <col min="6919" max="6919" width="11.77734375" style="15" customWidth="1"/>
    <col min="6920" max="6920" width="9.77734375" style="15" customWidth="1"/>
    <col min="6921" max="6921" width="4.77734375" style="15" customWidth="1"/>
    <col min="6922" max="6922" width="11.77734375" style="15" customWidth="1"/>
    <col min="6923" max="6923" width="9.77734375" style="15" customWidth="1"/>
    <col min="6924" max="6924" width="4.77734375" style="15" customWidth="1"/>
    <col min="6925" max="6925" width="11.77734375" style="15" customWidth="1"/>
    <col min="6926" max="6926" width="9.77734375" style="15" customWidth="1"/>
    <col min="6927" max="6927" width="4.77734375" style="15" customWidth="1"/>
    <col min="6928" max="6928" width="11.77734375" style="15" customWidth="1"/>
    <col min="6929" max="6929" width="9.77734375" style="15" customWidth="1"/>
    <col min="6930" max="6930" width="4.77734375" style="15" customWidth="1"/>
    <col min="6931" max="6931" width="11.77734375" style="15" customWidth="1"/>
    <col min="6932" max="6932" width="9.77734375" style="15" customWidth="1"/>
    <col min="6933" max="6933" width="11.77734375" style="15" customWidth="1"/>
    <col min="6934" max="7168" width="8.88671875" style="15"/>
    <col min="7169" max="7169" width="26.77734375" style="15" customWidth="1"/>
    <col min="7170" max="7170" width="9.77734375" style="15" customWidth="1"/>
    <col min="7171" max="7171" width="4.77734375" style="15" customWidth="1"/>
    <col min="7172" max="7172" width="11.77734375" style="15" customWidth="1"/>
    <col min="7173" max="7173" width="9.77734375" style="15" customWidth="1"/>
    <col min="7174" max="7174" width="4.77734375" style="15" customWidth="1"/>
    <col min="7175" max="7175" width="11.77734375" style="15" customWidth="1"/>
    <col min="7176" max="7176" width="9.77734375" style="15" customWidth="1"/>
    <col min="7177" max="7177" width="4.77734375" style="15" customWidth="1"/>
    <col min="7178" max="7178" width="11.77734375" style="15" customWidth="1"/>
    <col min="7179" max="7179" width="9.77734375" style="15" customWidth="1"/>
    <col min="7180" max="7180" width="4.77734375" style="15" customWidth="1"/>
    <col min="7181" max="7181" width="11.77734375" style="15" customWidth="1"/>
    <col min="7182" max="7182" width="9.77734375" style="15" customWidth="1"/>
    <col min="7183" max="7183" width="4.77734375" style="15" customWidth="1"/>
    <col min="7184" max="7184" width="11.77734375" style="15" customWidth="1"/>
    <col min="7185" max="7185" width="9.77734375" style="15" customWidth="1"/>
    <col min="7186" max="7186" width="4.77734375" style="15" customWidth="1"/>
    <col min="7187" max="7187" width="11.77734375" style="15" customWidth="1"/>
    <col min="7188" max="7188" width="9.77734375" style="15" customWidth="1"/>
    <col min="7189" max="7189" width="11.77734375" style="15" customWidth="1"/>
    <col min="7190" max="7424" width="8.88671875" style="15"/>
    <col min="7425" max="7425" width="26.77734375" style="15" customWidth="1"/>
    <col min="7426" max="7426" width="9.77734375" style="15" customWidth="1"/>
    <col min="7427" max="7427" width="4.77734375" style="15" customWidth="1"/>
    <col min="7428" max="7428" width="11.77734375" style="15" customWidth="1"/>
    <col min="7429" max="7429" width="9.77734375" style="15" customWidth="1"/>
    <col min="7430" max="7430" width="4.77734375" style="15" customWidth="1"/>
    <col min="7431" max="7431" width="11.77734375" style="15" customWidth="1"/>
    <col min="7432" max="7432" width="9.77734375" style="15" customWidth="1"/>
    <col min="7433" max="7433" width="4.77734375" style="15" customWidth="1"/>
    <col min="7434" max="7434" width="11.77734375" style="15" customWidth="1"/>
    <col min="7435" max="7435" width="9.77734375" style="15" customWidth="1"/>
    <col min="7436" max="7436" width="4.77734375" style="15" customWidth="1"/>
    <col min="7437" max="7437" width="11.77734375" style="15" customWidth="1"/>
    <col min="7438" max="7438" width="9.77734375" style="15" customWidth="1"/>
    <col min="7439" max="7439" width="4.77734375" style="15" customWidth="1"/>
    <col min="7440" max="7440" width="11.77734375" style="15" customWidth="1"/>
    <col min="7441" max="7441" width="9.77734375" style="15" customWidth="1"/>
    <col min="7442" max="7442" width="4.77734375" style="15" customWidth="1"/>
    <col min="7443" max="7443" width="11.77734375" style="15" customWidth="1"/>
    <col min="7444" max="7444" width="9.77734375" style="15" customWidth="1"/>
    <col min="7445" max="7445" width="11.77734375" style="15" customWidth="1"/>
    <col min="7446" max="7680" width="8.88671875" style="15"/>
    <col min="7681" max="7681" width="26.77734375" style="15" customWidth="1"/>
    <col min="7682" max="7682" width="9.77734375" style="15" customWidth="1"/>
    <col min="7683" max="7683" width="4.77734375" style="15" customWidth="1"/>
    <col min="7684" max="7684" width="11.77734375" style="15" customWidth="1"/>
    <col min="7685" max="7685" width="9.77734375" style="15" customWidth="1"/>
    <col min="7686" max="7686" width="4.77734375" style="15" customWidth="1"/>
    <col min="7687" max="7687" width="11.77734375" style="15" customWidth="1"/>
    <col min="7688" max="7688" width="9.77734375" style="15" customWidth="1"/>
    <col min="7689" max="7689" width="4.77734375" style="15" customWidth="1"/>
    <col min="7690" max="7690" width="11.77734375" style="15" customWidth="1"/>
    <col min="7691" max="7691" width="9.77734375" style="15" customWidth="1"/>
    <col min="7692" max="7692" width="4.77734375" style="15" customWidth="1"/>
    <col min="7693" max="7693" width="11.77734375" style="15" customWidth="1"/>
    <col min="7694" max="7694" width="9.77734375" style="15" customWidth="1"/>
    <col min="7695" max="7695" width="4.77734375" style="15" customWidth="1"/>
    <col min="7696" max="7696" width="11.77734375" style="15" customWidth="1"/>
    <col min="7697" max="7697" width="9.77734375" style="15" customWidth="1"/>
    <col min="7698" max="7698" width="4.77734375" style="15" customWidth="1"/>
    <col min="7699" max="7699" width="11.77734375" style="15" customWidth="1"/>
    <col min="7700" max="7700" width="9.77734375" style="15" customWidth="1"/>
    <col min="7701" max="7701" width="11.77734375" style="15" customWidth="1"/>
    <col min="7702" max="7936" width="8.88671875" style="15"/>
    <col min="7937" max="7937" width="26.77734375" style="15" customWidth="1"/>
    <col min="7938" max="7938" width="9.77734375" style="15" customWidth="1"/>
    <col min="7939" max="7939" width="4.77734375" style="15" customWidth="1"/>
    <col min="7940" max="7940" width="11.77734375" style="15" customWidth="1"/>
    <col min="7941" max="7941" width="9.77734375" style="15" customWidth="1"/>
    <col min="7942" max="7942" width="4.77734375" style="15" customWidth="1"/>
    <col min="7943" max="7943" width="11.77734375" style="15" customWidth="1"/>
    <col min="7944" max="7944" width="9.77734375" style="15" customWidth="1"/>
    <col min="7945" max="7945" width="4.77734375" style="15" customWidth="1"/>
    <col min="7946" max="7946" width="11.77734375" style="15" customWidth="1"/>
    <col min="7947" max="7947" width="9.77734375" style="15" customWidth="1"/>
    <col min="7948" max="7948" width="4.77734375" style="15" customWidth="1"/>
    <col min="7949" max="7949" width="11.77734375" style="15" customWidth="1"/>
    <col min="7950" max="7950" width="9.77734375" style="15" customWidth="1"/>
    <col min="7951" max="7951" width="4.77734375" style="15" customWidth="1"/>
    <col min="7952" max="7952" width="11.77734375" style="15" customWidth="1"/>
    <col min="7953" max="7953" width="9.77734375" style="15" customWidth="1"/>
    <col min="7954" max="7954" width="4.77734375" style="15" customWidth="1"/>
    <col min="7955" max="7955" width="11.77734375" style="15" customWidth="1"/>
    <col min="7956" max="7956" width="9.77734375" style="15" customWidth="1"/>
    <col min="7957" max="7957" width="11.77734375" style="15" customWidth="1"/>
    <col min="7958" max="8192" width="8.88671875" style="15"/>
    <col min="8193" max="8193" width="26.77734375" style="15" customWidth="1"/>
    <col min="8194" max="8194" width="9.77734375" style="15" customWidth="1"/>
    <col min="8195" max="8195" width="4.77734375" style="15" customWidth="1"/>
    <col min="8196" max="8196" width="11.77734375" style="15" customWidth="1"/>
    <col min="8197" max="8197" width="9.77734375" style="15" customWidth="1"/>
    <col min="8198" max="8198" width="4.77734375" style="15" customWidth="1"/>
    <col min="8199" max="8199" width="11.77734375" style="15" customWidth="1"/>
    <col min="8200" max="8200" width="9.77734375" style="15" customWidth="1"/>
    <col min="8201" max="8201" width="4.77734375" style="15" customWidth="1"/>
    <col min="8202" max="8202" width="11.77734375" style="15" customWidth="1"/>
    <col min="8203" max="8203" width="9.77734375" style="15" customWidth="1"/>
    <col min="8204" max="8204" width="4.77734375" style="15" customWidth="1"/>
    <col min="8205" max="8205" width="11.77734375" style="15" customWidth="1"/>
    <col min="8206" max="8206" width="9.77734375" style="15" customWidth="1"/>
    <col min="8207" max="8207" width="4.77734375" style="15" customWidth="1"/>
    <col min="8208" max="8208" width="11.77734375" style="15" customWidth="1"/>
    <col min="8209" max="8209" width="9.77734375" style="15" customWidth="1"/>
    <col min="8210" max="8210" width="4.77734375" style="15" customWidth="1"/>
    <col min="8211" max="8211" width="11.77734375" style="15" customWidth="1"/>
    <col min="8212" max="8212" width="9.77734375" style="15" customWidth="1"/>
    <col min="8213" max="8213" width="11.77734375" style="15" customWidth="1"/>
    <col min="8214" max="8448" width="8.88671875" style="15"/>
    <col min="8449" max="8449" width="26.77734375" style="15" customWidth="1"/>
    <col min="8450" max="8450" width="9.77734375" style="15" customWidth="1"/>
    <col min="8451" max="8451" width="4.77734375" style="15" customWidth="1"/>
    <col min="8452" max="8452" width="11.77734375" style="15" customWidth="1"/>
    <col min="8453" max="8453" width="9.77734375" style="15" customWidth="1"/>
    <col min="8454" max="8454" width="4.77734375" style="15" customWidth="1"/>
    <col min="8455" max="8455" width="11.77734375" style="15" customWidth="1"/>
    <col min="8456" max="8456" width="9.77734375" style="15" customWidth="1"/>
    <col min="8457" max="8457" width="4.77734375" style="15" customWidth="1"/>
    <col min="8458" max="8458" width="11.77734375" style="15" customWidth="1"/>
    <col min="8459" max="8459" width="9.77734375" style="15" customWidth="1"/>
    <col min="8460" max="8460" width="4.77734375" style="15" customWidth="1"/>
    <col min="8461" max="8461" width="11.77734375" style="15" customWidth="1"/>
    <col min="8462" max="8462" width="9.77734375" style="15" customWidth="1"/>
    <col min="8463" max="8463" width="4.77734375" style="15" customWidth="1"/>
    <col min="8464" max="8464" width="11.77734375" style="15" customWidth="1"/>
    <col min="8465" max="8465" width="9.77734375" style="15" customWidth="1"/>
    <col min="8466" max="8466" width="4.77734375" style="15" customWidth="1"/>
    <col min="8467" max="8467" width="11.77734375" style="15" customWidth="1"/>
    <col min="8468" max="8468" width="9.77734375" style="15" customWidth="1"/>
    <col min="8469" max="8469" width="11.77734375" style="15" customWidth="1"/>
    <col min="8470" max="8704" width="8.88671875" style="15"/>
    <col min="8705" max="8705" width="26.77734375" style="15" customWidth="1"/>
    <col min="8706" max="8706" width="9.77734375" style="15" customWidth="1"/>
    <col min="8707" max="8707" width="4.77734375" style="15" customWidth="1"/>
    <col min="8708" max="8708" width="11.77734375" style="15" customWidth="1"/>
    <col min="8709" max="8709" width="9.77734375" style="15" customWidth="1"/>
    <col min="8710" max="8710" width="4.77734375" style="15" customWidth="1"/>
    <col min="8711" max="8711" width="11.77734375" style="15" customWidth="1"/>
    <col min="8712" max="8712" width="9.77734375" style="15" customWidth="1"/>
    <col min="8713" max="8713" width="4.77734375" style="15" customWidth="1"/>
    <col min="8714" max="8714" width="11.77734375" style="15" customWidth="1"/>
    <col min="8715" max="8715" width="9.77734375" style="15" customWidth="1"/>
    <col min="8716" max="8716" width="4.77734375" style="15" customWidth="1"/>
    <col min="8717" max="8717" width="11.77734375" style="15" customWidth="1"/>
    <col min="8718" max="8718" width="9.77734375" style="15" customWidth="1"/>
    <col min="8719" max="8719" width="4.77734375" style="15" customWidth="1"/>
    <col min="8720" max="8720" width="11.77734375" style="15" customWidth="1"/>
    <col min="8721" max="8721" width="9.77734375" style="15" customWidth="1"/>
    <col min="8722" max="8722" width="4.77734375" style="15" customWidth="1"/>
    <col min="8723" max="8723" width="11.77734375" style="15" customWidth="1"/>
    <col min="8724" max="8724" width="9.77734375" style="15" customWidth="1"/>
    <col min="8725" max="8725" width="11.77734375" style="15" customWidth="1"/>
    <col min="8726" max="8960" width="8.88671875" style="15"/>
    <col min="8961" max="8961" width="26.77734375" style="15" customWidth="1"/>
    <col min="8962" max="8962" width="9.77734375" style="15" customWidth="1"/>
    <col min="8963" max="8963" width="4.77734375" style="15" customWidth="1"/>
    <col min="8964" max="8964" width="11.77734375" style="15" customWidth="1"/>
    <col min="8965" max="8965" width="9.77734375" style="15" customWidth="1"/>
    <col min="8966" max="8966" width="4.77734375" style="15" customWidth="1"/>
    <col min="8967" max="8967" width="11.77734375" style="15" customWidth="1"/>
    <col min="8968" max="8968" width="9.77734375" style="15" customWidth="1"/>
    <col min="8969" max="8969" width="4.77734375" style="15" customWidth="1"/>
    <col min="8970" max="8970" width="11.77734375" style="15" customWidth="1"/>
    <col min="8971" max="8971" width="9.77734375" style="15" customWidth="1"/>
    <col min="8972" max="8972" width="4.77734375" style="15" customWidth="1"/>
    <col min="8973" max="8973" width="11.77734375" style="15" customWidth="1"/>
    <col min="8974" max="8974" width="9.77734375" style="15" customWidth="1"/>
    <col min="8975" max="8975" width="4.77734375" style="15" customWidth="1"/>
    <col min="8976" max="8976" width="11.77734375" style="15" customWidth="1"/>
    <col min="8977" max="8977" width="9.77734375" style="15" customWidth="1"/>
    <col min="8978" max="8978" width="4.77734375" style="15" customWidth="1"/>
    <col min="8979" max="8979" width="11.77734375" style="15" customWidth="1"/>
    <col min="8980" max="8980" width="9.77734375" style="15" customWidth="1"/>
    <col min="8981" max="8981" width="11.77734375" style="15" customWidth="1"/>
    <col min="8982" max="9216" width="8.88671875" style="15"/>
    <col min="9217" max="9217" width="26.77734375" style="15" customWidth="1"/>
    <col min="9218" max="9218" width="9.77734375" style="15" customWidth="1"/>
    <col min="9219" max="9219" width="4.77734375" style="15" customWidth="1"/>
    <col min="9220" max="9220" width="11.77734375" style="15" customWidth="1"/>
    <col min="9221" max="9221" width="9.77734375" style="15" customWidth="1"/>
    <col min="9222" max="9222" width="4.77734375" style="15" customWidth="1"/>
    <col min="9223" max="9223" width="11.77734375" style="15" customWidth="1"/>
    <col min="9224" max="9224" width="9.77734375" style="15" customWidth="1"/>
    <col min="9225" max="9225" width="4.77734375" style="15" customWidth="1"/>
    <col min="9226" max="9226" width="11.77734375" style="15" customWidth="1"/>
    <col min="9227" max="9227" width="9.77734375" style="15" customWidth="1"/>
    <col min="9228" max="9228" width="4.77734375" style="15" customWidth="1"/>
    <col min="9229" max="9229" width="11.77734375" style="15" customWidth="1"/>
    <col min="9230" max="9230" width="9.77734375" style="15" customWidth="1"/>
    <col min="9231" max="9231" width="4.77734375" style="15" customWidth="1"/>
    <col min="9232" max="9232" width="11.77734375" style="15" customWidth="1"/>
    <col min="9233" max="9233" width="9.77734375" style="15" customWidth="1"/>
    <col min="9234" max="9234" width="4.77734375" style="15" customWidth="1"/>
    <col min="9235" max="9235" width="11.77734375" style="15" customWidth="1"/>
    <col min="9236" max="9236" width="9.77734375" style="15" customWidth="1"/>
    <col min="9237" max="9237" width="11.77734375" style="15" customWidth="1"/>
    <col min="9238" max="9472" width="8.88671875" style="15"/>
    <col min="9473" max="9473" width="26.77734375" style="15" customWidth="1"/>
    <col min="9474" max="9474" width="9.77734375" style="15" customWidth="1"/>
    <col min="9475" max="9475" width="4.77734375" style="15" customWidth="1"/>
    <col min="9476" max="9476" width="11.77734375" style="15" customWidth="1"/>
    <col min="9477" max="9477" width="9.77734375" style="15" customWidth="1"/>
    <col min="9478" max="9478" width="4.77734375" style="15" customWidth="1"/>
    <col min="9479" max="9479" width="11.77734375" style="15" customWidth="1"/>
    <col min="9480" max="9480" width="9.77734375" style="15" customWidth="1"/>
    <col min="9481" max="9481" width="4.77734375" style="15" customWidth="1"/>
    <col min="9482" max="9482" width="11.77734375" style="15" customWidth="1"/>
    <col min="9483" max="9483" width="9.77734375" style="15" customWidth="1"/>
    <col min="9484" max="9484" width="4.77734375" style="15" customWidth="1"/>
    <col min="9485" max="9485" width="11.77734375" style="15" customWidth="1"/>
    <col min="9486" max="9486" width="9.77734375" style="15" customWidth="1"/>
    <col min="9487" max="9487" width="4.77734375" style="15" customWidth="1"/>
    <col min="9488" max="9488" width="11.77734375" style="15" customWidth="1"/>
    <col min="9489" max="9489" width="9.77734375" style="15" customWidth="1"/>
    <col min="9490" max="9490" width="4.77734375" style="15" customWidth="1"/>
    <col min="9491" max="9491" width="11.77734375" style="15" customWidth="1"/>
    <col min="9492" max="9492" width="9.77734375" style="15" customWidth="1"/>
    <col min="9493" max="9493" width="11.77734375" style="15" customWidth="1"/>
    <col min="9494" max="9728" width="8.88671875" style="15"/>
    <col min="9729" max="9729" width="26.77734375" style="15" customWidth="1"/>
    <col min="9730" max="9730" width="9.77734375" style="15" customWidth="1"/>
    <col min="9731" max="9731" width="4.77734375" style="15" customWidth="1"/>
    <col min="9732" max="9732" width="11.77734375" style="15" customWidth="1"/>
    <col min="9733" max="9733" width="9.77734375" style="15" customWidth="1"/>
    <col min="9734" max="9734" width="4.77734375" style="15" customWidth="1"/>
    <col min="9735" max="9735" width="11.77734375" style="15" customWidth="1"/>
    <col min="9736" max="9736" width="9.77734375" style="15" customWidth="1"/>
    <col min="9737" max="9737" width="4.77734375" style="15" customWidth="1"/>
    <col min="9738" max="9738" width="11.77734375" style="15" customWidth="1"/>
    <col min="9739" max="9739" width="9.77734375" style="15" customWidth="1"/>
    <col min="9740" max="9740" width="4.77734375" style="15" customWidth="1"/>
    <col min="9741" max="9741" width="11.77734375" style="15" customWidth="1"/>
    <col min="9742" max="9742" width="9.77734375" style="15" customWidth="1"/>
    <col min="9743" max="9743" width="4.77734375" style="15" customWidth="1"/>
    <col min="9744" max="9744" width="11.77734375" style="15" customWidth="1"/>
    <col min="9745" max="9745" width="9.77734375" style="15" customWidth="1"/>
    <col min="9746" max="9746" width="4.77734375" style="15" customWidth="1"/>
    <col min="9747" max="9747" width="11.77734375" style="15" customWidth="1"/>
    <col min="9748" max="9748" width="9.77734375" style="15" customWidth="1"/>
    <col min="9749" max="9749" width="11.77734375" style="15" customWidth="1"/>
    <col min="9750" max="9984" width="8.88671875" style="15"/>
    <col min="9985" max="9985" width="26.77734375" style="15" customWidth="1"/>
    <col min="9986" max="9986" width="9.77734375" style="15" customWidth="1"/>
    <col min="9987" max="9987" width="4.77734375" style="15" customWidth="1"/>
    <col min="9988" max="9988" width="11.77734375" style="15" customWidth="1"/>
    <col min="9989" max="9989" width="9.77734375" style="15" customWidth="1"/>
    <col min="9990" max="9990" width="4.77734375" style="15" customWidth="1"/>
    <col min="9991" max="9991" width="11.77734375" style="15" customWidth="1"/>
    <col min="9992" max="9992" width="9.77734375" style="15" customWidth="1"/>
    <col min="9993" max="9993" width="4.77734375" style="15" customWidth="1"/>
    <col min="9994" max="9994" width="11.77734375" style="15" customWidth="1"/>
    <col min="9995" max="9995" width="9.77734375" style="15" customWidth="1"/>
    <col min="9996" max="9996" width="4.77734375" style="15" customWidth="1"/>
    <col min="9997" max="9997" width="11.77734375" style="15" customWidth="1"/>
    <col min="9998" max="9998" width="9.77734375" style="15" customWidth="1"/>
    <col min="9999" max="9999" width="4.77734375" style="15" customWidth="1"/>
    <col min="10000" max="10000" width="11.77734375" style="15" customWidth="1"/>
    <col min="10001" max="10001" width="9.77734375" style="15" customWidth="1"/>
    <col min="10002" max="10002" width="4.77734375" style="15" customWidth="1"/>
    <col min="10003" max="10003" width="11.77734375" style="15" customWidth="1"/>
    <col min="10004" max="10004" width="9.77734375" style="15" customWidth="1"/>
    <col min="10005" max="10005" width="11.77734375" style="15" customWidth="1"/>
    <col min="10006" max="10240" width="8.88671875" style="15"/>
    <col min="10241" max="10241" width="26.77734375" style="15" customWidth="1"/>
    <col min="10242" max="10242" width="9.77734375" style="15" customWidth="1"/>
    <col min="10243" max="10243" width="4.77734375" style="15" customWidth="1"/>
    <col min="10244" max="10244" width="11.77734375" style="15" customWidth="1"/>
    <col min="10245" max="10245" width="9.77734375" style="15" customWidth="1"/>
    <col min="10246" max="10246" width="4.77734375" style="15" customWidth="1"/>
    <col min="10247" max="10247" width="11.77734375" style="15" customWidth="1"/>
    <col min="10248" max="10248" width="9.77734375" style="15" customWidth="1"/>
    <col min="10249" max="10249" width="4.77734375" style="15" customWidth="1"/>
    <col min="10250" max="10250" width="11.77734375" style="15" customWidth="1"/>
    <col min="10251" max="10251" width="9.77734375" style="15" customWidth="1"/>
    <col min="10252" max="10252" width="4.77734375" style="15" customWidth="1"/>
    <col min="10253" max="10253" width="11.77734375" style="15" customWidth="1"/>
    <col min="10254" max="10254" width="9.77734375" style="15" customWidth="1"/>
    <col min="10255" max="10255" width="4.77734375" style="15" customWidth="1"/>
    <col min="10256" max="10256" width="11.77734375" style="15" customWidth="1"/>
    <col min="10257" max="10257" width="9.77734375" style="15" customWidth="1"/>
    <col min="10258" max="10258" width="4.77734375" style="15" customWidth="1"/>
    <col min="10259" max="10259" width="11.77734375" style="15" customWidth="1"/>
    <col min="10260" max="10260" width="9.77734375" style="15" customWidth="1"/>
    <col min="10261" max="10261" width="11.77734375" style="15" customWidth="1"/>
    <col min="10262" max="10496" width="8.88671875" style="15"/>
    <col min="10497" max="10497" width="26.77734375" style="15" customWidth="1"/>
    <col min="10498" max="10498" width="9.77734375" style="15" customWidth="1"/>
    <col min="10499" max="10499" width="4.77734375" style="15" customWidth="1"/>
    <col min="10500" max="10500" width="11.77734375" style="15" customWidth="1"/>
    <col min="10501" max="10501" width="9.77734375" style="15" customWidth="1"/>
    <col min="10502" max="10502" width="4.77734375" style="15" customWidth="1"/>
    <col min="10503" max="10503" width="11.77734375" style="15" customWidth="1"/>
    <col min="10504" max="10504" width="9.77734375" style="15" customWidth="1"/>
    <col min="10505" max="10505" width="4.77734375" style="15" customWidth="1"/>
    <col min="10506" max="10506" width="11.77734375" style="15" customWidth="1"/>
    <col min="10507" max="10507" width="9.77734375" style="15" customWidth="1"/>
    <col min="10508" max="10508" width="4.77734375" style="15" customWidth="1"/>
    <col min="10509" max="10509" width="11.77734375" style="15" customWidth="1"/>
    <col min="10510" max="10510" width="9.77734375" style="15" customWidth="1"/>
    <col min="10511" max="10511" width="4.77734375" style="15" customWidth="1"/>
    <col min="10512" max="10512" width="11.77734375" style="15" customWidth="1"/>
    <col min="10513" max="10513" width="9.77734375" style="15" customWidth="1"/>
    <col min="10514" max="10514" width="4.77734375" style="15" customWidth="1"/>
    <col min="10515" max="10515" width="11.77734375" style="15" customWidth="1"/>
    <col min="10516" max="10516" width="9.77734375" style="15" customWidth="1"/>
    <col min="10517" max="10517" width="11.77734375" style="15" customWidth="1"/>
    <col min="10518" max="10752" width="8.88671875" style="15"/>
    <col min="10753" max="10753" width="26.77734375" style="15" customWidth="1"/>
    <col min="10754" max="10754" width="9.77734375" style="15" customWidth="1"/>
    <col min="10755" max="10755" width="4.77734375" style="15" customWidth="1"/>
    <col min="10756" max="10756" width="11.77734375" style="15" customWidth="1"/>
    <col min="10757" max="10757" width="9.77734375" style="15" customWidth="1"/>
    <col min="10758" max="10758" width="4.77734375" style="15" customWidth="1"/>
    <col min="10759" max="10759" width="11.77734375" style="15" customWidth="1"/>
    <col min="10760" max="10760" width="9.77734375" style="15" customWidth="1"/>
    <col min="10761" max="10761" width="4.77734375" style="15" customWidth="1"/>
    <col min="10762" max="10762" width="11.77734375" style="15" customWidth="1"/>
    <col min="10763" max="10763" width="9.77734375" style="15" customWidth="1"/>
    <col min="10764" max="10764" width="4.77734375" style="15" customWidth="1"/>
    <col min="10765" max="10765" width="11.77734375" style="15" customWidth="1"/>
    <col min="10766" max="10766" width="9.77734375" style="15" customWidth="1"/>
    <col min="10767" max="10767" width="4.77734375" style="15" customWidth="1"/>
    <col min="10768" max="10768" width="11.77734375" style="15" customWidth="1"/>
    <col min="10769" max="10769" width="9.77734375" style="15" customWidth="1"/>
    <col min="10770" max="10770" width="4.77734375" style="15" customWidth="1"/>
    <col min="10771" max="10771" width="11.77734375" style="15" customWidth="1"/>
    <col min="10772" max="10772" width="9.77734375" style="15" customWidth="1"/>
    <col min="10773" max="10773" width="11.77734375" style="15" customWidth="1"/>
    <col min="10774" max="11008" width="8.88671875" style="15"/>
    <col min="11009" max="11009" width="26.77734375" style="15" customWidth="1"/>
    <col min="11010" max="11010" width="9.77734375" style="15" customWidth="1"/>
    <col min="11011" max="11011" width="4.77734375" style="15" customWidth="1"/>
    <col min="11012" max="11012" width="11.77734375" style="15" customWidth="1"/>
    <col min="11013" max="11013" width="9.77734375" style="15" customWidth="1"/>
    <col min="11014" max="11014" width="4.77734375" style="15" customWidth="1"/>
    <col min="11015" max="11015" width="11.77734375" style="15" customWidth="1"/>
    <col min="11016" max="11016" width="9.77734375" style="15" customWidth="1"/>
    <col min="11017" max="11017" width="4.77734375" style="15" customWidth="1"/>
    <col min="11018" max="11018" width="11.77734375" style="15" customWidth="1"/>
    <col min="11019" max="11019" width="9.77734375" style="15" customWidth="1"/>
    <col min="11020" max="11020" width="4.77734375" style="15" customWidth="1"/>
    <col min="11021" max="11021" width="11.77734375" style="15" customWidth="1"/>
    <col min="11022" max="11022" width="9.77734375" style="15" customWidth="1"/>
    <col min="11023" max="11023" width="4.77734375" style="15" customWidth="1"/>
    <col min="11024" max="11024" width="11.77734375" style="15" customWidth="1"/>
    <col min="11025" max="11025" width="9.77734375" style="15" customWidth="1"/>
    <col min="11026" max="11026" width="4.77734375" style="15" customWidth="1"/>
    <col min="11027" max="11027" width="11.77734375" style="15" customWidth="1"/>
    <col min="11028" max="11028" width="9.77734375" style="15" customWidth="1"/>
    <col min="11029" max="11029" width="11.77734375" style="15" customWidth="1"/>
    <col min="11030" max="11264" width="8.88671875" style="15"/>
    <col min="11265" max="11265" width="26.77734375" style="15" customWidth="1"/>
    <col min="11266" max="11266" width="9.77734375" style="15" customWidth="1"/>
    <col min="11267" max="11267" width="4.77734375" style="15" customWidth="1"/>
    <col min="11268" max="11268" width="11.77734375" style="15" customWidth="1"/>
    <col min="11269" max="11269" width="9.77734375" style="15" customWidth="1"/>
    <col min="11270" max="11270" width="4.77734375" style="15" customWidth="1"/>
    <col min="11271" max="11271" width="11.77734375" style="15" customWidth="1"/>
    <col min="11272" max="11272" width="9.77734375" style="15" customWidth="1"/>
    <col min="11273" max="11273" width="4.77734375" style="15" customWidth="1"/>
    <col min="11274" max="11274" width="11.77734375" style="15" customWidth="1"/>
    <col min="11275" max="11275" width="9.77734375" style="15" customWidth="1"/>
    <col min="11276" max="11276" width="4.77734375" style="15" customWidth="1"/>
    <col min="11277" max="11277" width="11.77734375" style="15" customWidth="1"/>
    <col min="11278" max="11278" width="9.77734375" style="15" customWidth="1"/>
    <col min="11279" max="11279" width="4.77734375" style="15" customWidth="1"/>
    <col min="11280" max="11280" width="11.77734375" style="15" customWidth="1"/>
    <col min="11281" max="11281" width="9.77734375" style="15" customWidth="1"/>
    <col min="11282" max="11282" width="4.77734375" style="15" customWidth="1"/>
    <col min="11283" max="11283" width="11.77734375" style="15" customWidth="1"/>
    <col min="11284" max="11284" width="9.77734375" style="15" customWidth="1"/>
    <col min="11285" max="11285" width="11.77734375" style="15" customWidth="1"/>
    <col min="11286" max="11520" width="8.88671875" style="15"/>
    <col min="11521" max="11521" width="26.77734375" style="15" customWidth="1"/>
    <col min="11522" max="11522" width="9.77734375" style="15" customWidth="1"/>
    <col min="11523" max="11523" width="4.77734375" style="15" customWidth="1"/>
    <col min="11524" max="11524" width="11.77734375" style="15" customWidth="1"/>
    <col min="11525" max="11525" width="9.77734375" style="15" customWidth="1"/>
    <col min="11526" max="11526" width="4.77734375" style="15" customWidth="1"/>
    <col min="11527" max="11527" width="11.77734375" style="15" customWidth="1"/>
    <col min="11528" max="11528" width="9.77734375" style="15" customWidth="1"/>
    <col min="11529" max="11529" width="4.77734375" style="15" customWidth="1"/>
    <col min="11530" max="11530" width="11.77734375" style="15" customWidth="1"/>
    <col min="11531" max="11531" width="9.77734375" style="15" customWidth="1"/>
    <col min="11532" max="11532" width="4.77734375" style="15" customWidth="1"/>
    <col min="11533" max="11533" width="11.77734375" style="15" customWidth="1"/>
    <col min="11534" max="11534" width="9.77734375" style="15" customWidth="1"/>
    <col min="11535" max="11535" width="4.77734375" style="15" customWidth="1"/>
    <col min="11536" max="11536" width="11.77734375" style="15" customWidth="1"/>
    <col min="11537" max="11537" width="9.77734375" style="15" customWidth="1"/>
    <col min="11538" max="11538" width="4.77734375" style="15" customWidth="1"/>
    <col min="11539" max="11539" width="11.77734375" style="15" customWidth="1"/>
    <col min="11540" max="11540" width="9.77734375" style="15" customWidth="1"/>
    <col min="11541" max="11541" width="11.77734375" style="15" customWidth="1"/>
    <col min="11542" max="11776" width="8.88671875" style="15"/>
    <col min="11777" max="11777" width="26.77734375" style="15" customWidth="1"/>
    <col min="11778" max="11778" width="9.77734375" style="15" customWidth="1"/>
    <col min="11779" max="11779" width="4.77734375" style="15" customWidth="1"/>
    <col min="11780" max="11780" width="11.77734375" style="15" customWidth="1"/>
    <col min="11781" max="11781" width="9.77734375" style="15" customWidth="1"/>
    <col min="11782" max="11782" width="4.77734375" style="15" customWidth="1"/>
    <col min="11783" max="11783" width="11.77734375" style="15" customWidth="1"/>
    <col min="11784" max="11784" width="9.77734375" style="15" customWidth="1"/>
    <col min="11785" max="11785" width="4.77734375" style="15" customWidth="1"/>
    <col min="11786" max="11786" width="11.77734375" style="15" customWidth="1"/>
    <col min="11787" max="11787" width="9.77734375" style="15" customWidth="1"/>
    <col min="11788" max="11788" width="4.77734375" style="15" customWidth="1"/>
    <col min="11789" max="11789" width="11.77734375" style="15" customWidth="1"/>
    <col min="11790" max="11790" width="9.77734375" style="15" customWidth="1"/>
    <col min="11791" max="11791" width="4.77734375" style="15" customWidth="1"/>
    <col min="11792" max="11792" width="11.77734375" style="15" customWidth="1"/>
    <col min="11793" max="11793" width="9.77734375" style="15" customWidth="1"/>
    <col min="11794" max="11794" width="4.77734375" style="15" customWidth="1"/>
    <col min="11795" max="11795" width="11.77734375" style="15" customWidth="1"/>
    <col min="11796" max="11796" width="9.77734375" style="15" customWidth="1"/>
    <col min="11797" max="11797" width="11.77734375" style="15" customWidth="1"/>
    <col min="11798" max="12032" width="8.88671875" style="15"/>
    <col min="12033" max="12033" width="26.77734375" style="15" customWidth="1"/>
    <col min="12034" max="12034" width="9.77734375" style="15" customWidth="1"/>
    <col min="12035" max="12035" width="4.77734375" style="15" customWidth="1"/>
    <col min="12036" max="12036" width="11.77734375" style="15" customWidth="1"/>
    <col min="12037" max="12037" width="9.77734375" style="15" customWidth="1"/>
    <col min="12038" max="12038" width="4.77734375" style="15" customWidth="1"/>
    <col min="12039" max="12039" width="11.77734375" style="15" customWidth="1"/>
    <col min="12040" max="12040" width="9.77734375" style="15" customWidth="1"/>
    <col min="12041" max="12041" width="4.77734375" style="15" customWidth="1"/>
    <col min="12042" max="12042" width="11.77734375" style="15" customWidth="1"/>
    <col min="12043" max="12043" width="9.77734375" style="15" customWidth="1"/>
    <col min="12044" max="12044" width="4.77734375" style="15" customWidth="1"/>
    <col min="12045" max="12045" width="11.77734375" style="15" customWidth="1"/>
    <col min="12046" max="12046" width="9.77734375" style="15" customWidth="1"/>
    <col min="12047" max="12047" width="4.77734375" style="15" customWidth="1"/>
    <col min="12048" max="12048" width="11.77734375" style="15" customWidth="1"/>
    <col min="12049" max="12049" width="9.77734375" style="15" customWidth="1"/>
    <col min="12050" max="12050" width="4.77734375" style="15" customWidth="1"/>
    <col min="12051" max="12051" width="11.77734375" style="15" customWidth="1"/>
    <col min="12052" max="12052" width="9.77734375" style="15" customWidth="1"/>
    <col min="12053" max="12053" width="11.77734375" style="15" customWidth="1"/>
    <col min="12054" max="12288" width="8.88671875" style="15"/>
    <col min="12289" max="12289" width="26.77734375" style="15" customWidth="1"/>
    <col min="12290" max="12290" width="9.77734375" style="15" customWidth="1"/>
    <col min="12291" max="12291" width="4.77734375" style="15" customWidth="1"/>
    <col min="12292" max="12292" width="11.77734375" style="15" customWidth="1"/>
    <col min="12293" max="12293" width="9.77734375" style="15" customWidth="1"/>
    <col min="12294" max="12294" width="4.77734375" style="15" customWidth="1"/>
    <col min="12295" max="12295" width="11.77734375" style="15" customWidth="1"/>
    <col min="12296" max="12296" width="9.77734375" style="15" customWidth="1"/>
    <col min="12297" max="12297" width="4.77734375" style="15" customWidth="1"/>
    <col min="12298" max="12298" width="11.77734375" style="15" customWidth="1"/>
    <col min="12299" max="12299" width="9.77734375" style="15" customWidth="1"/>
    <col min="12300" max="12300" width="4.77734375" style="15" customWidth="1"/>
    <col min="12301" max="12301" width="11.77734375" style="15" customWidth="1"/>
    <col min="12302" max="12302" width="9.77734375" style="15" customWidth="1"/>
    <col min="12303" max="12303" width="4.77734375" style="15" customWidth="1"/>
    <col min="12304" max="12304" width="11.77734375" style="15" customWidth="1"/>
    <col min="12305" max="12305" width="9.77734375" style="15" customWidth="1"/>
    <col min="12306" max="12306" width="4.77734375" style="15" customWidth="1"/>
    <col min="12307" max="12307" width="11.77734375" style="15" customWidth="1"/>
    <col min="12308" max="12308" width="9.77734375" style="15" customWidth="1"/>
    <col min="12309" max="12309" width="11.77734375" style="15" customWidth="1"/>
    <col min="12310" max="12544" width="8.88671875" style="15"/>
    <col min="12545" max="12545" width="26.77734375" style="15" customWidth="1"/>
    <col min="12546" max="12546" width="9.77734375" style="15" customWidth="1"/>
    <col min="12547" max="12547" width="4.77734375" style="15" customWidth="1"/>
    <col min="12548" max="12548" width="11.77734375" style="15" customWidth="1"/>
    <col min="12549" max="12549" width="9.77734375" style="15" customWidth="1"/>
    <col min="12550" max="12550" width="4.77734375" style="15" customWidth="1"/>
    <col min="12551" max="12551" width="11.77734375" style="15" customWidth="1"/>
    <col min="12552" max="12552" width="9.77734375" style="15" customWidth="1"/>
    <col min="12553" max="12553" width="4.77734375" style="15" customWidth="1"/>
    <col min="12554" max="12554" width="11.77734375" style="15" customWidth="1"/>
    <col min="12555" max="12555" width="9.77734375" style="15" customWidth="1"/>
    <col min="12556" max="12556" width="4.77734375" style="15" customWidth="1"/>
    <col min="12557" max="12557" width="11.77734375" style="15" customWidth="1"/>
    <col min="12558" max="12558" width="9.77734375" style="15" customWidth="1"/>
    <col min="12559" max="12559" width="4.77734375" style="15" customWidth="1"/>
    <col min="12560" max="12560" width="11.77734375" style="15" customWidth="1"/>
    <col min="12561" max="12561" width="9.77734375" style="15" customWidth="1"/>
    <col min="12562" max="12562" width="4.77734375" style="15" customWidth="1"/>
    <col min="12563" max="12563" width="11.77734375" style="15" customWidth="1"/>
    <col min="12564" max="12564" width="9.77734375" style="15" customWidth="1"/>
    <col min="12565" max="12565" width="11.77734375" style="15" customWidth="1"/>
    <col min="12566" max="12800" width="8.88671875" style="15"/>
    <col min="12801" max="12801" width="26.77734375" style="15" customWidth="1"/>
    <col min="12802" max="12802" width="9.77734375" style="15" customWidth="1"/>
    <col min="12803" max="12803" width="4.77734375" style="15" customWidth="1"/>
    <col min="12804" max="12804" width="11.77734375" style="15" customWidth="1"/>
    <col min="12805" max="12805" width="9.77734375" style="15" customWidth="1"/>
    <col min="12806" max="12806" width="4.77734375" style="15" customWidth="1"/>
    <col min="12807" max="12807" width="11.77734375" style="15" customWidth="1"/>
    <col min="12808" max="12808" width="9.77734375" style="15" customWidth="1"/>
    <col min="12809" max="12809" width="4.77734375" style="15" customWidth="1"/>
    <col min="12810" max="12810" width="11.77734375" style="15" customWidth="1"/>
    <col min="12811" max="12811" width="9.77734375" style="15" customWidth="1"/>
    <col min="12812" max="12812" width="4.77734375" style="15" customWidth="1"/>
    <col min="12813" max="12813" width="11.77734375" style="15" customWidth="1"/>
    <col min="12814" max="12814" width="9.77734375" style="15" customWidth="1"/>
    <col min="12815" max="12815" width="4.77734375" style="15" customWidth="1"/>
    <col min="12816" max="12816" width="11.77734375" style="15" customWidth="1"/>
    <col min="12817" max="12817" width="9.77734375" style="15" customWidth="1"/>
    <col min="12818" max="12818" width="4.77734375" style="15" customWidth="1"/>
    <col min="12819" max="12819" width="11.77734375" style="15" customWidth="1"/>
    <col min="12820" max="12820" width="9.77734375" style="15" customWidth="1"/>
    <col min="12821" max="12821" width="11.77734375" style="15" customWidth="1"/>
    <col min="12822" max="13056" width="8.88671875" style="15"/>
    <col min="13057" max="13057" width="26.77734375" style="15" customWidth="1"/>
    <col min="13058" max="13058" width="9.77734375" style="15" customWidth="1"/>
    <col min="13059" max="13059" width="4.77734375" style="15" customWidth="1"/>
    <col min="13060" max="13060" width="11.77734375" style="15" customWidth="1"/>
    <col min="13061" max="13061" width="9.77734375" style="15" customWidth="1"/>
    <col min="13062" max="13062" width="4.77734375" style="15" customWidth="1"/>
    <col min="13063" max="13063" width="11.77734375" style="15" customWidth="1"/>
    <col min="13064" max="13064" width="9.77734375" style="15" customWidth="1"/>
    <col min="13065" max="13065" width="4.77734375" style="15" customWidth="1"/>
    <col min="13066" max="13066" width="11.77734375" style="15" customWidth="1"/>
    <col min="13067" max="13067" width="9.77734375" style="15" customWidth="1"/>
    <col min="13068" max="13068" width="4.77734375" style="15" customWidth="1"/>
    <col min="13069" max="13069" width="11.77734375" style="15" customWidth="1"/>
    <col min="13070" max="13070" width="9.77734375" style="15" customWidth="1"/>
    <col min="13071" max="13071" width="4.77734375" style="15" customWidth="1"/>
    <col min="13072" max="13072" width="11.77734375" style="15" customWidth="1"/>
    <col min="13073" max="13073" width="9.77734375" style="15" customWidth="1"/>
    <col min="13074" max="13074" width="4.77734375" style="15" customWidth="1"/>
    <col min="13075" max="13075" width="11.77734375" style="15" customWidth="1"/>
    <col min="13076" max="13076" width="9.77734375" style="15" customWidth="1"/>
    <col min="13077" max="13077" width="11.77734375" style="15" customWidth="1"/>
    <col min="13078" max="13312" width="8.88671875" style="15"/>
    <col min="13313" max="13313" width="26.77734375" style="15" customWidth="1"/>
    <col min="13314" max="13314" width="9.77734375" style="15" customWidth="1"/>
    <col min="13315" max="13315" width="4.77734375" style="15" customWidth="1"/>
    <col min="13316" max="13316" width="11.77734375" style="15" customWidth="1"/>
    <col min="13317" max="13317" width="9.77734375" style="15" customWidth="1"/>
    <col min="13318" max="13318" width="4.77734375" style="15" customWidth="1"/>
    <col min="13319" max="13319" width="11.77734375" style="15" customWidth="1"/>
    <col min="13320" max="13320" width="9.77734375" style="15" customWidth="1"/>
    <col min="13321" max="13321" width="4.77734375" style="15" customWidth="1"/>
    <col min="13322" max="13322" width="11.77734375" style="15" customWidth="1"/>
    <col min="13323" max="13323" width="9.77734375" style="15" customWidth="1"/>
    <col min="13324" max="13324" width="4.77734375" style="15" customWidth="1"/>
    <col min="13325" max="13325" width="11.77734375" style="15" customWidth="1"/>
    <col min="13326" max="13326" width="9.77734375" style="15" customWidth="1"/>
    <col min="13327" max="13327" width="4.77734375" style="15" customWidth="1"/>
    <col min="13328" max="13328" width="11.77734375" style="15" customWidth="1"/>
    <col min="13329" max="13329" width="9.77734375" style="15" customWidth="1"/>
    <col min="13330" max="13330" width="4.77734375" style="15" customWidth="1"/>
    <col min="13331" max="13331" width="11.77734375" style="15" customWidth="1"/>
    <col min="13332" max="13332" width="9.77734375" style="15" customWidth="1"/>
    <col min="13333" max="13333" width="11.77734375" style="15" customWidth="1"/>
    <col min="13334" max="13568" width="8.88671875" style="15"/>
    <col min="13569" max="13569" width="26.77734375" style="15" customWidth="1"/>
    <col min="13570" max="13570" width="9.77734375" style="15" customWidth="1"/>
    <col min="13571" max="13571" width="4.77734375" style="15" customWidth="1"/>
    <col min="13572" max="13572" width="11.77734375" style="15" customWidth="1"/>
    <col min="13573" max="13573" width="9.77734375" style="15" customWidth="1"/>
    <col min="13574" max="13574" width="4.77734375" style="15" customWidth="1"/>
    <col min="13575" max="13575" width="11.77734375" style="15" customWidth="1"/>
    <col min="13576" max="13576" width="9.77734375" style="15" customWidth="1"/>
    <col min="13577" max="13577" width="4.77734375" style="15" customWidth="1"/>
    <col min="13578" max="13578" width="11.77734375" style="15" customWidth="1"/>
    <col min="13579" max="13579" width="9.77734375" style="15" customWidth="1"/>
    <col min="13580" max="13580" width="4.77734375" style="15" customWidth="1"/>
    <col min="13581" max="13581" width="11.77734375" style="15" customWidth="1"/>
    <col min="13582" max="13582" width="9.77734375" style="15" customWidth="1"/>
    <col min="13583" max="13583" width="4.77734375" style="15" customWidth="1"/>
    <col min="13584" max="13584" width="11.77734375" style="15" customWidth="1"/>
    <col min="13585" max="13585" width="9.77734375" style="15" customWidth="1"/>
    <col min="13586" max="13586" width="4.77734375" style="15" customWidth="1"/>
    <col min="13587" max="13587" width="11.77734375" style="15" customWidth="1"/>
    <col min="13588" max="13588" width="9.77734375" style="15" customWidth="1"/>
    <col min="13589" max="13589" width="11.77734375" style="15" customWidth="1"/>
    <col min="13590" max="13824" width="8.88671875" style="15"/>
    <col min="13825" max="13825" width="26.77734375" style="15" customWidth="1"/>
    <col min="13826" max="13826" width="9.77734375" style="15" customWidth="1"/>
    <col min="13827" max="13827" width="4.77734375" style="15" customWidth="1"/>
    <col min="13828" max="13828" width="11.77734375" style="15" customWidth="1"/>
    <col min="13829" max="13829" width="9.77734375" style="15" customWidth="1"/>
    <col min="13830" max="13830" width="4.77734375" style="15" customWidth="1"/>
    <col min="13831" max="13831" width="11.77734375" style="15" customWidth="1"/>
    <col min="13832" max="13832" width="9.77734375" style="15" customWidth="1"/>
    <col min="13833" max="13833" width="4.77734375" style="15" customWidth="1"/>
    <col min="13834" max="13834" width="11.77734375" style="15" customWidth="1"/>
    <col min="13835" max="13835" width="9.77734375" style="15" customWidth="1"/>
    <col min="13836" max="13836" width="4.77734375" style="15" customWidth="1"/>
    <col min="13837" max="13837" width="11.77734375" style="15" customWidth="1"/>
    <col min="13838" max="13838" width="9.77734375" style="15" customWidth="1"/>
    <col min="13839" max="13839" width="4.77734375" style="15" customWidth="1"/>
    <col min="13840" max="13840" width="11.77734375" style="15" customWidth="1"/>
    <col min="13841" max="13841" width="9.77734375" style="15" customWidth="1"/>
    <col min="13842" max="13842" width="4.77734375" style="15" customWidth="1"/>
    <col min="13843" max="13843" width="11.77734375" style="15" customWidth="1"/>
    <col min="13844" max="13844" width="9.77734375" style="15" customWidth="1"/>
    <col min="13845" max="13845" width="11.77734375" style="15" customWidth="1"/>
    <col min="13846" max="14080" width="8.88671875" style="15"/>
    <col min="14081" max="14081" width="26.77734375" style="15" customWidth="1"/>
    <col min="14082" max="14082" width="9.77734375" style="15" customWidth="1"/>
    <col min="14083" max="14083" width="4.77734375" style="15" customWidth="1"/>
    <col min="14084" max="14084" width="11.77734375" style="15" customWidth="1"/>
    <col min="14085" max="14085" width="9.77734375" style="15" customWidth="1"/>
    <col min="14086" max="14086" width="4.77734375" style="15" customWidth="1"/>
    <col min="14087" max="14087" width="11.77734375" style="15" customWidth="1"/>
    <col min="14088" max="14088" width="9.77734375" style="15" customWidth="1"/>
    <col min="14089" max="14089" width="4.77734375" style="15" customWidth="1"/>
    <col min="14090" max="14090" width="11.77734375" style="15" customWidth="1"/>
    <col min="14091" max="14091" width="9.77734375" style="15" customWidth="1"/>
    <col min="14092" max="14092" width="4.77734375" style="15" customWidth="1"/>
    <col min="14093" max="14093" width="11.77734375" style="15" customWidth="1"/>
    <col min="14094" max="14094" width="9.77734375" style="15" customWidth="1"/>
    <col min="14095" max="14095" width="4.77734375" style="15" customWidth="1"/>
    <col min="14096" max="14096" width="11.77734375" style="15" customWidth="1"/>
    <col min="14097" max="14097" width="9.77734375" style="15" customWidth="1"/>
    <col min="14098" max="14098" width="4.77734375" style="15" customWidth="1"/>
    <col min="14099" max="14099" width="11.77734375" style="15" customWidth="1"/>
    <col min="14100" max="14100" width="9.77734375" style="15" customWidth="1"/>
    <col min="14101" max="14101" width="11.77734375" style="15" customWidth="1"/>
    <col min="14102" max="14336" width="8.88671875" style="15"/>
    <col min="14337" max="14337" width="26.77734375" style="15" customWidth="1"/>
    <col min="14338" max="14338" width="9.77734375" style="15" customWidth="1"/>
    <col min="14339" max="14339" width="4.77734375" style="15" customWidth="1"/>
    <col min="14340" max="14340" width="11.77734375" style="15" customWidth="1"/>
    <col min="14341" max="14341" width="9.77734375" style="15" customWidth="1"/>
    <col min="14342" max="14342" width="4.77734375" style="15" customWidth="1"/>
    <col min="14343" max="14343" width="11.77734375" style="15" customWidth="1"/>
    <col min="14344" max="14344" width="9.77734375" style="15" customWidth="1"/>
    <col min="14345" max="14345" width="4.77734375" style="15" customWidth="1"/>
    <col min="14346" max="14346" width="11.77734375" style="15" customWidth="1"/>
    <col min="14347" max="14347" width="9.77734375" style="15" customWidth="1"/>
    <col min="14348" max="14348" width="4.77734375" style="15" customWidth="1"/>
    <col min="14349" max="14349" width="11.77734375" style="15" customWidth="1"/>
    <col min="14350" max="14350" width="9.77734375" style="15" customWidth="1"/>
    <col min="14351" max="14351" width="4.77734375" style="15" customWidth="1"/>
    <col min="14352" max="14352" width="11.77734375" style="15" customWidth="1"/>
    <col min="14353" max="14353" width="9.77734375" style="15" customWidth="1"/>
    <col min="14354" max="14354" width="4.77734375" style="15" customWidth="1"/>
    <col min="14355" max="14355" width="11.77734375" style="15" customWidth="1"/>
    <col min="14356" max="14356" width="9.77734375" style="15" customWidth="1"/>
    <col min="14357" max="14357" width="11.77734375" style="15" customWidth="1"/>
    <col min="14358" max="14592" width="8.88671875" style="15"/>
    <col min="14593" max="14593" width="26.77734375" style="15" customWidth="1"/>
    <col min="14594" max="14594" width="9.77734375" style="15" customWidth="1"/>
    <col min="14595" max="14595" width="4.77734375" style="15" customWidth="1"/>
    <col min="14596" max="14596" width="11.77734375" style="15" customWidth="1"/>
    <col min="14597" max="14597" width="9.77734375" style="15" customWidth="1"/>
    <col min="14598" max="14598" width="4.77734375" style="15" customWidth="1"/>
    <col min="14599" max="14599" width="11.77734375" style="15" customWidth="1"/>
    <col min="14600" max="14600" width="9.77734375" style="15" customWidth="1"/>
    <col min="14601" max="14601" width="4.77734375" style="15" customWidth="1"/>
    <col min="14602" max="14602" width="11.77734375" style="15" customWidth="1"/>
    <col min="14603" max="14603" width="9.77734375" style="15" customWidth="1"/>
    <col min="14604" max="14604" width="4.77734375" style="15" customWidth="1"/>
    <col min="14605" max="14605" width="11.77734375" style="15" customWidth="1"/>
    <col min="14606" max="14606" width="9.77734375" style="15" customWidth="1"/>
    <col min="14607" max="14607" width="4.77734375" style="15" customWidth="1"/>
    <col min="14608" max="14608" width="11.77734375" style="15" customWidth="1"/>
    <col min="14609" max="14609" width="9.77734375" style="15" customWidth="1"/>
    <col min="14610" max="14610" width="4.77734375" style="15" customWidth="1"/>
    <col min="14611" max="14611" width="11.77734375" style="15" customWidth="1"/>
    <col min="14612" max="14612" width="9.77734375" style="15" customWidth="1"/>
    <col min="14613" max="14613" width="11.77734375" style="15" customWidth="1"/>
    <col min="14614" max="14848" width="8.88671875" style="15"/>
    <col min="14849" max="14849" width="26.77734375" style="15" customWidth="1"/>
    <col min="14850" max="14850" width="9.77734375" style="15" customWidth="1"/>
    <col min="14851" max="14851" width="4.77734375" style="15" customWidth="1"/>
    <col min="14852" max="14852" width="11.77734375" style="15" customWidth="1"/>
    <col min="14853" max="14853" width="9.77734375" style="15" customWidth="1"/>
    <col min="14854" max="14854" width="4.77734375" style="15" customWidth="1"/>
    <col min="14855" max="14855" width="11.77734375" style="15" customWidth="1"/>
    <col min="14856" max="14856" width="9.77734375" style="15" customWidth="1"/>
    <col min="14857" max="14857" width="4.77734375" style="15" customWidth="1"/>
    <col min="14858" max="14858" width="11.77734375" style="15" customWidth="1"/>
    <col min="14859" max="14859" width="9.77734375" style="15" customWidth="1"/>
    <col min="14860" max="14860" width="4.77734375" style="15" customWidth="1"/>
    <col min="14861" max="14861" width="11.77734375" style="15" customWidth="1"/>
    <col min="14862" max="14862" width="9.77734375" style="15" customWidth="1"/>
    <col min="14863" max="14863" width="4.77734375" style="15" customWidth="1"/>
    <col min="14864" max="14864" width="11.77734375" style="15" customWidth="1"/>
    <col min="14865" max="14865" width="9.77734375" style="15" customWidth="1"/>
    <col min="14866" max="14866" width="4.77734375" style="15" customWidth="1"/>
    <col min="14867" max="14867" width="11.77734375" style="15" customWidth="1"/>
    <col min="14868" max="14868" width="9.77734375" style="15" customWidth="1"/>
    <col min="14869" max="14869" width="11.77734375" style="15" customWidth="1"/>
    <col min="14870" max="15104" width="8.88671875" style="15"/>
    <col min="15105" max="15105" width="26.77734375" style="15" customWidth="1"/>
    <col min="15106" max="15106" width="9.77734375" style="15" customWidth="1"/>
    <col min="15107" max="15107" width="4.77734375" style="15" customWidth="1"/>
    <col min="15108" max="15108" width="11.77734375" style="15" customWidth="1"/>
    <col min="15109" max="15109" width="9.77734375" style="15" customWidth="1"/>
    <col min="15110" max="15110" width="4.77734375" style="15" customWidth="1"/>
    <col min="15111" max="15111" width="11.77734375" style="15" customWidth="1"/>
    <col min="15112" max="15112" width="9.77734375" style="15" customWidth="1"/>
    <col min="15113" max="15113" width="4.77734375" style="15" customWidth="1"/>
    <col min="15114" max="15114" width="11.77734375" style="15" customWidth="1"/>
    <col min="15115" max="15115" width="9.77734375" style="15" customWidth="1"/>
    <col min="15116" max="15116" width="4.77734375" style="15" customWidth="1"/>
    <col min="15117" max="15117" width="11.77734375" style="15" customWidth="1"/>
    <col min="15118" max="15118" width="9.77734375" style="15" customWidth="1"/>
    <col min="15119" max="15119" width="4.77734375" style="15" customWidth="1"/>
    <col min="15120" max="15120" width="11.77734375" style="15" customWidth="1"/>
    <col min="15121" max="15121" width="9.77734375" style="15" customWidth="1"/>
    <col min="15122" max="15122" width="4.77734375" style="15" customWidth="1"/>
    <col min="15123" max="15123" width="11.77734375" style="15" customWidth="1"/>
    <col min="15124" max="15124" width="9.77734375" style="15" customWidth="1"/>
    <col min="15125" max="15125" width="11.77734375" style="15" customWidth="1"/>
    <col min="15126" max="15360" width="8.88671875" style="15"/>
    <col min="15361" max="15361" width="26.77734375" style="15" customWidth="1"/>
    <col min="15362" max="15362" width="9.77734375" style="15" customWidth="1"/>
    <col min="15363" max="15363" width="4.77734375" style="15" customWidth="1"/>
    <col min="15364" max="15364" width="11.77734375" style="15" customWidth="1"/>
    <col min="15365" max="15365" width="9.77734375" style="15" customWidth="1"/>
    <col min="15366" max="15366" width="4.77734375" style="15" customWidth="1"/>
    <col min="15367" max="15367" width="11.77734375" style="15" customWidth="1"/>
    <col min="15368" max="15368" width="9.77734375" style="15" customWidth="1"/>
    <col min="15369" max="15369" width="4.77734375" style="15" customWidth="1"/>
    <col min="15370" max="15370" width="11.77734375" style="15" customWidth="1"/>
    <col min="15371" max="15371" width="9.77734375" style="15" customWidth="1"/>
    <col min="15372" max="15372" width="4.77734375" style="15" customWidth="1"/>
    <col min="15373" max="15373" width="11.77734375" style="15" customWidth="1"/>
    <col min="15374" max="15374" width="9.77734375" style="15" customWidth="1"/>
    <col min="15375" max="15375" width="4.77734375" style="15" customWidth="1"/>
    <col min="15376" max="15376" width="11.77734375" style="15" customWidth="1"/>
    <col min="15377" max="15377" width="9.77734375" style="15" customWidth="1"/>
    <col min="15378" max="15378" width="4.77734375" style="15" customWidth="1"/>
    <col min="15379" max="15379" width="11.77734375" style="15" customWidth="1"/>
    <col min="15380" max="15380" width="9.77734375" style="15" customWidth="1"/>
    <col min="15381" max="15381" width="11.77734375" style="15" customWidth="1"/>
    <col min="15382" max="15616" width="8.88671875" style="15"/>
    <col min="15617" max="15617" width="26.77734375" style="15" customWidth="1"/>
    <col min="15618" max="15618" width="9.77734375" style="15" customWidth="1"/>
    <col min="15619" max="15619" width="4.77734375" style="15" customWidth="1"/>
    <col min="15620" max="15620" width="11.77734375" style="15" customWidth="1"/>
    <col min="15621" max="15621" width="9.77734375" style="15" customWidth="1"/>
    <col min="15622" max="15622" width="4.77734375" style="15" customWidth="1"/>
    <col min="15623" max="15623" width="11.77734375" style="15" customWidth="1"/>
    <col min="15624" max="15624" width="9.77734375" style="15" customWidth="1"/>
    <col min="15625" max="15625" width="4.77734375" style="15" customWidth="1"/>
    <col min="15626" max="15626" width="11.77734375" style="15" customWidth="1"/>
    <col min="15627" max="15627" width="9.77734375" style="15" customWidth="1"/>
    <col min="15628" max="15628" width="4.77734375" style="15" customWidth="1"/>
    <col min="15629" max="15629" width="11.77734375" style="15" customWidth="1"/>
    <col min="15630" max="15630" width="9.77734375" style="15" customWidth="1"/>
    <col min="15631" max="15631" width="4.77734375" style="15" customWidth="1"/>
    <col min="15632" max="15632" width="11.77734375" style="15" customWidth="1"/>
    <col min="15633" max="15633" width="9.77734375" style="15" customWidth="1"/>
    <col min="15634" max="15634" width="4.77734375" style="15" customWidth="1"/>
    <col min="15635" max="15635" width="11.77734375" style="15" customWidth="1"/>
    <col min="15636" max="15636" width="9.77734375" style="15" customWidth="1"/>
    <col min="15637" max="15637" width="11.77734375" style="15" customWidth="1"/>
    <col min="15638" max="15872" width="8.88671875" style="15"/>
    <col min="15873" max="15873" width="26.77734375" style="15" customWidth="1"/>
    <col min="15874" max="15874" width="9.77734375" style="15" customWidth="1"/>
    <col min="15875" max="15875" width="4.77734375" style="15" customWidth="1"/>
    <col min="15876" max="15876" width="11.77734375" style="15" customWidth="1"/>
    <col min="15877" max="15877" width="9.77734375" style="15" customWidth="1"/>
    <col min="15878" max="15878" width="4.77734375" style="15" customWidth="1"/>
    <col min="15879" max="15879" width="11.77734375" style="15" customWidth="1"/>
    <col min="15880" max="15880" width="9.77734375" style="15" customWidth="1"/>
    <col min="15881" max="15881" width="4.77734375" style="15" customWidth="1"/>
    <col min="15882" max="15882" width="11.77734375" style="15" customWidth="1"/>
    <col min="15883" max="15883" width="9.77734375" style="15" customWidth="1"/>
    <col min="15884" max="15884" width="4.77734375" style="15" customWidth="1"/>
    <col min="15885" max="15885" width="11.77734375" style="15" customWidth="1"/>
    <col min="15886" max="15886" width="9.77734375" style="15" customWidth="1"/>
    <col min="15887" max="15887" width="4.77734375" style="15" customWidth="1"/>
    <col min="15888" max="15888" width="11.77734375" style="15" customWidth="1"/>
    <col min="15889" max="15889" width="9.77734375" style="15" customWidth="1"/>
    <col min="15890" max="15890" width="4.77734375" style="15" customWidth="1"/>
    <col min="15891" max="15891" width="11.77734375" style="15" customWidth="1"/>
    <col min="15892" max="15892" width="9.77734375" style="15" customWidth="1"/>
    <col min="15893" max="15893" width="11.77734375" style="15" customWidth="1"/>
    <col min="15894" max="16128" width="8.88671875" style="15"/>
    <col min="16129" max="16129" width="26.77734375" style="15" customWidth="1"/>
    <col min="16130" max="16130" width="9.77734375" style="15" customWidth="1"/>
    <col min="16131" max="16131" width="4.77734375" style="15" customWidth="1"/>
    <col min="16132" max="16132" width="11.77734375" style="15" customWidth="1"/>
    <col min="16133" max="16133" width="9.77734375" style="15" customWidth="1"/>
    <col min="16134" max="16134" width="4.77734375" style="15" customWidth="1"/>
    <col min="16135" max="16135" width="11.77734375" style="15" customWidth="1"/>
    <col min="16136" max="16136" width="9.77734375" style="15" customWidth="1"/>
    <col min="16137" max="16137" width="4.77734375" style="15" customWidth="1"/>
    <col min="16138" max="16138" width="11.77734375" style="15" customWidth="1"/>
    <col min="16139" max="16139" width="9.77734375" style="15" customWidth="1"/>
    <col min="16140" max="16140" width="4.77734375" style="15" customWidth="1"/>
    <col min="16141" max="16141" width="11.77734375" style="15" customWidth="1"/>
    <col min="16142" max="16142" width="9.77734375" style="15" customWidth="1"/>
    <col min="16143" max="16143" width="4.77734375" style="15" customWidth="1"/>
    <col min="16144" max="16144" width="11.77734375" style="15" customWidth="1"/>
    <col min="16145" max="16145" width="9.77734375" style="15" customWidth="1"/>
    <col min="16146" max="16146" width="4.77734375" style="15" customWidth="1"/>
    <col min="16147" max="16147" width="11.77734375" style="15" customWidth="1"/>
    <col min="16148" max="16148" width="9.77734375" style="15" customWidth="1"/>
    <col min="16149" max="16149" width="11.77734375" style="15" customWidth="1"/>
    <col min="16150" max="16384" width="8.88671875" style="15"/>
  </cols>
  <sheetData>
    <row r="1" spans="1:21" s="202" customFormat="1" ht="45" customHeight="1" x14ac:dyDescent="0.15">
      <c r="A1" s="201" t="s">
        <v>90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s="16" customFormat="1" ht="21.95" customHeight="1" x14ac:dyDescent="0.15"/>
    <row r="3" spans="1:21" s="16" customFormat="1" ht="33" customHeight="1" x14ac:dyDescent="0.15">
      <c r="A3" s="16" t="str">
        <f>+'경집 (2)'!A3</f>
        <v>■ 과업명:백남준아트센터 기획전 방호인력 도급 용역[1개월 기준]</v>
      </c>
      <c r="U3" s="78" t="s">
        <v>73</v>
      </c>
    </row>
    <row r="4" spans="1:21" ht="33" customHeight="1" x14ac:dyDescent="0.15">
      <c r="A4" s="418" t="s">
        <v>27</v>
      </c>
      <c r="B4" s="418" t="s">
        <v>91</v>
      </c>
      <c r="C4" s="418"/>
      <c r="D4" s="418"/>
      <c r="E4" s="418" t="s">
        <v>407</v>
      </c>
      <c r="F4" s="418"/>
      <c r="G4" s="418"/>
      <c r="H4" s="418" t="s">
        <v>84</v>
      </c>
      <c r="I4" s="418"/>
      <c r="J4" s="418"/>
      <c r="K4" s="418" t="s">
        <v>85</v>
      </c>
      <c r="L4" s="418"/>
      <c r="M4" s="418"/>
      <c r="N4" s="418" t="s">
        <v>86</v>
      </c>
      <c r="O4" s="418"/>
      <c r="P4" s="418"/>
      <c r="Q4" s="418" t="s">
        <v>87</v>
      </c>
      <c r="R4" s="418"/>
      <c r="S4" s="418"/>
      <c r="T4" s="418" t="s">
        <v>92</v>
      </c>
      <c r="U4" s="418"/>
    </row>
    <row r="5" spans="1:21" ht="33" customHeight="1" x14ac:dyDescent="0.15">
      <c r="A5" s="418"/>
      <c r="B5" s="96" t="s">
        <v>32</v>
      </c>
      <c r="C5" s="294" t="s">
        <v>24</v>
      </c>
      <c r="D5" s="294" t="s">
        <v>30</v>
      </c>
      <c r="E5" s="96" t="s">
        <v>32</v>
      </c>
      <c r="F5" s="294" t="s">
        <v>24</v>
      </c>
      <c r="G5" s="294" t="s">
        <v>30</v>
      </c>
      <c r="H5" s="96" t="s">
        <v>32</v>
      </c>
      <c r="I5" s="294" t="s">
        <v>24</v>
      </c>
      <c r="J5" s="294" t="s">
        <v>30</v>
      </c>
      <c r="K5" s="96" t="s">
        <v>32</v>
      </c>
      <c r="L5" s="294" t="s">
        <v>24</v>
      </c>
      <c r="M5" s="294" t="s">
        <v>30</v>
      </c>
      <c r="N5" s="96" t="s">
        <v>32</v>
      </c>
      <c r="O5" s="294" t="s">
        <v>24</v>
      </c>
      <c r="P5" s="294" t="s">
        <v>30</v>
      </c>
      <c r="Q5" s="96" t="s">
        <v>32</v>
      </c>
      <c r="R5" s="294" t="s">
        <v>24</v>
      </c>
      <c r="S5" s="294" t="s">
        <v>30</v>
      </c>
      <c r="T5" s="96" t="s">
        <v>32</v>
      </c>
      <c r="U5" s="294" t="s">
        <v>30</v>
      </c>
    </row>
    <row r="6" spans="1:21" ht="33" customHeight="1" x14ac:dyDescent="0.15">
      <c r="A6" s="18" t="str">
        <f>'기본 (2)'!A5</f>
        <v>방호원</v>
      </c>
      <c r="B6" s="192">
        <f>TRUNC(D6/C6)</f>
        <v>25085</v>
      </c>
      <c r="C6" s="18">
        <f>'기본 (2)'!D5</f>
        <v>4</v>
      </c>
      <c r="D6" s="192">
        <f>'산재 (2)'!G6</f>
        <v>100340</v>
      </c>
      <c r="E6" s="192">
        <f>TRUNC(G6/F6)</f>
        <v>103403</v>
      </c>
      <c r="F6" s="18">
        <f>C6</f>
        <v>4</v>
      </c>
      <c r="G6" s="192">
        <f>'건강 (2)'!G6</f>
        <v>413614</v>
      </c>
      <c r="H6" s="192">
        <f>TRUNC(J6/I6)</f>
        <v>13390</v>
      </c>
      <c r="I6" s="18">
        <f>F6</f>
        <v>4</v>
      </c>
      <c r="J6" s="192">
        <f>'노인 (2)'!D6</f>
        <v>53563</v>
      </c>
      <c r="K6" s="192">
        <f>TRUNC(M6/L6)</f>
        <v>131259</v>
      </c>
      <c r="L6" s="18">
        <f>I6</f>
        <v>4</v>
      </c>
      <c r="M6" s="192">
        <f>'연금 (2)'!G6</f>
        <v>525039</v>
      </c>
      <c r="N6" s="192">
        <f>TRUNC(P6/O6)</f>
        <v>33544</v>
      </c>
      <c r="O6" s="18">
        <f>L6</f>
        <v>4</v>
      </c>
      <c r="P6" s="192">
        <f>'고용 (2)'!G6</f>
        <v>134176</v>
      </c>
      <c r="Q6" s="192">
        <f>TRUNC(S6/R6)</f>
        <v>1750</v>
      </c>
      <c r="R6" s="18">
        <f>O6</f>
        <v>4</v>
      </c>
      <c r="S6" s="192">
        <f>'임금채 (2)'!G6</f>
        <v>7000</v>
      </c>
      <c r="T6" s="192">
        <f>B6+E6+H6+K6+N6+Q6</f>
        <v>308431</v>
      </c>
      <c r="U6" s="192">
        <f>D6+G6+J6+M6+P6+S6</f>
        <v>1233732</v>
      </c>
    </row>
    <row r="7" spans="1:21" ht="33" customHeight="1" thickBot="1" x14ac:dyDescent="0.2">
      <c r="A7" s="196"/>
      <c r="B7" s="197"/>
      <c r="C7" s="203"/>
      <c r="D7" s="197"/>
      <c r="E7" s="197"/>
      <c r="F7" s="203"/>
      <c r="G7" s="197"/>
      <c r="H7" s="197"/>
      <c r="I7" s="203"/>
      <c r="J7" s="197"/>
      <c r="K7" s="197"/>
      <c r="L7" s="203"/>
      <c r="M7" s="197"/>
      <c r="N7" s="197"/>
      <c r="O7" s="203"/>
      <c r="P7" s="197"/>
      <c r="Q7" s="197"/>
      <c r="R7" s="203"/>
      <c r="S7" s="197"/>
      <c r="T7" s="197"/>
      <c r="U7" s="197"/>
    </row>
    <row r="8" spans="1:21" ht="33" customHeight="1" thickTop="1" x14ac:dyDescent="0.15">
      <c r="A8" s="204" t="s">
        <v>19</v>
      </c>
      <c r="B8" s="205"/>
      <c r="C8" s="204">
        <f>SUM(C6:C7)</f>
        <v>4</v>
      </c>
      <c r="D8" s="206">
        <f>SUM(D6:D7)</f>
        <v>100340</v>
      </c>
      <c r="E8" s="205"/>
      <c r="F8" s="204">
        <f>SUM(F6:F7)</f>
        <v>4</v>
      </c>
      <c r="G8" s="206">
        <f>SUM(G6:G7)</f>
        <v>413614</v>
      </c>
      <c r="H8" s="205"/>
      <c r="I8" s="204">
        <f>SUM(I6:I7)</f>
        <v>4</v>
      </c>
      <c r="J8" s="206">
        <f>SUM(J6:J7)</f>
        <v>53563</v>
      </c>
      <c r="K8" s="205"/>
      <c r="L8" s="204">
        <f>SUM(L6:L7)</f>
        <v>4</v>
      </c>
      <c r="M8" s="206">
        <f>SUM(M6:M7)</f>
        <v>525039</v>
      </c>
      <c r="N8" s="205"/>
      <c r="O8" s="204">
        <f>SUM(O6:O7)</f>
        <v>4</v>
      </c>
      <c r="P8" s="206">
        <f>SUM(P6:P7)</f>
        <v>134176</v>
      </c>
      <c r="Q8" s="205"/>
      <c r="R8" s="204">
        <f>SUM(R6:R7)</f>
        <v>4</v>
      </c>
      <c r="S8" s="206">
        <f>SUM(S6:S7)</f>
        <v>7000</v>
      </c>
      <c r="T8" s="205"/>
      <c r="U8" s="206">
        <f>SUM(U6:U7)</f>
        <v>1233732</v>
      </c>
    </row>
    <row r="9" spans="1:21" ht="33" customHeight="1" x14ac:dyDescent="0.15">
      <c r="A9" s="207" t="s">
        <v>305</v>
      </c>
    </row>
    <row r="10" spans="1:21" ht="33" customHeight="1" x14ac:dyDescent="0.15">
      <c r="A10" s="207" t="s">
        <v>406</v>
      </c>
    </row>
    <row r="11" spans="1:21" ht="33" customHeight="1" x14ac:dyDescent="0.15">
      <c r="A11" s="207" t="s">
        <v>306</v>
      </c>
    </row>
    <row r="12" spans="1:21" ht="33" customHeight="1" x14ac:dyDescent="0.15">
      <c r="A12" s="207" t="s">
        <v>307</v>
      </c>
    </row>
    <row r="13" spans="1:21" ht="33" customHeight="1" x14ac:dyDescent="0.15">
      <c r="A13" s="207" t="s">
        <v>308</v>
      </c>
    </row>
    <row r="14" spans="1:21" ht="33" customHeight="1" x14ac:dyDescent="0.15">
      <c r="A14" s="207" t="s">
        <v>309</v>
      </c>
    </row>
    <row r="15" spans="1:21" ht="33" customHeight="1" x14ac:dyDescent="0.15">
      <c r="A15" s="207"/>
    </row>
    <row r="16" spans="1:21" ht="24.95" customHeight="1" x14ac:dyDescent="0.15"/>
    <row r="17" spans="4:21" ht="24.95" customHeight="1" x14ac:dyDescent="0.15">
      <c r="D17" s="69">
        <f>'산재 (2)'!G8</f>
        <v>100340</v>
      </c>
      <c r="E17" s="69"/>
      <c r="F17" s="69"/>
      <c r="G17" s="69">
        <f>'건강 (2)'!G8</f>
        <v>413614</v>
      </c>
      <c r="H17" s="69"/>
      <c r="I17" s="69"/>
      <c r="J17" s="69">
        <f>'노인 (2)'!D8</f>
        <v>53563</v>
      </c>
      <c r="K17" s="69"/>
      <c r="L17" s="69"/>
      <c r="M17" s="69">
        <f>'연금 (2)'!G8</f>
        <v>525039</v>
      </c>
      <c r="N17" s="69"/>
      <c r="O17" s="69"/>
      <c r="P17" s="69">
        <f>'고용 (2)'!G8</f>
        <v>134176</v>
      </c>
      <c r="Q17" s="69"/>
      <c r="R17" s="69"/>
      <c r="S17" s="69">
        <f>'임금채 (2)'!G8</f>
        <v>7000</v>
      </c>
      <c r="T17" s="69"/>
      <c r="U17" s="69">
        <f>SUM(D17:S17)</f>
        <v>1233732</v>
      </c>
    </row>
    <row r="18" spans="4:21" ht="24.95" customHeight="1" x14ac:dyDescent="0.15">
      <c r="D18" s="169">
        <f>D8-D17</f>
        <v>0</v>
      </c>
      <c r="F18" s="169"/>
      <c r="G18" s="169">
        <f>G8-G17</f>
        <v>0</v>
      </c>
      <c r="J18" s="169">
        <f>J8-J17</f>
        <v>0</v>
      </c>
      <c r="M18" s="169">
        <f>M8-M17</f>
        <v>0</v>
      </c>
      <c r="P18" s="169">
        <f>P8-P17</f>
        <v>0</v>
      </c>
      <c r="S18" s="169">
        <f>S8-S17</f>
        <v>0</v>
      </c>
      <c r="U18" s="169">
        <f>U8-U17</f>
        <v>0</v>
      </c>
    </row>
    <row r="19" spans="4:21" ht="24.95" customHeight="1" x14ac:dyDescent="0.15">
      <c r="D19" s="169"/>
      <c r="G19" s="169"/>
      <c r="J19" s="169"/>
      <c r="M19" s="169"/>
      <c r="P19" s="169"/>
      <c r="S19" s="169"/>
      <c r="U19" s="169"/>
    </row>
    <row r="20" spans="4:21" ht="24.95" customHeight="1" x14ac:dyDescent="0.15"/>
    <row r="21" spans="4:21" ht="24.95" customHeight="1" x14ac:dyDescent="0.15"/>
    <row r="22" spans="4:21" ht="24.95" customHeight="1" x14ac:dyDescent="0.15"/>
    <row r="23" spans="4:21" ht="24.95" customHeight="1" x14ac:dyDescent="0.15"/>
    <row r="24" spans="4:21" ht="24.95" customHeight="1" x14ac:dyDescent="0.15"/>
    <row r="25" spans="4:21" ht="24.95" customHeight="1" x14ac:dyDescent="0.15"/>
    <row r="26" spans="4:21" ht="24.95" customHeight="1" x14ac:dyDescent="0.15"/>
    <row r="27" spans="4:21" ht="24.95" customHeight="1" x14ac:dyDescent="0.15"/>
    <row r="28" spans="4:21" ht="24.95" customHeight="1" x14ac:dyDescent="0.15"/>
    <row r="29" spans="4:21" ht="24.95" customHeight="1" x14ac:dyDescent="0.15"/>
    <row r="30" spans="4:21" ht="24.95" customHeight="1" x14ac:dyDescent="0.15"/>
    <row r="31" spans="4:21" ht="24.95" customHeight="1" x14ac:dyDescent="0.15"/>
    <row r="32" spans="4:21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</sheetData>
  <mergeCells count="8">
    <mergeCell ref="Q4:S4"/>
    <mergeCell ref="T4:U4"/>
    <mergeCell ref="A4:A5"/>
    <mergeCell ref="B4:D4"/>
    <mergeCell ref="E4:G4"/>
    <mergeCell ref="H4:J4"/>
    <mergeCell ref="K4:M4"/>
    <mergeCell ref="N4:P4"/>
  </mergeCells>
  <phoneticPr fontId="17" type="noConversion"/>
  <printOptions horizontalCentered="1"/>
  <pageMargins left="0.43307086614173229" right="0.43307086614173229" top="0.78740157480314965" bottom="0.6692913385826772" header="0.51181102362204722" footer="0.51181102362204722"/>
  <pageSetup paperSize="9" scale="58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6.44140625" style="76" customWidth="1"/>
    <col min="3" max="3" width="11.109375" style="33" customWidth="1"/>
    <col min="4" max="4" width="10.44140625" style="76" bestFit="1" customWidth="1"/>
    <col min="5" max="5" width="10.109375" style="76" customWidth="1"/>
    <col min="6" max="6" width="12.21875" style="33" customWidth="1"/>
    <col min="7" max="7" width="10.77734375" style="33" customWidth="1"/>
    <col min="8" max="8" width="12.5546875" style="76" customWidth="1"/>
    <col min="9" max="9" width="10.33203125" style="73" customWidth="1"/>
    <col min="10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6.4414062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6.4414062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6.4414062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6.4414062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6.4414062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6.4414062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6.4414062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6.4414062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6.4414062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6.4414062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6.4414062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6.4414062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6.4414062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6.4414062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6.4414062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6.4414062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6.4414062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6.4414062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6.4414062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6.4414062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6.4414062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6.4414062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6.4414062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6.4414062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6.4414062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6.4414062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6.4414062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6.4414062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6.4414062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6.4414062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6.4414062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6.4414062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6.4414062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6.4414062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6.4414062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6.4414062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6.4414062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6.4414062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6.4414062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6.4414062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6.4414062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6.4414062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6.4414062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6.4414062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6.4414062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6.4414062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6.4414062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6.4414062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6.4414062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6.4414062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6.4414062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6.4414062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6.4414062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6.4414062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6.4414062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6.4414062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6.4414062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6.4414062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6.4414062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6.4414062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6.4414062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6.4414062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6.4414062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93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+'보험집 (2)'!A3</f>
        <v>■ 과업명:백남준아트센터 기획전 방호인력 도급 용역[1개월 기준]</v>
      </c>
      <c r="B3" s="125"/>
      <c r="C3" s="135"/>
      <c r="D3" s="123"/>
      <c r="E3" s="123"/>
      <c r="F3" s="135"/>
      <c r="G3" s="78" t="s">
        <v>315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115" t="s">
        <v>335</v>
      </c>
      <c r="I5" s="115" t="s">
        <v>336</v>
      </c>
      <c r="J5" s="115" t="s">
        <v>337</v>
      </c>
      <c r="S5" s="73"/>
    </row>
    <row r="6" spans="1:19" ht="30" customHeight="1" x14ac:dyDescent="0.15">
      <c r="A6" s="115" t="str">
        <f>'보험집 (2)'!A6</f>
        <v>방호원</v>
      </c>
      <c r="B6" s="289">
        <f>J6</f>
        <v>8.6E-3</v>
      </c>
      <c r="C6" s="208">
        <f>'노집 (2)'!D6</f>
        <v>8275440</v>
      </c>
      <c r="D6" s="208">
        <f>'노집 (2)'!G6</f>
        <v>993052</v>
      </c>
      <c r="E6" s="208">
        <f>'노집 (2)'!J6</f>
        <v>2399056</v>
      </c>
      <c r="F6" s="208">
        <f>SUM(C6:E6)</f>
        <v>11667548</v>
      </c>
      <c r="G6" s="208">
        <f>TRUNC(F6*$B$6)</f>
        <v>100340</v>
      </c>
      <c r="H6" s="282">
        <f>(8/1000)</f>
        <v>8.0000000000000002E-3</v>
      </c>
      <c r="I6" s="282">
        <f>(0.6/1000)</f>
        <v>5.9999999999999995E-4</v>
      </c>
      <c r="J6" s="274">
        <f>SUM(H6:I6)</f>
        <v>8.6E-3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2399056</v>
      </c>
      <c r="F8" s="213">
        <f>SUM(F6:F7)</f>
        <v>11667548</v>
      </c>
      <c r="G8" s="213">
        <f>SUM(G6:G7)</f>
        <v>100340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470</v>
      </c>
      <c r="B10" s="73"/>
      <c r="C10" s="69"/>
      <c r="F10" s="69"/>
      <c r="G10" s="69"/>
    </row>
    <row r="11" spans="1:19" ht="30" customHeight="1" x14ac:dyDescent="0.15">
      <c r="A11" s="73" t="s">
        <v>472</v>
      </c>
      <c r="B11" s="73"/>
      <c r="C11" s="69"/>
      <c r="F11" s="69"/>
      <c r="G11" s="69"/>
    </row>
    <row r="12" spans="1:19" ht="30" customHeight="1" x14ac:dyDescent="0.15">
      <c r="A12" s="73" t="s">
        <v>473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  <row r="15" spans="1:19" ht="30" customHeight="1" x14ac:dyDescent="0.15">
      <c r="C15" s="33">
        <f>'기본 (2)'!E7</f>
        <v>8275440</v>
      </c>
      <c r="D15" s="147">
        <f>'상금 (2)'!E7</f>
        <v>993052</v>
      </c>
      <c r="E15" s="147">
        <f>'제수당집 (2)'!G11</f>
        <v>2399056</v>
      </c>
    </row>
    <row r="16" spans="1:19" ht="30" customHeight="1" x14ac:dyDescent="0.15">
      <c r="C16" s="33">
        <f>C8-C15</f>
        <v>0</v>
      </c>
      <c r="D16" s="33">
        <f t="shared" ref="D16:E16" si="0">D8-D15</f>
        <v>0</v>
      </c>
      <c r="E16" s="33">
        <f t="shared" si="0"/>
        <v>0</v>
      </c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1181102362204722" right="0.43307086614173229" top="1.0236220472440944" bottom="0.98425196850393704" header="0.51181102362204722" footer="0.51181102362204722"/>
  <pageSetup paperSize="9" scale="98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6.44140625" style="76" customWidth="1"/>
    <col min="3" max="3" width="9.6640625" style="33" bestFit="1" customWidth="1"/>
    <col min="4" max="4" width="9.5546875" style="76" bestFit="1" customWidth="1"/>
    <col min="5" max="5" width="10.109375" style="76" customWidth="1"/>
    <col min="6" max="7" width="12.21875" style="33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6.4414062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6.4414062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6.4414062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6.4414062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6.4414062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6.4414062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6.4414062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6.4414062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6.4414062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6.4414062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6.4414062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6.4414062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6.4414062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6.4414062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6.4414062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6.4414062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6.4414062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6.4414062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6.4414062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6.4414062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6.4414062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6.4414062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6.4414062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6.4414062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6.4414062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6.4414062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6.4414062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6.4414062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6.4414062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6.4414062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6.4414062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6.4414062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6.4414062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6.4414062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6.4414062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6.4414062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6.4414062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6.4414062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6.4414062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6.4414062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6.4414062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6.4414062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6.4414062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6.4414062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6.4414062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6.4414062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6.4414062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6.4414062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6.4414062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6.4414062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6.4414062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6.4414062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6.4414062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6.4414062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6.4414062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6.4414062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6.4414062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6.4414062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6.4414062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6.4414062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6.4414062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6.4414062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6.4414062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96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+'산재 (2)'!A3</f>
        <v>■ 과업명:백남준아트센터 기획전 방호인력 도급 용역[1개월 기준]</v>
      </c>
      <c r="B3" s="125"/>
      <c r="C3" s="135"/>
      <c r="D3" s="123"/>
      <c r="E3" s="123"/>
      <c r="F3" s="135"/>
      <c r="G3" s="78" t="s">
        <v>138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73"/>
      <c r="S5" s="73"/>
    </row>
    <row r="6" spans="1:19" ht="30" customHeight="1" x14ac:dyDescent="0.15">
      <c r="A6" s="115" t="str">
        <f>'산재 (2)'!A6</f>
        <v>방호원</v>
      </c>
      <c r="B6" s="348">
        <f>H6</f>
        <v>3.5450000000000002E-2</v>
      </c>
      <c r="C6" s="208">
        <f>'산재 (2)'!C6</f>
        <v>8275440</v>
      </c>
      <c r="D6" s="208">
        <f>'산재 (2)'!D6</f>
        <v>993052</v>
      </c>
      <c r="E6" s="208">
        <f>'산재 (2)'!E6</f>
        <v>2399056</v>
      </c>
      <c r="F6" s="208">
        <f>SUM(C6:E6)</f>
        <v>11667548</v>
      </c>
      <c r="G6" s="208">
        <f>TRUNC(F6*$B$6)</f>
        <v>413614</v>
      </c>
      <c r="H6" s="274">
        <f>(709/10000)/2</f>
        <v>3.5450000000000002E-2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2399056</v>
      </c>
      <c r="F8" s="213">
        <f>SUM(F6:F7)</f>
        <v>11667548</v>
      </c>
      <c r="G8" s="213">
        <f>SUM(G6:G7)</f>
        <v>413614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470</v>
      </c>
      <c r="B10" s="73"/>
      <c r="C10" s="69"/>
      <c r="F10" s="69"/>
      <c r="G10" s="69"/>
    </row>
    <row r="11" spans="1:19" ht="30" customHeight="1" x14ac:dyDescent="0.15">
      <c r="A11" s="73" t="s">
        <v>472</v>
      </c>
      <c r="B11" s="73"/>
      <c r="C11" s="69"/>
      <c r="F11" s="69"/>
      <c r="G11" s="69"/>
    </row>
    <row r="12" spans="1:19" ht="30" customHeight="1" x14ac:dyDescent="0.15">
      <c r="A12" s="73" t="s">
        <v>319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47244094488188981" right="0.47244094488188981" top="1.0236220472440944" bottom="0.98425196850393704" header="0.51181102362204722" footer="0.51181102362204722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21.77734375" style="76" customWidth="1"/>
    <col min="2" max="2" width="9.77734375" style="76" customWidth="1"/>
    <col min="3" max="3" width="27.77734375" style="33" customWidth="1"/>
    <col min="4" max="4" width="16.21875" style="33" customWidth="1"/>
    <col min="5" max="5" width="16.109375" style="76" customWidth="1"/>
    <col min="6" max="7" width="8.21875" style="73" customWidth="1"/>
    <col min="8" max="8" width="11.33203125" style="73" customWidth="1"/>
    <col min="9" max="9" width="7.33203125" style="73" customWidth="1"/>
    <col min="10" max="10" width="8.21875" style="73" customWidth="1"/>
    <col min="11" max="11" width="14.5546875" style="73" customWidth="1"/>
    <col min="12" max="15" width="8.88671875" style="73"/>
    <col min="16" max="16" width="8.88671875" style="76"/>
    <col min="17" max="256" width="8.88671875" style="73"/>
    <col min="257" max="257" width="21.5546875" style="73" customWidth="1"/>
    <col min="258" max="258" width="9.33203125" style="73" customWidth="1"/>
    <col min="259" max="259" width="23" style="73" customWidth="1"/>
    <col min="260" max="260" width="19.44140625" style="73" customWidth="1"/>
    <col min="261" max="261" width="16.109375" style="73" customWidth="1"/>
    <col min="262" max="263" width="8.21875" style="73" customWidth="1"/>
    <col min="264" max="264" width="11.33203125" style="73" customWidth="1"/>
    <col min="265" max="265" width="7.33203125" style="73" customWidth="1"/>
    <col min="266" max="266" width="8.21875" style="73" customWidth="1"/>
    <col min="267" max="267" width="14.5546875" style="73" customWidth="1"/>
    <col min="268" max="512" width="8.88671875" style="73"/>
    <col min="513" max="513" width="21.5546875" style="73" customWidth="1"/>
    <col min="514" max="514" width="9.33203125" style="73" customWidth="1"/>
    <col min="515" max="515" width="23" style="73" customWidth="1"/>
    <col min="516" max="516" width="19.44140625" style="73" customWidth="1"/>
    <col min="517" max="517" width="16.109375" style="73" customWidth="1"/>
    <col min="518" max="519" width="8.21875" style="73" customWidth="1"/>
    <col min="520" max="520" width="11.33203125" style="73" customWidth="1"/>
    <col min="521" max="521" width="7.33203125" style="73" customWidth="1"/>
    <col min="522" max="522" width="8.21875" style="73" customWidth="1"/>
    <col min="523" max="523" width="14.5546875" style="73" customWidth="1"/>
    <col min="524" max="768" width="8.88671875" style="73"/>
    <col min="769" max="769" width="21.5546875" style="73" customWidth="1"/>
    <col min="770" max="770" width="9.33203125" style="73" customWidth="1"/>
    <col min="771" max="771" width="23" style="73" customWidth="1"/>
    <col min="772" max="772" width="19.44140625" style="73" customWidth="1"/>
    <col min="773" max="773" width="16.109375" style="73" customWidth="1"/>
    <col min="774" max="775" width="8.21875" style="73" customWidth="1"/>
    <col min="776" max="776" width="11.33203125" style="73" customWidth="1"/>
    <col min="777" max="777" width="7.33203125" style="73" customWidth="1"/>
    <col min="778" max="778" width="8.21875" style="73" customWidth="1"/>
    <col min="779" max="779" width="14.5546875" style="73" customWidth="1"/>
    <col min="780" max="1024" width="8.88671875" style="73"/>
    <col min="1025" max="1025" width="21.5546875" style="73" customWidth="1"/>
    <col min="1026" max="1026" width="9.33203125" style="73" customWidth="1"/>
    <col min="1027" max="1027" width="23" style="73" customWidth="1"/>
    <col min="1028" max="1028" width="19.44140625" style="73" customWidth="1"/>
    <col min="1029" max="1029" width="16.109375" style="73" customWidth="1"/>
    <col min="1030" max="1031" width="8.21875" style="73" customWidth="1"/>
    <col min="1032" max="1032" width="11.33203125" style="73" customWidth="1"/>
    <col min="1033" max="1033" width="7.33203125" style="73" customWidth="1"/>
    <col min="1034" max="1034" width="8.21875" style="73" customWidth="1"/>
    <col min="1035" max="1035" width="14.5546875" style="73" customWidth="1"/>
    <col min="1036" max="1280" width="8.88671875" style="73"/>
    <col min="1281" max="1281" width="21.5546875" style="73" customWidth="1"/>
    <col min="1282" max="1282" width="9.33203125" style="73" customWidth="1"/>
    <col min="1283" max="1283" width="23" style="73" customWidth="1"/>
    <col min="1284" max="1284" width="19.44140625" style="73" customWidth="1"/>
    <col min="1285" max="1285" width="16.109375" style="73" customWidth="1"/>
    <col min="1286" max="1287" width="8.21875" style="73" customWidth="1"/>
    <col min="1288" max="1288" width="11.33203125" style="73" customWidth="1"/>
    <col min="1289" max="1289" width="7.33203125" style="73" customWidth="1"/>
    <col min="1290" max="1290" width="8.21875" style="73" customWidth="1"/>
    <col min="1291" max="1291" width="14.5546875" style="73" customWidth="1"/>
    <col min="1292" max="1536" width="8.88671875" style="73"/>
    <col min="1537" max="1537" width="21.5546875" style="73" customWidth="1"/>
    <col min="1538" max="1538" width="9.33203125" style="73" customWidth="1"/>
    <col min="1539" max="1539" width="23" style="73" customWidth="1"/>
    <col min="1540" max="1540" width="19.44140625" style="73" customWidth="1"/>
    <col min="1541" max="1541" width="16.109375" style="73" customWidth="1"/>
    <col min="1542" max="1543" width="8.21875" style="73" customWidth="1"/>
    <col min="1544" max="1544" width="11.33203125" style="73" customWidth="1"/>
    <col min="1545" max="1545" width="7.33203125" style="73" customWidth="1"/>
    <col min="1546" max="1546" width="8.21875" style="73" customWidth="1"/>
    <col min="1547" max="1547" width="14.5546875" style="73" customWidth="1"/>
    <col min="1548" max="1792" width="8.88671875" style="73"/>
    <col min="1793" max="1793" width="21.5546875" style="73" customWidth="1"/>
    <col min="1794" max="1794" width="9.33203125" style="73" customWidth="1"/>
    <col min="1795" max="1795" width="23" style="73" customWidth="1"/>
    <col min="1796" max="1796" width="19.44140625" style="73" customWidth="1"/>
    <col min="1797" max="1797" width="16.109375" style="73" customWidth="1"/>
    <col min="1798" max="1799" width="8.21875" style="73" customWidth="1"/>
    <col min="1800" max="1800" width="11.33203125" style="73" customWidth="1"/>
    <col min="1801" max="1801" width="7.33203125" style="73" customWidth="1"/>
    <col min="1802" max="1802" width="8.21875" style="73" customWidth="1"/>
    <col min="1803" max="1803" width="14.5546875" style="73" customWidth="1"/>
    <col min="1804" max="2048" width="8.88671875" style="73"/>
    <col min="2049" max="2049" width="21.5546875" style="73" customWidth="1"/>
    <col min="2050" max="2050" width="9.33203125" style="73" customWidth="1"/>
    <col min="2051" max="2051" width="23" style="73" customWidth="1"/>
    <col min="2052" max="2052" width="19.44140625" style="73" customWidth="1"/>
    <col min="2053" max="2053" width="16.109375" style="73" customWidth="1"/>
    <col min="2054" max="2055" width="8.21875" style="73" customWidth="1"/>
    <col min="2056" max="2056" width="11.33203125" style="73" customWidth="1"/>
    <col min="2057" max="2057" width="7.33203125" style="73" customWidth="1"/>
    <col min="2058" max="2058" width="8.21875" style="73" customWidth="1"/>
    <col min="2059" max="2059" width="14.5546875" style="73" customWidth="1"/>
    <col min="2060" max="2304" width="8.88671875" style="73"/>
    <col min="2305" max="2305" width="21.5546875" style="73" customWidth="1"/>
    <col min="2306" max="2306" width="9.33203125" style="73" customWidth="1"/>
    <col min="2307" max="2307" width="23" style="73" customWidth="1"/>
    <col min="2308" max="2308" width="19.44140625" style="73" customWidth="1"/>
    <col min="2309" max="2309" width="16.109375" style="73" customWidth="1"/>
    <col min="2310" max="2311" width="8.21875" style="73" customWidth="1"/>
    <col min="2312" max="2312" width="11.33203125" style="73" customWidth="1"/>
    <col min="2313" max="2313" width="7.33203125" style="73" customWidth="1"/>
    <col min="2314" max="2314" width="8.21875" style="73" customWidth="1"/>
    <col min="2315" max="2315" width="14.5546875" style="73" customWidth="1"/>
    <col min="2316" max="2560" width="8.88671875" style="73"/>
    <col min="2561" max="2561" width="21.5546875" style="73" customWidth="1"/>
    <col min="2562" max="2562" width="9.33203125" style="73" customWidth="1"/>
    <col min="2563" max="2563" width="23" style="73" customWidth="1"/>
    <col min="2564" max="2564" width="19.44140625" style="73" customWidth="1"/>
    <col min="2565" max="2565" width="16.109375" style="73" customWidth="1"/>
    <col min="2566" max="2567" width="8.21875" style="73" customWidth="1"/>
    <col min="2568" max="2568" width="11.33203125" style="73" customWidth="1"/>
    <col min="2569" max="2569" width="7.33203125" style="73" customWidth="1"/>
    <col min="2570" max="2570" width="8.21875" style="73" customWidth="1"/>
    <col min="2571" max="2571" width="14.5546875" style="73" customWidth="1"/>
    <col min="2572" max="2816" width="8.88671875" style="73"/>
    <col min="2817" max="2817" width="21.5546875" style="73" customWidth="1"/>
    <col min="2818" max="2818" width="9.33203125" style="73" customWidth="1"/>
    <col min="2819" max="2819" width="23" style="73" customWidth="1"/>
    <col min="2820" max="2820" width="19.44140625" style="73" customWidth="1"/>
    <col min="2821" max="2821" width="16.109375" style="73" customWidth="1"/>
    <col min="2822" max="2823" width="8.21875" style="73" customWidth="1"/>
    <col min="2824" max="2824" width="11.33203125" style="73" customWidth="1"/>
    <col min="2825" max="2825" width="7.33203125" style="73" customWidth="1"/>
    <col min="2826" max="2826" width="8.21875" style="73" customWidth="1"/>
    <col min="2827" max="2827" width="14.5546875" style="73" customWidth="1"/>
    <col min="2828" max="3072" width="8.88671875" style="73"/>
    <col min="3073" max="3073" width="21.5546875" style="73" customWidth="1"/>
    <col min="3074" max="3074" width="9.33203125" style="73" customWidth="1"/>
    <col min="3075" max="3075" width="23" style="73" customWidth="1"/>
    <col min="3076" max="3076" width="19.44140625" style="73" customWidth="1"/>
    <col min="3077" max="3077" width="16.109375" style="73" customWidth="1"/>
    <col min="3078" max="3079" width="8.21875" style="73" customWidth="1"/>
    <col min="3080" max="3080" width="11.33203125" style="73" customWidth="1"/>
    <col min="3081" max="3081" width="7.33203125" style="73" customWidth="1"/>
    <col min="3082" max="3082" width="8.21875" style="73" customWidth="1"/>
    <col min="3083" max="3083" width="14.5546875" style="73" customWidth="1"/>
    <col min="3084" max="3328" width="8.88671875" style="73"/>
    <col min="3329" max="3329" width="21.5546875" style="73" customWidth="1"/>
    <col min="3330" max="3330" width="9.33203125" style="73" customWidth="1"/>
    <col min="3331" max="3331" width="23" style="73" customWidth="1"/>
    <col min="3332" max="3332" width="19.44140625" style="73" customWidth="1"/>
    <col min="3333" max="3333" width="16.109375" style="73" customWidth="1"/>
    <col min="3334" max="3335" width="8.21875" style="73" customWidth="1"/>
    <col min="3336" max="3336" width="11.33203125" style="73" customWidth="1"/>
    <col min="3337" max="3337" width="7.33203125" style="73" customWidth="1"/>
    <col min="3338" max="3338" width="8.21875" style="73" customWidth="1"/>
    <col min="3339" max="3339" width="14.5546875" style="73" customWidth="1"/>
    <col min="3340" max="3584" width="8.88671875" style="73"/>
    <col min="3585" max="3585" width="21.5546875" style="73" customWidth="1"/>
    <col min="3586" max="3586" width="9.33203125" style="73" customWidth="1"/>
    <col min="3587" max="3587" width="23" style="73" customWidth="1"/>
    <col min="3588" max="3588" width="19.44140625" style="73" customWidth="1"/>
    <col min="3589" max="3589" width="16.109375" style="73" customWidth="1"/>
    <col min="3590" max="3591" width="8.21875" style="73" customWidth="1"/>
    <col min="3592" max="3592" width="11.33203125" style="73" customWidth="1"/>
    <col min="3593" max="3593" width="7.33203125" style="73" customWidth="1"/>
    <col min="3594" max="3594" width="8.21875" style="73" customWidth="1"/>
    <col min="3595" max="3595" width="14.5546875" style="73" customWidth="1"/>
    <col min="3596" max="3840" width="8.88671875" style="73"/>
    <col min="3841" max="3841" width="21.5546875" style="73" customWidth="1"/>
    <col min="3842" max="3842" width="9.33203125" style="73" customWidth="1"/>
    <col min="3843" max="3843" width="23" style="73" customWidth="1"/>
    <col min="3844" max="3844" width="19.44140625" style="73" customWidth="1"/>
    <col min="3845" max="3845" width="16.109375" style="73" customWidth="1"/>
    <col min="3846" max="3847" width="8.21875" style="73" customWidth="1"/>
    <col min="3848" max="3848" width="11.33203125" style="73" customWidth="1"/>
    <col min="3849" max="3849" width="7.33203125" style="73" customWidth="1"/>
    <col min="3850" max="3850" width="8.21875" style="73" customWidth="1"/>
    <col min="3851" max="3851" width="14.5546875" style="73" customWidth="1"/>
    <col min="3852" max="4096" width="8.88671875" style="73"/>
    <col min="4097" max="4097" width="21.5546875" style="73" customWidth="1"/>
    <col min="4098" max="4098" width="9.33203125" style="73" customWidth="1"/>
    <col min="4099" max="4099" width="23" style="73" customWidth="1"/>
    <col min="4100" max="4100" width="19.44140625" style="73" customWidth="1"/>
    <col min="4101" max="4101" width="16.109375" style="73" customWidth="1"/>
    <col min="4102" max="4103" width="8.21875" style="73" customWidth="1"/>
    <col min="4104" max="4104" width="11.33203125" style="73" customWidth="1"/>
    <col min="4105" max="4105" width="7.33203125" style="73" customWidth="1"/>
    <col min="4106" max="4106" width="8.21875" style="73" customWidth="1"/>
    <col min="4107" max="4107" width="14.5546875" style="73" customWidth="1"/>
    <col min="4108" max="4352" width="8.88671875" style="73"/>
    <col min="4353" max="4353" width="21.5546875" style="73" customWidth="1"/>
    <col min="4354" max="4354" width="9.33203125" style="73" customWidth="1"/>
    <col min="4355" max="4355" width="23" style="73" customWidth="1"/>
    <col min="4356" max="4356" width="19.44140625" style="73" customWidth="1"/>
    <col min="4357" max="4357" width="16.109375" style="73" customWidth="1"/>
    <col min="4358" max="4359" width="8.21875" style="73" customWidth="1"/>
    <col min="4360" max="4360" width="11.33203125" style="73" customWidth="1"/>
    <col min="4361" max="4361" width="7.33203125" style="73" customWidth="1"/>
    <col min="4362" max="4362" width="8.21875" style="73" customWidth="1"/>
    <col min="4363" max="4363" width="14.5546875" style="73" customWidth="1"/>
    <col min="4364" max="4608" width="8.88671875" style="73"/>
    <col min="4609" max="4609" width="21.5546875" style="73" customWidth="1"/>
    <col min="4610" max="4610" width="9.33203125" style="73" customWidth="1"/>
    <col min="4611" max="4611" width="23" style="73" customWidth="1"/>
    <col min="4612" max="4612" width="19.44140625" style="73" customWidth="1"/>
    <col min="4613" max="4613" width="16.109375" style="73" customWidth="1"/>
    <col min="4614" max="4615" width="8.21875" style="73" customWidth="1"/>
    <col min="4616" max="4616" width="11.33203125" style="73" customWidth="1"/>
    <col min="4617" max="4617" width="7.33203125" style="73" customWidth="1"/>
    <col min="4618" max="4618" width="8.21875" style="73" customWidth="1"/>
    <col min="4619" max="4619" width="14.5546875" style="73" customWidth="1"/>
    <col min="4620" max="4864" width="8.88671875" style="73"/>
    <col min="4865" max="4865" width="21.5546875" style="73" customWidth="1"/>
    <col min="4866" max="4866" width="9.33203125" style="73" customWidth="1"/>
    <col min="4867" max="4867" width="23" style="73" customWidth="1"/>
    <col min="4868" max="4868" width="19.44140625" style="73" customWidth="1"/>
    <col min="4869" max="4869" width="16.109375" style="73" customWidth="1"/>
    <col min="4870" max="4871" width="8.21875" style="73" customWidth="1"/>
    <col min="4872" max="4872" width="11.33203125" style="73" customWidth="1"/>
    <col min="4873" max="4873" width="7.33203125" style="73" customWidth="1"/>
    <col min="4874" max="4874" width="8.21875" style="73" customWidth="1"/>
    <col min="4875" max="4875" width="14.5546875" style="73" customWidth="1"/>
    <col min="4876" max="5120" width="8.88671875" style="73"/>
    <col min="5121" max="5121" width="21.5546875" style="73" customWidth="1"/>
    <col min="5122" max="5122" width="9.33203125" style="73" customWidth="1"/>
    <col min="5123" max="5123" width="23" style="73" customWidth="1"/>
    <col min="5124" max="5124" width="19.44140625" style="73" customWidth="1"/>
    <col min="5125" max="5125" width="16.109375" style="73" customWidth="1"/>
    <col min="5126" max="5127" width="8.21875" style="73" customWidth="1"/>
    <col min="5128" max="5128" width="11.33203125" style="73" customWidth="1"/>
    <col min="5129" max="5129" width="7.33203125" style="73" customWidth="1"/>
    <col min="5130" max="5130" width="8.21875" style="73" customWidth="1"/>
    <col min="5131" max="5131" width="14.5546875" style="73" customWidth="1"/>
    <col min="5132" max="5376" width="8.88671875" style="73"/>
    <col min="5377" max="5377" width="21.5546875" style="73" customWidth="1"/>
    <col min="5378" max="5378" width="9.33203125" style="73" customWidth="1"/>
    <col min="5379" max="5379" width="23" style="73" customWidth="1"/>
    <col min="5380" max="5380" width="19.44140625" style="73" customWidth="1"/>
    <col min="5381" max="5381" width="16.109375" style="73" customWidth="1"/>
    <col min="5382" max="5383" width="8.21875" style="73" customWidth="1"/>
    <col min="5384" max="5384" width="11.33203125" style="73" customWidth="1"/>
    <col min="5385" max="5385" width="7.33203125" style="73" customWidth="1"/>
    <col min="5386" max="5386" width="8.21875" style="73" customWidth="1"/>
    <col min="5387" max="5387" width="14.5546875" style="73" customWidth="1"/>
    <col min="5388" max="5632" width="8.88671875" style="73"/>
    <col min="5633" max="5633" width="21.5546875" style="73" customWidth="1"/>
    <col min="5634" max="5634" width="9.33203125" style="73" customWidth="1"/>
    <col min="5635" max="5635" width="23" style="73" customWidth="1"/>
    <col min="5636" max="5636" width="19.44140625" style="73" customWidth="1"/>
    <col min="5637" max="5637" width="16.109375" style="73" customWidth="1"/>
    <col min="5638" max="5639" width="8.21875" style="73" customWidth="1"/>
    <col min="5640" max="5640" width="11.33203125" style="73" customWidth="1"/>
    <col min="5641" max="5641" width="7.33203125" style="73" customWidth="1"/>
    <col min="5642" max="5642" width="8.21875" style="73" customWidth="1"/>
    <col min="5643" max="5643" width="14.5546875" style="73" customWidth="1"/>
    <col min="5644" max="5888" width="8.88671875" style="73"/>
    <col min="5889" max="5889" width="21.5546875" style="73" customWidth="1"/>
    <col min="5890" max="5890" width="9.33203125" style="73" customWidth="1"/>
    <col min="5891" max="5891" width="23" style="73" customWidth="1"/>
    <col min="5892" max="5892" width="19.44140625" style="73" customWidth="1"/>
    <col min="5893" max="5893" width="16.109375" style="73" customWidth="1"/>
    <col min="5894" max="5895" width="8.21875" style="73" customWidth="1"/>
    <col min="5896" max="5896" width="11.33203125" style="73" customWidth="1"/>
    <col min="5897" max="5897" width="7.33203125" style="73" customWidth="1"/>
    <col min="5898" max="5898" width="8.21875" style="73" customWidth="1"/>
    <col min="5899" max="5899" width="14.5546875" style="73" customWidth="1"/>
    <col min="5900" max="6144" width="8.88671875" style="73"/>
    <col min="6145" max="6145" width="21.5546875" style="73" customWidth="1"/>
    <col min="6146" max="6146" width="9.33203125" style="73" customWidth="1"/>
    <col min="6147" max="6147" width="23" style="73" customWidth="1"/>
    <col min="6148" max="6148" width="19.44140625" style="73" customWidth="1"/>
    <col min="6149" max="6149" width="16.109375" style="73" customWidth="1"/>
    <col min="6150" max="6151" width="8.21875" style="73" customWidth="1"/>
    <col min="6152" max="6152" width="11.33203125" style="73" customWidth="1"/>
    <col min="6153" max="6153" width="7.33203125" style="73" customWidth="1"/>
    <col min="6154" max="6154" width="8.21875" style="73" customWidth="1"/>
    <col min="6155" max="6155" width="14.5546875" style="73" customWidth="1"/>
    <col min="6156" max="6400" width="8.88671875" style="73"/>
    <col min="6401" max="6401" width="21.5546875" style="73" customWidth="1"/>
    <col min="6402" max="6402" width="9.33203125" style="73" customWidth="1"/>
    <col min="6403" max="6403" width="23" style="73" customWidth="1"/>
    <col min="6404" max="6404" width="19.44140625" style="73" customWidth="1"/>
    <col min="6405" max="6405" width="16.109375" style="73" customWidth="1"/>
    <col min="6406" max="6407" width="8.21875" style="73" customWidth="1"/>
    <col min="6408" max="6408" width="11.33203125" style="73" customWidth="1"/>
    <col min="6409" max="6409" width="7.33203125" style="73" customWidth="1"/>
    <col min="6410" max="6410" width="8.21875" style="73" customWidth="1"/>
    <col min="6411" max="6411" width="14.5546875" style="73" customWidth="1"/>
    <col min="6412" max="6656" width="8.88671875" style="73"/>
    <col min="6657" max="6657" width="21.5546875" style="73" customWidth="1"/>
    <col min="6658" max="6658" width="9.33203125" style="73" customWidth="1"/>
    <col min="6659" max="6659" width="23" style="73" customWidth="1"/>
    <col min="6660" max="6660" width="19.44140625" style="73" customWidth="1"/>
    <col min="6661" max="6661" width="16.109375" style="73" customWidth="1"/>
    <col min="6662" max="6663" width="8.21875" style="73" customWidth="1"/>
    <col min="6664" max="6664" width="11.33203125" style="73" customWidth="1"/>
    <col min="6665" max="6665" width="7.33203125" style="73" customWidth="1"/>
    <col min="6666" max="6666" width="8.21875" style="73" customWidth="1"/>
    <col min="6667" max="6667" width="14.5546875" style="73" customWidth="1"/>
    <col min="6668" max="6912" width="8.88671875" style="73"/>
    <col min="6913" max="6913" width="21.5546875" style="73" customWidth="1"/>
    <col min="6914" max="6914" width="9.33203125" style="73" customWidth="1"/>
    <col min="6915" max="6915" width="23" style="73" customWidth="1"/>
    <col min="6916" max="6916" width="19.44140625" style="73" customWidth="1"/>
    <col min="6917" max="6917" width="16.109375" style="73" customWidth="1"/>
    <col min="6918" max="6919" width="8.21875" style="73" customWidth="1"/>
    <col min="6920" max="6920" width="11.33203125" style="73" customWidth="1"/>
    <col min="6921" max="6921" width="7.33203125" style="73" customWidth="1"/>
    <col min="6922" max="6922" width="8.21875" style="73" customWidth="1"/>
    <col min="6923" max="6923" width="14.5546875" style="73" customWidth="1"/>
    <col min="6924" max="7168" width="8.88671875" style="73"/>
    <col min="7169" max="7169" width="21.5546875" style="73" customWidth="1"/>
    <col min="7170" max="7170" width="9.33203125" style="73" customWidth="1"/>
    <col min="7171" max="7171" width="23" style="73" customWidth="1"/>
    <col min="7172" max="7172" width="19.44140625" style="73" customWidth="1"/>
    <col min="7173" max="7173" width="16.109375" style="73" customWidth="1"/>
    <col min="7174" max="7175" width="8.21875" style="73" customWidth="1"/>
    <col min="7176" max="7176" width="11.33203125" style="73" customWidth="1"/>
    <col min="7177" max="7177" width="7.33203125" style="73" customWidth="1"/>
    <col min="7178" max="7178" width="8.21875" style="73" customWidth="1"/>
    <col min="7179" max="7179" width="14.5546875" style="73" customWidth="1"/>
    <col min="7180" max="7424" width="8.88671875" style="73"/>
    <col min="7425" max="7425" width="21.5546875" style="73" customWidth="1"/>
    <col min="7426" max="7426" width="9.33203125" style="73" customWidth="1"/>
    <col min="7427" max="7427" width="23" style="73" customWidth="1"/>
    <col min="7428" max="7428" width="19.44140625" style="73" customWidth="1"/>
    <col min="7429" max="7429" width="16.109375" style="73" customWidth="1"/>
    <col min="7430" max="7431" width="8.21875" style="73" customWidth="1"/>
    <col min="7432" max="7432" width="11.33203125" style="73" customWidth="1"/>
    <col min="7433" max="7433" width="7.33203125" style="73" customWidth="1"/>
    <col min="7434" max="7434" width="8.21875" style="73" customWidth="1"/>
    <col min="7435" max="7435" width="14.5546875" style="73" customWidth="1"/>
    <col min="7436" max="7680" width="8.88671875" style="73"/>
    <col min="7681" max="7681" width="21.5546875" style="73" customWidth="1"/>
    <col min="7682" max="7682" width="9.33203125" style="73" customWidth="1"/>
    <col min="7683" max="7683" width="23" style="73" customWidth="1"/>
    <col min="7684" max="7684" width="19.44140625" style="73" customWidth="1"/>
    <col min="7685" max="7685" width="16.109375" style="73" customWidth="1"/>
    <col min="7686" max="7687" width="8.21875" style="73" customWidth="1"/>
    <col min="7688" max="7688" width="11.33203125" style="73" customWidth="1"/>
    <col min="7689" max="7689" width="7.33203125" style="73" customWidth="1"/>
    <col min="7690" max="7690" width="8.21875" style="73" customWidth="1"/>
    <col min="7691" max="7691" width="14.5546875" style="73" customWidth="1"/>
    <col min="7692" max="7936" width="8.88671875" style="73"/>
    <col min="7937" max="7937" width="21.5546875" style="73" customWidth="1"/>
    <col min="7938" max="7938" width="9.33203125" style="73" customWidth="1"/>
    <col min="7939" max="7939" width="23" style="73" customWidth="1"/>
    <col min="7940" max="7940" width="19.44140625" style="73" customWidth="1"/>
    <col min="7941" max="7941" width="16.109375" style="73" customWidth="1"/>
    <col min="7942" max="7943" width="8.21875" style="73" customWidth="1"/>
    <col min="7944" max="7944" width="11.33203125" style="73" customWidth="1"/>
    <col min="7945" max="7945" width="7.33203125" style="73" customWidth="1"/>
    <col min="7946" max="7946" width="8.21875" style="73" customWidth="1"/>
    <col min="7947" max="7947" width="14.5546875" style="73" customWidth="1"/>
    <col min="7948" max="8192" width="8.88671875" style="73"/>
    <col min="8193" max="8193" width="21.5546875" style="73" customWidth="1"/>
    <col min="8194" max="8194" width="9.33203125" style="73" customWidth="1"/>
    <col min="8195" max="8195" width="23" style="73" customWidth="1"/>
    <col min="8196" max="8196" width="19.44140625" style="73" customWidth="1"/>
    <col min="8197" max="8197" width="16.109375" style="73" customWidth="1"/>
    <col min="8198" max="8199" width="8.21875" style="73" customWidth="1"/>
    <col min="8200" max="8200" width="11.33203125" style="73" customWidth="1"/>
    <col min="8201" max="8201" width="7.33203125" style="73" customWidth="1"/>
    <col min="8202" max="8202" width="8.21875" style="73" customWidth="1"/>
    <col min="8203" max="8203" width="14.5546875" style="73" customWidth="1"/>
    <col min="8204" max="8448" width="8.88671875" style="73"/>
    <col min="8449" max="8449" width="21.5546875" style="73" customWidth="1"/>
    <col min="8450" max="8450" width="9.33203125" style="73" customWidth="1"/>
    <col min="8451" max="8451" width="23" style="73" customWidth="1"/>
    <col min="8452" max="8452" width="19.44140625" style="73" customWidth="1"/>
    <col min="8453" max="8453" width="16.109375" style="73" customWidth="1"/>
    <col min="8454" max="8455" width="8.21875" style="73" customWidth="1"/>
    <col min="8456" max="8456" width="11.33203125" style="73" customWidth="1"/>
    <col min="8457" max="8457" width="7.33203125" style="73" customWidth="1"/>
    <col min="8458" max="8458" width="8.21875" style="73" customWidth="1"/>
    <col min="8459" max="8459" width="14.5546875" style="73" customWidth="1"/>
    <col min="8460" max="8704" width="8.88671875" style="73"/>
    <col min="8705" max="8705" width="21.5546875" style="73" customWidth="1"/>
    <col min="8706" max="8706" width="9.33203125" style="73" customWidth="1"/>
    <col min="8707" max="8707" width="23" style="73" customWidth="1"/>
    <col min="8708" max="8708" width="19.44140625" style="73" customWidth="1"/>
    <col min="8709" max="8709" width="16.109375" style="73" customWidth="1"/>
    <col min="8710" max="8711" width="8.21875" style="73" customWidth="1"/>
    <col min="8712" max="8712" width="11.33203125" style="73" customWidth="1"/>
    <col min="8713" max="8713" width="7.33203125" style="73" customWidth="1"/>
    <col min="8714" max="8714" width="8.21875" style="73" customWidth="1"/>
    <col min="8715" max="8715" width="14.5546875" style="73" customWidth="1"/>
    <col min="8716" max="8960" width="8.88671875" style="73"/>
    <col min="8961" max="8961" width="21.5546875" style="73" customWidth="1"/>
    <col min="8962" max="8962" width="9.33203125" style="73" customWidth="1"/>
    <col min="8963" max="8963" width="23" style="73" customWidth="1"/>
    <col min="8964" max="8964" width="19.44140625" style="73" customWidth="1"/>
    <col min="8965" max="8965" width="16.109375" style="73" customWidth="1"/>
    <col min="8966" max="8967" width="8.21875" style="73" customWidth="1"/>
    <col min="8968" max="8968" width="11.33203125" style="73" customWidth="1"/>
    <col min="8969" max="8969" width="7.33203125" style="73" customWidth="1"/>
    <col min="8970" max="8970" width="8.21875" style="73" customWidth="1"/>
    <col min="8971" max="8971" width="14.5546875" style="73" customWidth="1"/>
    <col min="8972" max="9216" width="8.88671875" style="73"/>
    <col min="9217" max="9217" width="21.5546875" style="73" customWidth="1"/>
    <col min="9218" max="9218" width="9.33203125" style="73" customWidth="1"/>
    <col min="9219" max="9219" width="23" style="73" customWidth="1"/>
    <col min="9220" max="9220" width="19.44140625" style="73" customWidth="1"/>
    <col min="9221" max="9221" width="16.109375" style="73" customWidth="1"/>
    <col min="9222" max="9223" width="8.21875" style="73" customWidth="1"/>
    <col min="9224" max="9224" width="11.33203125" style="73" customWidth="1"/>
    <col min="9225" max="9225" width="7.33203125" style="73" customWidth="1"/>
    <col min="9226" max="9226" width="8.21875" style="73" customWidth="1"/>
    <col min="9227" max="9227" width="14.5546875" style="73" customWidth="1"/>
    <col min="9228" max="9472" width="8.88671875" style="73"/>
    <col min="9473" max="9473" width="21.5546875" style="73" customWidth="1"/>
    <col min="9474" max="9474" width="9.33203125" style="73" customWidth="1"/>
    <col min="9475" max="9475" width="23" style="73" customWidth="1"/>
    <col min="9476" max="9476" width="19.44140625" style="73" customWidth="1"/>
    <col min="9477" max="9477" width="16.109375" style="73" customWidth="1"/>
    <col min="9478" max="9479" width="8.21875" style="73" customWidth="1"/>
    <col min="9480" max="9480" width="11.33203125" style="73" customWidth="1"/>
    <col min="9481" max="9481" width="7.33203125" style="73" customWidth="1"/>
    <col min="9482" max="9482" width="8.21875" style="73" customWidth="1"/>
    <col min="9483" max="9483" width="14.5546875" style="73" customWidth="1"/>
    <col min="9484" max="9728" width="8.88671875" style="73"/>
    <col min="9729" max="9729" width="21.5546875" style="73" customWidth="1"/>
    <col min="9730" max="9730" width="9.33203125" style="73" customWidth="1"/>
    <col min="9731" max="9731" width="23" style="73" customWidth="1"/>
    <col min="9732" max="9732" width="19.44140625" style="73" customWidth="1"/>
    <col min="9733" max="9733" width="16.109375" style="73" customWidth="1"/>
    <col min="9734" max="9735" width="8.21875" style="73" customWidth="1"/>
    <col min="9736" max="9736" width="11.33203125" style="73" customWidth="1"/>
    <col min="9737" max="9737" width="7.33203125" style="73" customWidth="1"/>
    <col min="9738" max="9738" width="8.21875" style="73" customWidth="1"/>
    <col min="9739" max="9739" width="14.5546875" style="73" customWidth="1"/>
    <col min="9740" max="9984" width="8.88671875" style="73"/>
    <col min="9985" max="9985" width="21.5546875" style="73" customWidth="1"/>
    <col min="9986" max="9986" width="9.33203125" style="73" customWidth="1"/>
    <col min="9987" max="9987" width="23" style="73" customWidth="1"/>
    <col min="9988" max="9988" width="19.44140625" style="73" customWidth="1"/>
    <col min="9989" max="9989" width="16.109375" style="73" customWidth="1"/>
    <col min="9990" max="9991" width="8.21875" style="73" customWidth="1"/>
    <col min="9992" max="9992" width="11.33203125" style="73" customWidth="1"/>
    <col min="9993" max="9993" width="7.33203125" style="73" customWidth="1"/>
    <col min="9994" max="9994" width="8.21875" style="73" customWidth="1"/>
    <col min="9995" max="9995" width="14.5546875" style="73" customWidth="1"/>
    <col min="9996" max="10240" width="8.88671875" style="73"/>
    <col min="10241" max="10241" width="21.5546875" style="73" customWidth="1"/>
    <col min="10242" max="10242" width="9.33203125" style="73" customWidth="1"/>
    <col min="10243" max="10243" width="23" style="73" customWidth="1"/>
    <col min="10244" max="10244" width="19.44140625" style="73" customWidth="1"/>
    <col min="10245" max="10245" width="16.109375" style="73" customWidth="1"/>
    <col min="10246" max="10247" width="8.21875" style="73" customWidth="1"/>
    <col min="10248" max="10248" width="11.33203125" style="73" customWidth="1"/>
    <col min="10249" max="10249" width="7.33203125" style="73" customWidth="1"/>
    <col min="10250" max="10250" width="8.21875" style="73" customWidth="1"/>
    <col min="10251" max="10251" width="14.5546875" style="73" customWidth="1"/>
    <col min="10252" max="10496" width="8.88671875" style="73"/>
    <col min="10497" max="10497" width="21.5546875" style="73" customWidth="1"/>
    <col min="10498" max="10498" width="9.33203125" style="73" customWidth="1"/>
    <col min="10499" max="10499" width="23" style="73" customWidth="1"/>
    <col min="10500" max="10500" width="19.44140625" style="73" customWidth="1"/>
    <col min="10501" max="10501" width="16.109375" style="73" customWidth="1"/>
    <col min="10502" max="10503" width="8.21875" style="73" customWidth="1"/>
    <col min="10504" max="10504" width="11.33203125" style="73" customWidth="1"/>
    <col min="10505" max="10505" width="7.33203125" style="73" customWidth="1"/>
    <col min="10506" max="10506" width="8.21875" style="73" customWidth="1"/>
    <col min="10507" max="10507" width="14.5546875" style="73" customWidth="1"/>
    <col min="10508" max="10752" width="8.88671875" style="73"/>
    <col min="10753" max="10753" width="21.5546875" style="73" customWidth="1"/>
    <col min="10754" max="10754" width="9.33203125" style="73" customWidth="1"/>
    <col min="10755" max="10755" width="23" style="73" customWidth="1"/>
    <col min="10756" max="10756" width="19.44140625" style="73" customWidth="1"/>
    <col min="10757" max="10757" width="16.109375" style="73" customWidth="1"/>
    <col min="10758" max="10759" width="8.21875" style="73" customWidth="1"/>
    <col min="10760" max="10760" width="11.33203125" style="73" customWidth="1"/>
    <col min="10761" max="10761" width="7.33203125" style="73" customWidth="1"/>
    <col min="10762" max="10762" width="8.21875" style="73" customWidth="1"/>
    <col min="10763" max="10763" width="14.5546875" style="73" customWidth="1"/>
    <col min="10764" max="11008" width="8.88671875" style="73"/>
    <col min="11009" max="11009" width="21.5546875" style="73" customWidth="1"/>
    <col min="11010" max="11010" width="9.33203125" style="73" customWidth="1"/>
    <col min="11011" max="11011" width="23" style="73" customWidth="1"/>
    <col min="11012" max="11012" width="19.44140625" style="73" customWidth="1"/>
    <col min="11013" max="11013" width="16.109375" style="73" customWidth="1"/>
    <col min="11014" max="11015" width="8.21875" style="73" customWidth="1"/>
    <col min="11016" max="11016" width="11.33203125" style="73" customWidth="1"/>
    <col min="11017" max="11017" width="7.33203125" style="73" customWidth="1"/>
    <col min="11018" max="11018" width="8.21875" style="73" customWidth="1"/>
    <col min="11019" max="11019" width="14.5546875" style="73" customWidth="1"/>
    <col min="11020" max="11264" width="8.88671875" style="73"/>
    <col min="11265" max="11265" width="21.5546875" style="73" customWidth="1"/>
    <col min="11266" max="11266" width="9.33203125" style="73" customWidth="1"/>
    <col min="11267" max="11267" width="23" style="73" customWidth="1"/>
    <col min="11268" max="11268" width="19.44140625" style="73" customWidth="1"/>
    <col min="11269" max="11269" width="16.109375" style="73" customWidth="1"/>
    <col min="11270" max="11271" width="8.21875" style="73" customWidth="1"/>
    <col min="11272" max="11272" width="11.33203125" style="73" customWidth="1"/>
    <col min="11273" max="11273" width="7.33203125" style="73" customWidth="1"/>
    <col min="11274" max="11274" width="8.21875" style="73" customWidth="1"/>
    <col min="11275" max="11275" width="14.5546875" style="73" customWidth="1"/>
    <col min="11276" max="11520" width="8.88671875" style="73"/>
    <col min="11521" max="11521" width="21.5546875" style="73" customWidth="1"/>
    <col min="11522" max="11522" width="9.33203125" style="73" customWidth="1"/>
    <col min="11523" max="11523" width="23" style="73" customWidth="1"/>
    <col min="11524" max="11524" width="19.44140625" style="73" customWidth="1"/>
    <col min="11525" max="11525" width="16.109375" style="73" customWidth="1"/>
    <col min="11526" max="11527" width="8.21875" style="73" customWidth="1"/>
    <col min="11528" max="11528" width="11.33203125" style="73" customWidth="1"/>
    <col min="11529" max="11529" width="7.33203125" style="73" customWidth="1"/>
    <col min="11530" max="11530" width="8.21875" style="73" customWidth="1"/>
    <col min="11531" max="11531" width="14.5546875" style="73" customWidth="1"/>
    <col min="11532" max="11776" width="8.88671875" style="73"/>
    <col min="11777" max="11777" width="21.5546875" style="73" customWidth="1"/>
    <col min="11778" max="11778" width="9.33203125" style="73" customWidth="1"/>
    <col min="11779" max="11779" width="23" style="73" customWidth="1"/>
    <col min="11780" max="11780" width="19.44140625" style="73" customWidth="1"/>
    <col min="11781" max="11781" width="16.109375" style="73" customWidth="1"/>
    <col min="11782" max="11783" width="8.21875" style="73" customWidth="1"/>
    <col min="11784" max="11784" width="11.33203125" style="73" customWidth="1"/>
    <col min="11785" max="11785" width="7.33203125" style="73" customWidth="1"/>
    <col min="11786" max="11786" width="8.21875" style="73" customWidth="1"/>
    <col min="11787" max="11787" width="14.5546875" style="73" customWidth="1"/>
    <col min="11788" max="12032" width="8.88671875" style="73"/>
    <col min="12033" max="12033" width="21.5546875" style="73" customWidth="1"/>
    <col min="12034" max="12034" width="9.33203125" style="73" customWidth="1"/>
    <col min="12035" max="12035" width="23" style="73" customWidth="1"/>
    <col min="12036" max="12036" width="19.44140625" style="73" customWidth="1"/>
    <col min="12037" max="12037" width="16.109375" style="73" customWidth="1"/>
    <col min="12038" max="12039" width="8.21875" style="73" customWidth="1"/>
    <col min="12040" max="12040" width="11.33203125" style="73" customWidth="1"/>
    <col min="12041" max="12041" width="7.33203125" style="73" customWidth="1"/>
    <col min="12042" max="12042" width="8.21875" style="73" customWidth="1"/>
    <col min="12043" max="12043" width="14.5546875" style="73" customWidth="1"/>
    <col min="12044" max="12288" width="8.88671875" style="73"/>
    <col min="12289" max="12289" width="21.5546875" style="73" customWidth="1"/>
    <col min="12290" max="12290" width="9.33203125" style="73" customWidth="1"/>
    <col min="12291" max="12291" width="23" style="73" customWidth="1"/>
    <col min="12292" max="12292" width="19.44140625" style="73" customWidth="1"/>
    <col min="12293" max="12293" width="16.109375" style="73" customWidth="1"/>
    <col min="12294" max="12295" width="8.21875" style="73" customWidth="1"/>
    <col min="12296" max="12296" width="11.33203125" style="73" customWidth="1"/>
    <col min="12297" max="12297" width="7.33203125" style="73" customWidth="1"/>
    <col min="12298" max="12298" width="8.21875" style="73" customWidth="1"/>
    <col min="12299" max="12299" width="14.5546875" style="73" customWidth="1"/>
    <col min="12300" max="12544" width="8.88671875" style="73"/>
    <col min="12545" max="12545" width="21.5546875" style="73" customWidth="1"/>
    <col min="12546" max="12546" width="9.33203125" style="73" customWidth="1"/>
    <col min="12547" max="12547" width="23" style="73" customWidth="1"/>
    <col min="12548" max="12548" width="19.44140625" style="73" customWidth="1"/>
    <col min="12549" max="12549" width="16.109375" style="73" customWidth="1"/>
    <col min="12550" max="12551" width="8.21875" style="73" customWidth="1"/>
    <col min="12552" max="12552" width="11.33203125" style="73" customWidth="1"/>
    <col min="12553" max="12553" width="7.33203125" style="73" customWidth="1"/>
    <col min="12554" max="12554" width="8.21875" style="73" customWidth="1"/>
    <col min="12555" max="12555" width="14.5546875" style="73" customWidth="1"/>
    <col min="12556" max="12800" width="8.88671875" style="73"/>
    <col min="12801" max="12801" width="21.5546875" style="73" customWidth="1"/>
    <col min="12802" max="12802" width="9.33203125" style="73" customWidth="1"/>
    <col min="12803" max="12803" width="23" style="73" customWidth="1"/>
    <col min="12804" max="12804" width="19.44140625" style="73" customWidth="1"/>
    <col min="12805" max="12805" width="16.109375" style="73" customWidth="1"/>
    <col min="12806" max="12807" width="8.21875" style="73" customWidth="1"/>
    <col min="12808" max="12808" width="11.33203125" style="73" customWidth="1"/>
    <col min="12809" max="12809" width="7.33203125" style="73" customWidth="1"/>
    <col min="12810" max="12810" width="8.21875" style="73" customWidth="1"/>
    <col min="12811" max="12811" width="14.5546875" style="73" customWidth="1"/>
    <col min="12812" max="13056" width="8.88671875" style="73"/>
    <col min="13057" max="13057" width="21.5546875" style="73" customWidth="1"/>
    <col min="13058" max="13058" width="9.33203125" style="73" customWidth="1"/>
    <col min="13059" max="13059" width="23" style="73" customWidth="1"/>
    <col min="13060" max="13060" width="19.44140625" style="73" customWidth="1"/>
    <col min="13061" max="13061" width="16.109375" style="73" customWidth="1"/>
    <col min="13062" max="13063" width="8.21875" style="73" customWidth="1"/>
    <col min="13064" max="13064" width="11.33203125" style="73" customWidth="1"/>
    <col min="13065" max="13065" width="7.33203125" style="73" customWidth="1"/>
    <col min="13066" max="13066" width="8.21875" style="73" customWidth="1"/>
    <col min="13067" max="13067" width="14.5546875" style="73" customWidth="1"/>
    <col min="13068" max="13312" width="8.88671875" style="73"/>
    <col min="13313" max="13313" width="21.5546875" style="73" customWidth="1"/>
    <col min="13314" max="13314" width="9.33203125" style="73" customWidth="1"/>
    <col min="13315" max="13315" width="23" style="73" customWidth="1"/>
    <col min="13316" max="13316" width="19.44140625" style="73" customWidth="1"/>
    <col min="13317" max="13317" width="16.109375" style="73" customWidth="1"/>
    <col min="13318" max="13319" width="8.21875" style="73" customWidth="1"/>
    <col min="13320" max="13320" width="11.33203125" style="73" customWidth="1"/>
    <col min="13321" max="13321" width="7.33203125" style="73" customWidth="1"/>
    <col min="13322" max="13322" width="8.21875" style="73" customWidth="1"/>
    <col min="13323" max="13323" width="14.5546875" style="73" customWidth="1"/>
    <col min="13324" max="13568" width="8.88671875" style="73"/>
    <col min="13569" max="13569" width="21.5546875" style="73" customWidth="1"/>
    <col min="13570" max="13570" width="9.33203125" style="73" customWidth="1"/>
    <col min="13571" max="13571" width="23" style="73" customWidth="1"/>
    <col min="13572" max="13572" width="19.44140625" style="73" customWidth="1"/>
    <col min="13573" max="13573" width="16.109375" style="73" customWidth="1"/>
    <col min="13574" max="13575" width="8.21875" style="73" customWidth="1"/>
    <col min="13576" max="13576" width="11.33203125" style="73" customWidth="1"/>
    <col min="13577" max="13577" width="7.33203125" style="73" customWidth="1"/>
    <col min="13578" max="13578" width="8.21875" style="73" customWidth="1"/>
    <col min="13579" max="13579" width="14.5546875" style="73" customWidth="1"/>
    <col min="13580" max="13824" width="8.88671875" style="73"/>
    <col min="13825" max="13825" width="21.5546875" style="73" customWidth="1"/>
    <col min="13826" max="13826" width="9.33203125" style="73" customWidth="1"/>
    <col min="13827" max="13827" width="23" style="73" customWidth="1"/>
    <col min="13828" max="13828" width="19.44140625" style="73" customWidth="1"/>
    <col min="13829" max="13829" width="16.109375" style="73" customWidth="1"/>
    <col min="13830" max="13831" width="8.21875" style="73" customWidth="1"/>
    <col min="13832" max="13832" width="11.33203125" style="73" customWidth="1"/>
    <col min="13833" max="13833" width="7.33203125" style="73" customWidth="1"/>
    <col min="13834" max="13834" width="8.21875" style="73" customWidth="1"/>
    <col min="13835" max="13835" width="14.5546875" style="73" customWidth="1"/>
    <col min="13836" max="14080" width="8.88671875" style="73"/>
    <col min="14081" max="14081" width="21.5546875" style="73" customWidth="1"/>
    <col min="14082" max="14082" width="9.33203125" style="73" customWidth="1"/>
    <col min="14083" max="14083" width="23" style="73" customWidth="1"/>
    <col min="14084" max="14084" width="19.44140625" style="73" customWidth="1"/>
    <col min="14085" max="14085" width="16.109375" style="73" customWidth="1"/>
    <col min="14086" max="14087" width="8.21875" style="73" customWidth="1"/>
    <col min="14088" max="14088" width="11.33203125" style="73" customWidth="1"/>
    <col min="14089" max="14089" width="7.33203125" style="73" customWidth="1"/>
    <col min="14090" max="14090" width="8.21875" style="73" customWidth="1"/>
    <col min="14091" max="14091" width="14.5546875" style="73" customWidth="1"/>
    <col min="14092" max="14336" width="8.88671875" style="73"/>
    <col min="14337" max="14337" width="21.5546875" style="73" customWidth="1"/>
    <col min="14338" max="14338" width="9.33203125" style="73" customWidth="1"/>
    <col min="14339" max="14339" width="23" style="73" customWidth="1"/>
    <col min="14340" max="14340" width="19.44140625" style="73" customWidth="1"/>
    <col min="14341" max="14341" width="16.109375" style="73" customWidth="1"/>
    <col min="14342" max="14343" width="8.21875" style="73" customWidth="1"/>
    <col min="14344" max="14344" width="11.33203125" style="73" customWidth="1"/>
    <col min="14345" max="14345" width="7.33203125" style="73" customWidth="1"/>
    <col min="14346" max="14346" width="8.21875" style="73" customWidth="1"/>
    <col min="14347" max="14347" width="14.5546875" style="73" customWidth="1"/>
    <col min="14348" max="14592" width="8.88671875" style="73"/>
    <col min="14593" max="14593" width="21.5546875" style="73" customWidth="1"/>
    <col min="14594" max="14594" width="9.33203125" style="73" customWidth="1"/>
    <col min="14595" max="14595" width="23" style="73" customWidth="1"/>
    <col min="14596" max="14596" width="19.44140625" style="73" customWidth="1"/>
    <col min="14597" max="14597" width="16.109375" style="73" customWidth="1"/>
    <col min="14598" max="14599" width="8.21875" style="73" customWidth="1"/>
    <col min="14600" max="14600" width="11.33203125" style="73" customWidth="1"/>
    <col min="14601" max="14601" width="7.33203125" style="73" customWidth="1"/>
    <col min="14602" max="14602" width="8.21875" style="73" customWidth="1"/>
    <col min="14603" max="14603" width="14.5546875" style="73" customWidth="1"/>
    <col min="14604" max="14848" width="8.88671875" style="73"/>
    <col min="14849" max="14849" width="21.5546875" style="73" customWidth="1"/>
    <col min="14850" max="14850" width="9.33203125" style="73" customWidth="1"/>
    <col min="14851" max="14851" width="23" style="73" customWidth="1"/>
    <col min="14852" max="14852" width="19.44140625" style="73" customWidth="1"/>
    <col min="14853" max="14853" width="16.109375" style="73" customWidth="1"/>
    <col min="14854" max="14855" width="8.21875" style="73" customWidth="1"/>
    <col min="14856" max="14856" width="11.33203125" style="73" customWidth="1"/>
    <col min="14857" max="14857" width="7.33203125" style="73" customWidth="1"/>
    <col min="14858" max="14858" width="8.21875" style="73" customWidth="1"/>
    <col min="14859" max="14859" width="14.5546875" style="73" customWidth="1"/>
    <col min="14860" max="15104" width="8.88671875" style="73"/>
    <col min="15105" max="15105" width="21.5546875" style="73" customWidth="1"/>
    <col min="15106" max="15106" width="9.33203125" style="73" customWidth="1"/>
    <col min="15107" max="15107" width="23" style="73" customWidth="1"/>
    <col min="15108" max="15108" width="19.44140625" style="73" customWidth="1"/>
    <col min="15109" max="15109" width="16.109375" style="73" customWidth="1"/>
    <col min="15110" max="15111" width="8.21875" style="73" customWidth="1"/>
    <col min="15112" max="15112" width="11.33203125" style="73" customWidth="1"/>
    <col min="15113" max="15113" width="7.33203125" style="73" customWidth="1"/>
    <col min="15114" max="15114" width="8.21875" style="73" customWidth="1"/>
    <col min="15115" max="15115" width="14.5546875" style="73" customWidth="1"/>
    <col min="15116" max="15360" width="8.88671875" style="73"/>
    <col min="15361" max="15361" width="21.5546875" style="73" customWidth="1"/>
    <col min="15362" max="15362" width="9.33203125" style="73" customWidth="1"/>
    <col min="15363" max="15363" width="23" style="73" customWidth="1"/>
    <col min="15364" max="15364" width="19.44140625" style="73" customWidth="1"/>
    <col min="15365" max="15365" width="16.109375" style="73" customWidth="1"/>
    <col min="15366" max="15367" width="8.21875" style="73" customWidth="1"/>
    <col min="15368" max="15368" width="11.33203125" style="73" customWidth="1"/>
    <col min="15369" max="15369" width="7.33203125" style="73" customWidth="1"/>
    <col min="15370" max="15370" width="8.21875" style="73" customWidth="1"/>
    <col min="15371" max="15371" width="14.5546875" style="73" customWidth="1"/>
    <col min="15372" max="15616" width="8.88671875" style="73"/>
    <col min="15617" max="15617" width="21.5546875" style="73" customWidth="1"/>
    <col min="15618" max="15618" width="9.33203125" style="73" customWidth="1"/>
    <col min="15619" max="15619" width="23" style="73" customWidth="1"/>
    <col min="15620" max="15620" width="19.44140625" style="73" customWidth="1"/>
    <col min="15621" max="15621" width="16.109375" style="73" customWidth="1"/>
    <col min="15622" max="15623" width="8.21875" style="73" customWidth="1"/>
    <col min="15624" max="15624" width="11.33203125" style="73" customWidth="1"/>
    <col min="15625" max="15625" width="7.33203125" style="73" customWidth="1"/>
    <col min="15626" max="15626" width="8.21875" style="73" customWidth="1"/>
    <col min="15627" max="15627" width="14.5546875" style="73" customWidth="1"/>
    <col min="15628" max="15872" width="8.88671875" style="73"/>
    <col min="15873" max="15873" width="21.5546875" style="73" customWidth="1"/>
    <col min="15874" max="15874" width="9.33203125" style="73" customWidth="1"/>
    <col min="15875" max="15875" width="23" style="73" customWidth="1"/>
    <col min="15876" max="15876" width="19.44140625" style="73" customWidth="1"/>
    <col min="15877" max="15877" width="16.109375" style="73" customWidth="1"/>
    <col min="15878" max="15879" width="8.21875" style="73" customWidth="1"/>
    <col min="15880" max="15880" width="11.33203125" style="73" customWidth="1"/>
    <col min="15881" max="15881" width="7.33203125" style="73" customWidth="1"/>
    <col min="15882" max="15882" width="8.21875" style="73" customWidth="1"/>
    <col min="15883" max="15883" width="14.5546875" style="73" customWidth="1"/>
    <col min="15884" max="16128" width="8.88671875" style="73"/>
    <col min="16129" max="16129" width="21.5546875" style="73" customWidth="1"/>
    <col min="16130" max="16130" width="9.33203125" style="73" customWidth="1"/>
    <col min="16131" max="16131" width="23" style="73" customWidth="1"/>
    <col min="16132" max="16132" width="19.44140625" style="73" customWidth="1"/>
    <col min="16133" max="16133" width="16.109375" style="73" customWidth="1"/>
    <col min="16134" max="16135" width="8.21875" style="73" customWidth="1"/>
    <col min="16136" max="16136" width="11.33203125" style="73" customWidth="1"/>
    <col min="16137" max="16137" width="7.33203125" style="73" customWidth="1"/>
    <col min="16138" max="16138" width="8.21875" style="73" customWidth="1"/>
    <col min="16139" max="16139" width="14.5546875" style="73" customWidth="1"/>
    <col min="16140" max="16384" width="8.88671875" style="73"/>
  </cols>
  <sheetData>
    <row r="1" spans="1:16" s="108" customFormat="1" ht="42" customHeight="1" x14ac:dyDescent="0.15">
      <c r="A1" s="427" t="s">
        <v>97</v>
      </c>
      <c r="B1" s="427"/>
      <c r="C1" s="427"/>
      <c r="D1" s="427"/>
      <c r="E1" s="107"/>
      <c r="P1" s="107"/>
    </row>
    <row r="2" spans="1:16" ht="20.100000000000001" customHeight="1" x14ac:dyDescent="0.15">
      <c r="A2" s="296"/>
      <c r="B2" s="296"/>
      <c r="C2" s="296"/>
      <c r="D2" s="296"/>
    </row>
    <row r="3" spans="1:16" s="217" customFormat="1" ht="30" customHeight="1" x14ac:dyDescent="0.15">
      <c r="A3" s="125" t="str">
        <f>+'건강 (2)'!A3</f>
        <v>■ 과업명:백남준아트센터 기획전 방호인력 도급 용역[1개월 기준]</v>
      </c>
      <c r="B3" s="214"/>
      <c r="C3" s="215"/>
      <c r="D3" s="200" t="s">
        <v>139</v>
      </c>
      <c r="E3" s="216"/>
      <c r="P3" s="216"/>
    </row>
    <row r="4" spans="1:16" ht="30" customHeight="1" x14ac:dyDescent="0.15">
      <c r="A4" s="435" t="s">
        <v>14</v>
      </c>
      <c r="B4" s="461" t="s">
        <v>94</v>
      </c>
      <c r="C4" s="299" t="s">
        <v>95</v>
      </c>
      <c r="D4" s="440" t="s">
        <v>30</v>
      </c>
      <c r="E4" s="73"/>
      <c r="P4" s="73"/>
    </row>
    <row r="5" spans="1:16" ht="30" customHeight="1" x14ac:dyDescent="0.15">
      <c r="A5" s="436"/>
      <c r="B5" s="436"/>
      <c r="C5" s="112" t="s">
        <v>83</v>
      </c>
      <c r="D5" s="441"/>
      <c r="E5" s="73"/>
      <c r="P5" s="73"/>
    </row>
    <row r="6" spans="1:16" ht="30" customHeight="1" x14ac:dyDescent="0.15">
      <c r="A6" s="115" t="str">
        <f>'건강 (2)'!A6</f>
        <v>방호원</v>
      </c>
      <c r="B6" s="289">
        <v>0.1295</v>
      </c>
      <c r="C6" s="114">
        <f>'건강 (2)'!G6</f>
        <v>413614</v>
      </c>
      <c r="D6" s="114">
        <f>TRUNC(C6*$B$6)</f>
        <v>53563</v>
      </c>
      <c r="E6" s="355">
        <f>((9182/1000000)/7.09)*100</f>
        <v>0.12950634696755994</v>
      </c>
      <c r="P6" s="73"/>
    </row>
    <row r="7" spans="1:16" ht="30" customHeight="1" thickBot="1" x14ac:dyDescent="0.2">
      <c r="A7" s="117"/>
      <c r="B7" s="117"/>
      <c r="C7" s="218"/>
      <c r="D7" s="218"/>
    </row>
    <row r="8" spans="1:16" ht="30" customHeight="1" thickTop="1" x14ac:dyDescent="0.15">
      <c r="A8" s="460" t="s">
        <v>17</v>
      </c>
      <c r="B8" s="460"/>
      <c r="C8" s="219">
        <f>SUM(C6:C7)</f>
        <v>413614</v>
      </c>
      <c r="D8" s="219">
        <f>SUM(D6:D7)</f>
        <v>53563</v>
      </c>
    </row>
    <row r="9" spans="1:16" ht="30" customHeight="1" x14ac:dyDescent="0.15">
      <c r="A9" s="73" t="s">
        <v>316</v>
      </c>
      <c r="B9" s="73"/>
    </row>
    <row r="10" spans="1:16" ht="30" customHeight="1" x14ac:dyDescent="0.15">
      <c r="A10" s="73" t="s">
        <v>136</v>
      </c>
      <c r="B10" s="73"/>
      <c r="C10" s="69"/>
      <c r="D10" s="69"/>
    </row>
    <row r="11" spans="1:16" ht="30" customHeight="1" x14ac:dyDescent="0.15">
      <c r="A11" s="73" t="s">
        <v>452</v>
      </c>
      <c r="B11" s="73"/>
      <c r="C11" s="69"/>
      <c r="D11" s="69"/>
      <c r="E11" s="354">
        <f>0.9182/7.09</f>
        <v>0.12950634696755994</v>
      </c>
    </row>
    <row r="12" spans="1:16" ht="30" customHeight="1" x14ac:dyDescent="0.15">
      <c r="A12" s="73" t="s">
        <v>137</v>
      </c>
      <c r="B12" s="73"/>
    </row>
  </sheetData>
  <mergeCells count="5">
    <mergeCell ref="A1:D1"/>
    <mergeCell ref="A4:A5"/>
    <mergeCell ref="B4:B5"/>
    <mergeCell ref="D4:D5"/>
    <mergeCell ref="A8:B8"/>
  </mergeCells>
  <phoneticPr fontId="17" type="noConversion"/>
  <printOptions horizontalCentered="1"/>
  <pageMargins left="0.59055118110236227" right="0.59055118110236227" top="1.0236220472440944" bottom="0.98425196850393704" header="0.51181102362204722" footer="0.51181102362204722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E12" sqref="E12"/>
    </sheetView>
  </sheetViews>
  <sheetFormatPr defaultColWidth="8.88671875" defaultRowHeight="30" customHeight="1" x14ac:dyDescent="0.15"/>
  <cols>
    <col min="1" max="1" width="17.77734375" style="76" customWidth="1"/>
    <col min="2" max="2" width="5.77734375" style="76" customWidth="1"/>
    <col min="3" max="3" width="9.6640625" style="33" bestFit="1" customWidth="1"/>
    <col min="4" max="4" width="10.5546875" style="76" customWidth="1"/>
    <col min="5" max="5" width="10.109375" style="76" customWidth="1"/>
    <col min="6" max="7" width="12.21875" style="33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5.7773437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5.7773437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5.7773437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5.7773437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5.7773437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5.7773437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5.7773437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5.7773437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5.7773437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5.7773437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5.7773437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5.7773437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5.7773437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5.7773437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5.7773437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5.7773437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5.7773437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5.7773437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5.7773437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5.7773437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5.7773437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5.7773437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5.7773437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5.7773437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5.7773437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5.7773437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5.7773437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5.7773437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5.7773437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5.7773437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5.7773437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5.7773437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5.7773437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5.7773437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5.7773437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5.7773437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5.7773437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5.7773437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5.7773437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5.7773437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5.7773437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5.7773437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5.7773437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5.7773437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5.7773437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5.7773437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5.7773437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5.7773437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5.7773437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5.7773437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5.7773437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5.7773437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5.7773437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5.7773437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5.7773437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5.7773437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5.7773437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5.7773437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5.7773437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5.7773437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5.7773437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5.7773437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5.7773437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98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+'노인 (2)'!A3</f>
        <v>■ 과업명:백남준아트센터 기획전 방호인력 도급 용역[1개월 기준]</v>
      </c>
      <c r="B3" s="125"/>
      <c r="C3" s="135"/>
      <c r="D3" s="123"/>
      <c r="E3" s="123"/>
      <c r="F3" s="135"/>
      <c r="G3" s="78" t="s">
        <v>135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73"/>
      <c r="S5" s="73"/>
    </row>
    <row r="6" spans="1:19" ht="30" customHeight="1" x14ac:dyDescent="0.15">
      <c r="A6" s="115" t="str">
        <f>'노인 (2)'!A6</f>
        <v>방호원</v>
      </c>
      <c r="B6" s="289">
        <v>4.4999999999999998E-2</v>
      </c>
      <c r="C6" s="208">
        <f>'건강 (2)'!C6</f>
        <v>8275440</v>
      </c>
      <c r="D6" s="208">
        <f>'건강 (2)'!D6</f>
        <v>993052</v>
      </c>
      <c r="E6" s="208">
        <f>'건강 (2)'!E6</f>
        <v>2399056</v>
      </c>
      <c r="F6" s="208">
        <f>SUM(C6:E6)</f>
        <v>11667548</v>
      </c>
      <c r="G6" s="208">
        <f>TRUNC(F6*$B$6)</f>
        <v>525039</v>
      </c>
      <c r="H6" s="274">
        <f>45/1000</f>
        <v>4.4999999999999998E-2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2399056</v>
      </c>
      <c r="F8" s="213">
        <f>SUM(F6:F7)</f>
        <v>11667548</v>
      </c>
      <c r="G8" s="213">
        <f>SUM(G6:G7)</f>
        <v>525039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469</v>
      </c>
      <c r="B10" s="73"/>
      <c r="C10" s="69"/>
      <c r="F10" s="69"/>
      <c r="G10" s="69"/>
    </row>
    <row r="11" spans="1:19" ht="30" customHeight="1" x14ac:dyDescent="0.15">
      <c r="A11" s="73" t="s">
        <v>471</v>
      </c>
      <c r="B11" s="73"/>
      <c r="C11" s="69"/>
      <c r="F11" s="69"/>
      <c r="G11" s="69"/>
    </row>
    <row r="12" spans="1:19" ht="30" customHeight="1" x14ac:dyDescent="0.15">
      <c r="A12" s="73" t="s">
        <v>320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4" right="0.47" top="1.0236220472440944" bottom="0.98425196850393704" header="0.51181102362204722" footer="0.51181102362204722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5.77734375" style="76" customWidth="1"/>
    <col min="3" max="3" width="9.6640625" style="33" bestFit="1" customWidth="1"/>
    <col min="4" max="4" width="9.5546875" style="76" bestFit="1" customWidth="1"/>
    <col min="5" max="5" width="10.109375" style="76" customWidth="1"/>
    <col min="6" max="7" width="12.21875" style="33" customWidth="1"/>
    <col min="8" max="8" width="12.6640625" style="76" customWidth="1"/>
    <col min="9" max="9" width="11.88671875" style="73" customWidth="1"/>
    <col min="10" max="10" width="12.8867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5.7773437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5.7773437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5.7773437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5.7773437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5.7773437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5.7773437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5.7773437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5.7773437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5.7773437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5.7773437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5.7773437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5.7773437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5.7773437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5.7773437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5.7773437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5.7773437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5.7773437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5.7773437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5.7773437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5.7773437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5.7773437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5.7773437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5.7773437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5.7773437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5.7773437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5.7773437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5.7773437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5.7773437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5.7773437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5.7773437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5.7773437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5.7773437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5.7773437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5.7773437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5.7773437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5.7773437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5.7773437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5.7773437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5.7773437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5.7773437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5.7773437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5.7773437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5.7773437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5.7773437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5.7773437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5.7773437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5.7773437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5.7773437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5.7773437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5.7773437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5.7773437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5.7773437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5.7773437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5.7773437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5.7773437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5.7773437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5.7773437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5.7773437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5.7773437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5.7773437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5.7773437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5.7773437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5.7773437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99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+'연금 (2)'!A3</f>
        <v>■ 과업명:백남준아트센터 기획전 방호인력 도급 용역[1개월 기준]</v>
      </c>
      <c r="B3" s="125"/>
      <c r="C3" s="135"/>
      <c r="D3" s="123"/>
      <c r="E3" s="123"/>
      <c r="F3" s="135"/>
      <c r="G3" s="78" t="s">
        <v>217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115" t="s">
        <v>339</v>
      </c>
      <c r="I5" s="115" t="s">
        <v>338</v>
      </c>
      <c r="J5" s="115" t="s">
        <v>337</v>
      </c>
      <c r="S5" s="73"/>
    </row>
    <row r="6" spans="1:19" ht="30" customHeight="1" x14ac:dyDescent="0.15">
      <c r="A6" s="115" t="str">
        <f>'연금 (2)'!A6</f>
        <v>방호원</v>
      </c>
      <c r="B6" s="289">
        <f>J6</f>
        <v>1.15E-2</v>
      </c>
      <c r="C6" s="208">
        <f>'연금 (2)'!C6</f>
        <v>8275440</v>
      </c>
      <c r="D6" s="208">
        <f>'연금 (2)'!D6</f>
        <v>993052</v>
      </c>
      <c r="E6" s="208">
        <f>'연금 (2)'!E6</f>
        <v>2399056</v>
      </c>
      <c r="F6" s="208">
        <f>SUM(C6:E6)</f>
        <v>11667548</v>
      </c>
      <c r="G6" s="208">
        <f>TRUNC(F6*$B$6)</f>
        <v>134176</v>
      </c>
      <c r="H6" s="274">
        <f>25/10000</f>
        <v>2.5000000000000001E-3</v>
      </c>
      <c r="I6" s="274">
        <f>(18/1000)/2</f>
        <v>8.9999999999999993E-3</v>
      </c>
      <c r="J6" s="274">
        <f>SUM(H6:I6)</f>
        <v>1.15E-2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2399056</v>
      </c>
      <c r="F8" s="213">
        <f>SUM(F6:F7)</f>
        <v>11667548</v>
      </c>
      <c r="G8" s="213">
        <f>SUM(G6:G7)</f>
        <v>134176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469</v>
      </c>
      <c r="B10" s="73"/>
      <c r="C10" s="69"/>
      <c r="F10" s="69"/>
      <c r="G10" s="69"/>
    </row>
    <row r="11" spans="1:19" ht="30" customHeight="1" x14ac:dyDescent="0.15">
      <c r="A11" s="73" t="s">
        <v>471</v>
      </c>
      <c r="B11" s="73"/>
      <c r="C11" s="69"/>
      <c r="F11" s="69"/>
      <c r="G11" s="69"/>
    </row>
    <row r="12" spans="1:19" ht="30" customHeight="1" x14ac:dyDescent="0.15">
      <c r="A12" s="73" t="s">
        <v>321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2" right="0.51" top="1.0236220472440944" bottom="0.98425196850393704" header="0.51181102362204722" footer="0.51181102362204722"/>
  <pageSetup paperSize="9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5.77734375" style="76" customWidth="1"/>
    <col min="3" max="3" width="9.6640625" style="33" bestFit="1" customWidth="1"/>
    <col min="4" max="4" width="9.5546875" style="76" bestFit="1" customWidth="1"/>
    <col min="5" max="5" width="10.109375" style="76" customWidth="1"/>
    <col min="6" max="7" width="12.21875" style="33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5.7773437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5.7773437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5.7773437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5.7773437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5.7773437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5.7773437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5.7773437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5.7773437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5.7773437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5.7773437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5.7773437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5.7773437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5.7773437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5.7773437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5.7773437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5.7773437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5.7773437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5.7773437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5.7773437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5.7773437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5.7773437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5.7773437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5.7773437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5.7773437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5.7773437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5.7773437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5.7773437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5.7773437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5.7773437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5.7773437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5.7773437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5.7773437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5.7773437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5.7773437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5.7773437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5.7773437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5.7773437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5.7773437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5.7773437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5.7773437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5.7773437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5.7773437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5.7773437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5.7773437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5.7773437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5.7773437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5.7773437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5.7773437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5.7773437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5.7773437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5.7773437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5.7773437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5.7773437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5.7773437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5.7773437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5.7773437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5.7773437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5.7773437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5.7773437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5.7773437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5.7773437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5.7773437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5.7773437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100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+'고용 (2)'!A3</f>
        <v>■ 과업명:백남준아트센터 기획전 방호인력 도급 용역[1개월 기준]</v>
      </c>
      <c r="B3" s="125"/>
      <c r="C3" s="135"/>
      <c r="D3" s="123"/>
      <c r="E3" s="123"/>
      <c r="F3" s="135"/>
      <c r="G3" s="78" t="s">
        <v>218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73"/>
      <c r="S5" s="73"/>
    </row>
    <row r="6" spans="1:19" ht="30" customHeight="1" x14ac:dyDescent="0.15">
      <c r="A6" s="115" t="str">
        <f>'고용 (2)'!A6</f>
        <v>방호원</v>
      </c>
      <c r="B6" s="289">
        <f>H6</f>
        <v>5.9999999999999995E-4</v>
      </c>
      <c r="C6" s="208">
        <f>'고용 (2)'!C6</f>
        <v>8275440</v>
      </c>
      <c r="D6" s="208">
        <f>'고용 (2)'!D6</f>
        <v>993052</v>
      </c>
      <c r="E6" s="208">
        <f>'고용 (2)'!E6</f>
        <v>2399056</v>
      </c>
      <c r="F6" s="208">
        <f>SUM(C6:E6)</f>
        <v>11667548</v>
      </c>
      <c r="G6" s="208">
        <f>TRUNC(F6*$B$6)</f>
        <v>7000</v>
      </c>
      <c r="H6" s="274">
        <f>0.6/1000</f>
        <v>5.9999999999999995E-4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2399056</v>
      </c>
      <c r="F8" s="213">
        <f>SUM(F6:F7)</f>
        <v>11667548</v>
      </c>
      <c r="G8" s="213">
        <f>SUM(G6:G7)</f>
        <v>7000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469</v>
      </c>
      <c r="B10" s="73"/>
      <c r="C10" s="69"/>
      <c r="F10" s="69"/>
      <c r="G10" s="69"/>
    </row>
    <row r="11" spans="1:19" ht="30" customHeight="1" x14ac:dyDescent="0.15">
      <c r="A11" s="73" t="s">
        <v>471</v>
      </c>
      <c r="B11" s="73"/>
      <c r="C11" s="69"/>
      <c r="F11" s="69"/>
      <c r="G11" s="69"/>
    </row>
    <row r="12" spans="1:19" ht="30" customHeight="1" x14ac:dyDescent="0.15">
      <c r="A12" s="73" t="s">
        <v>429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5000000000000004" right="0.51" top="1.0236220472440944" bottom="0.98425196850393704" header="0.51181102362204722" footer="0.51181102362204722"/>
  <pageSetup paperSize="9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view="pageBreakPreview" zoomScaleNormal="82" zoomScaleSheetLayoutView="100" workbookViewId="0">
      <selection activeCell="B6" sqref="B6"/>
    </sheetView>
  </sheetViews>
  <sheetFormatPr defaultRowHeight="12" x14ac:dyDescent="0.15"/>
  <cols>
    <col min="1" max="1" width="21.6640625" style="15" customWidth="1"/>
    <col min="2" max="2" width="16.77734375" style="15" customWidth="1"/>
    <col min="3" max="3" width="9.77734375" style="15" customWidth="1"/>
    <col min="4" max="5" width="16.77734375" style="15" customWidth="1"/>
    <col min="6" max="249" width="8.88671875" style="15"/>
    <col min="250" max="250" width="16" style="15" customWidth="1"/>
    <col min="251" max="251" width="11.77734375" style="15" customWidth="1"/>
    <col min="252" max="252" width="6.77734375" style="15" customWidth="1"/>
    <col min="253" max="253" width="13.33203125" style="15" customWidth="1"/>
    <col min="254" max="254" width="11.77734375" style="15" customWidth="1"/>
    <col min="255" max="255" width="6.77734375" style="15" customWidth="1"/>
    <col min="256" max="256" width="13.33203125" style="15" customWidth="1"/>
    <col min="257" max="257" width="11.77734375" style="15" customWidth="1"/>
    <col min="258" max="258" width="6.77734375" style="15" customWidth="1"/>
    <col min="259" max="259" width="13.33203125" style="15" customWidth="1"/>
    <col min="260" max="260" width="11.77734375" style="15" customWidth="1"/>
    <col min="261" max="261" width="13.33203125" style="15" customWidth="1"/>
    <col min="262" max="505" width="8.88671875" style="15"/>
    <col min="506" max="506" width="16" style="15" customWidth="1"/>
    <col min="507" max="507" width="11.77734375" style="15" customWidth="1"/>
    <col min="508" max="508" width="6.77734375" style="15" customWidth="1"/>
    <col min="509" max="509" width="13.33203125" style="15" customWidth="1"/>
    <col min="510" max="510" width="11.77734375" style="15" customWidth="1"/>
    <col min="511" max="511" width="6.77734375" style="15" customWidth="1"/>
    <col min="512" max="512" width="13.33203125" style="15" customWidth="1"/>
    <col min="513" max="513" width="11.77734375" style="15" customWidth="1"/>
    <col min="514" max="514" width="6.77734375" style="15" customWidth="1"/>
    <col min="515" max="515" width="13.33203125" style="15" customWidth="1"/>
    <col min="516" max="516" width="11.77734375" style="15" customWidth="1"/>
    <col min="517" max="517" width="13.33203125" style="15" customWidth="1"/>
    <col min="518" max="761" width="8.88671875" style="15"/>
    <col min="762" max="762" width="16" style="15" customWidth="1"/>
    <col min="763" max="763" width="11.77734375" style="15" customWidth="1"/>
    <col min="764" max="764" width="6.77734375" style="15" customWidth="1"/>
    <col min="765" max="765" width="13.33203125" style="15" customWidth="1"/>
    <col min="766" max="766" width="11.77734375" style="15" customWidth="1"/>
    <col min="767" max="767" width="6.77734375" style="15" customWidth="1"/>
    <col min="768" max="768" width="13.33203125" style="15" customWidth="1"/>
    <col min="769" max="769" width="11.77734375" style="15" customWidth="1"/>
    <col min="770" max="770" width="6.77734375" style="15" customWidth="1"/>
    <col min="771" max="771" width="13.33203125" style="15" customWidth="1"/>
    <col min="772" max="772" width="11.77734375" style="15" customWidth="1"/>
    <col min="773" max="773" width="13.33203125" style="15" customWidth="1"/>
    <col min="774" max="1017" width="8.88671875" style="15"/>
    <col min="1018" max="1018" width="16" style="15" customWidth="1"/>
    <col min="1019" max="1019" width="11.77734375" style="15" customWidth="1"/>
    <col min="1020" max="1020" width="6.77734375" style="15" customWidth="1"/>
    <col min="1021" max="1021" width="13.33203125" style="15" customWidth="1"/>
    <col min="1022" max="1022" width="11.77734375" style="15" customWidth="1"/>
    <col min="1023" max="1023" width="6.77734375" style="15" customWidth="1"/>
    <col min="1024" max="1024" width="13.33203125" style="15" customWidth="1"/>
    <col min="1025" max="1025" width="11.77734375" style="15" customWidth="1"/>
    <col min="1026" max="1026" width="6.77734375" style="15" customWidth="1"/>
    <col min="1027" max="1027" width="13.33203125" style="15" customWidth="1"/>
    <col min="1028" max="1028" width="11.77734375" style="15" customWidth="1"/>
    <col min="1029" max="1029" width="13.33203125" style="15" customWidth="1"/>
    <col min="1030" max="1273" width="8.88671875" style="15"/>
    <col min="1274" max="1274" width="16" style="15" customWidth="1"/>
    <col min="1275" max="1275" width="11.77734375" style="15" customWidth="1"/>
    <col min="1276" max="1276" width="6.77734375" style="15" customWidth="1"/>
    <col min="1277" max="1277" width="13.33203125" style="15" customWidth="1"/>
    <col min="1278" max="1278" width="11.77734375" style="15" customWidth="1"/>
    <col min="1279" max="1279" width="6.77734375" style="15" customWidth="1"/>
    <col min="1280" max="1280" width="13.33203125" style="15" customWidth="1"/>
    <col min="1281" max="1281" width="11.77734375" style="15" customWidth="1"/>
    <col min="1282" max="1282" width="6.77734375" style="15" customWidth="1"/>
    <col min="1283" max="1283" width="13.33203125" style="15" customWidth="1"/>
    <col min="1284" max="1284" width="11.77734375" style="15" customWidth="1"/>
    <col min="1285" max="1285" width="13.33203125" style="15" customWidth="1"/>
    <col min="1286" max="1529" width="8.88671875" style="15"/>
    <col min="1530" max="1530" width="16" style="15" customWidth="1"/>
    <col min="1531" max="1531" width="11.77734375" style="15" customWidth="1"/>
    <col min="1532" max="1532" width="6.77734375" style="15" customWidth="1"/>
    <col min="1533" max="1533" width="13.33203125" style="15" customWidth="1"/>
    <col min="1534" max="1534" width="11.77734375" style="15" customWidth="1"/>
    <col min="1535" max="1535" width="6.77734375" style="15" customWidth="1"/>
    <col min="1536" max="1536" width="13.33203125" style="15" customWidth="1"/>
    <col min="1537" max="1537" width="11.77734375" style="15" customWidth="1"/>
    <col min="1538" max="1538" width="6.77734375" style="15" customWidth="1"/>
    <col min="1539" max="1539" width="13.33203125" style="15" customWidth="1"/>
    <col min="1540" max="1540" width="11.77734375" style="15" customWidth="1"/>
    <col min="1541" max="1541" width="13.33203125" style="15" customWidth="1"/>
    <col min="1542" max="1785" width="8.88671875" style="15"/>
    <col min="1786" max="1786" width="16" style="15" customWidth="1"/>
    <col min="1787" max="1787" width="11.77734375" style="15" customWidth="1"/>
    <col min="1788" max="1788" width="6.77734375" style="15" customWidth="1"/>
    <col min="1789" max="1789" width="13.33203125" style="15" customWidth="1"/>
    <col min="1790" max="1790" width="11.77734375" style="15" customWidth="1"/>
    <col min="1791" max="1791" width="6.77734375" style="15" customWidth="1"/>
    <col min="1792" max="1792" width="13.33203125" style="15" customWidth="1"/>
    <col min="1793" max="1793" width="11.77734375" style="15" customWidth="1"/>
    <col min="1794" max="1794" width="6.77734375" style="15" customWidth="1"/>
    <col min="1795" max="1795" width="13.33203125" style="15" customWidth="1"/>
    <col min="1796" max="1796" width="11.77734375" style="15" customWidth="1"/>
    <col min="1797" max="1797" width="13.33203125" style="15" customWidth="1"/>
    <col min="1798" max="2041" width="8.88671875" style="15"/>
    <col min="2042" max="2042" width="16" style="15" customWidth="1"/>
    <col min="2043" max="2043" width="11.77734375" style="15" customWidth="1"/>
    <col min="2044" max="2044" width="6.77734375" style="15" customWidth="1"/>
    <col min="2045" max="2045" width="13.33203125" style="15" customWidth="1"/>
    <col min="2046" max="2046" width="11.77734375" style="15" customWidth="1"/>
    <col min="2047" max="2047" width="6.77734375" style="15" customWidth="1"/>
    <col min="2048" max="2048" width="13.33203125" style="15" customWidth="1"/>
    <col min="2049" max="2049" width="11.77734375" style="15" customWidth="1"/>
    <col min="2050" max="2050" width="6.77734375" style="15" customWidth="1"/>
    <col min="2051" max="2051" width="13.33203125" style="15" customWidth="1"/>
    <col min="2052" max="2052" width="11.77734375" style="15" customWidth="1"/>
    <col min="2053" max="2053" width="13.33203125" style="15" customWidth="1"/>
    <col min="2054" max="2297" width="8.88671875" style="15"/>
    <col min="2298" max="2298" width="16" style="15" customWidth="1"/>
    <col min="2299" max="2299" width="11.77734375" style="15" customWidth="1"/>
    <col min="2300" max="2300" width="6.77734375" style="15" customWidth="1"/>
    <col min="2301" max="2301" width="13.33203125" style="15" customWidth="1"/>
    <col min="2302" max="2302" width="11.77734375" style="15" customWidth="1"/>
    <col min="2303" max="2303" width="6.77734375" style="15" customWidth="1"/>
    <col min="2304" max="2304" width="13.33203125" style="15" customWidth="1"/>
    <col min="2305" max="2305" width="11.77734375" style="15" customWidth="1"/>
    <col min="2306" max="2306" width="6.77734375" style="15" customWidth="1"/>
    <col min="2307" max="2307" width="13.33203125" style="15" customWidth="1"/>
    <col min="2308" max="2308" width="11.77734375" style="15" customWidth="1"/>
    <col min="2309" max="2309" width="13.33203125" style="15" customWidth="1"/>
    <col min="2310" max="2553" width="8.88671875" style="15"/>
    <col min="2554" max="2554" width="16" style="15" customWidth="1"/>
    <col min="2555" max="2555" width="11.77734375" style="15" customWidth="1"/>
    <col min="2556" max="2556" width="6.77734375" style="15" customWidth="1"/>
    <col min="2557" max="2557" width="13.33203125" style="15" customWidth="1"/>
    <col min="2558" max="2558" width="11.77734375" style="15" customWidth="1"/>
    <col min="2559" max="2559" width="6.77734375" style="15" customWidth="1"/>
    <col min="2560" max="2560" width="13.33203125" style="15" customWidth="1"/>
    <col min="2561" max="2561" width="11.77734375" style="15" customWidth="1"/>
    <col min="2562" max="2562" width="6.77734375" style="15" customWidth="1"/>
    <col min="2563" max="2563" width="13.33203125" style="15" customWidth="1"/>
    <col min="2564" max="2564" width="11.77734375" style="15" customWidth="1"/>
    <col min="2565" max="2565" width="13.33203125" style="15" customWidth="1"/>
    <col min="2566" max="2809" width="8.88671875" style="15"/>
    <col min="2810" max="2810" width="16" style="15" customWidth="1"/>
    <col min="2811" max="2811" width="11.77734375" style="15" customWidth="1"/>
    <col min="2812" max="2812" width="6.77734375" style="15" customWidth="1"/>
    <col min="2813" max="2813" width="13.33203125" style="15" customWidth="1"/>
    <col min="2814" max="2814" width="11.77734375" style="15" customWidth="1"/>
    <col min="2815" max="2815" width="6.77734375" style="15" customWidth="1"/>
    <col min="2816" max="2816" width="13.33203125" style="15" customWidth="1"/>
    <col min="2817" max="2817" width="11.77734375" style="15" customWidth="1"/>
    <col min="2818" max="2818" width="6.77734375" style="15" customWidth="1"/>
    <col min="2819" max="2819" width="13.33203125" style="15" customWidth="1"/>
    <col min="2820" max="2820" width="11.77734375" style="15" customWidth="1"/>
    <col min="2821" max="2821" width="13.33203125" style="15" customWidth="1"/>
    <col min="2822" max="3065" width="8.88671875" style="15"/>
    <col min="3066" max="3066" width="16" style="15" customWidth="1"/>
    <col min="3067" max="3067" width="11.77734375" style="15" customWidth="1"/>
    <col min="3068" max="3068" width="6.77734375" style="15" customWidth="1"/>
    <col min="3069" max="3069" width="13.33203125" style="15" customWidth="1"/>
    <col min="3070" max="3070" width="11.77734375" style="15" customWidth="1"/>
    <col min="3071" max="3071" width="6.77734375" style="15" customWidth="1"/>
    <col min="3072" max="3072" width="13.33203125" style="15" customWidth="1"/>
    <col min="3073" max="3073" width="11.77734375" style="15" customWidth="1"/>
    <col min="3074" max="3074" width="6.77734375" style="15" customWidth="1"/>
    <col min="3075" max="3075" width="13.33203125" style="15" customWidth="1"/>
    <col min="3076" max="3076" width="11.77734375" style="15" customWidth="1"/>
    <col min="3077" max="3077" width="13.33203125" style="15" customWidth="1"/>
    <col min="3078" max="3321" width="8.88671875" style="15"/>
    <col min="3322" max="3322" width="16" style="15" customWidth="1"/>
    <col min="3323" max="3323" width="11.77734375" style="15" customWidth="1"/>
    <col min="3324" max="3324" width="6.77734375" style="15" customWidth="1"/>
    <col min="3325" max="3325" width="13.33203125" style="15" customWidth="1"/>
    <col min="3326" max="3326" width="11.77734375" style="15" customWidth="1"/>
    <col min="3327" max="3327" width="6.77734375" style="15" customWidth="1"/>
    <col min="3328" max="3328" width="13.33203125" style="15" customWidth="1"/>
    <col min="3329" max="3329" width="11.77734375" style="15" customWidth="1"/>
    <col min="3330" max="3330" width="6.77734375" style="15" customWidth="1"/>
    <col min="3331" max="3331" width="13.33203125" style="15" customWidth="1"/>
    <col min="3332" max="3332" width="11.77734375" style="15" customWidth="1"/>
    <col min="3333" max="3333" width="13.33203125" style="15" customWidth="1"/>
    <col min="3334" max="3577" width="8.88671875" style="15"/>
    <col min="3578" max="3578" width="16" style="15" customWidth="1"/>
    <col min="3579" max="3579" width="11.77734375" style="15" customWidth="1"/>
    <col min="3580" max="3580" width="6.77734375" style="15" customWidth="1"/>
    <col min="3581" max="3581" width="13.33203125" style="15" customWidth="1"/>
    <col min="3582" max="3582" width="11.77734375" style="15" customWidth="1"/>
    <col min="3583" max="3583" width="6.77734375" style="15" customWidth="1"/>
    <col min="3584" max="3584" width="13.33203125" style="15" customWidth="1"/>
    <col min="3585" max="3585" width="11.77734375" style="15" customWidth="1"/>
    <col min="3586" max="3586" width="6.77734375" style="15" customWidth="1"/>
    <col min="3587" max="3587" width="13.33203125" style="15" customWidth="1"/>
    <col min="3588" max="3588" width="11.77734375" style="15" customWidth="1"/>
    <col min="3589" max="3589" width="13.33203125" style="15" customWidth="1"/>
    <col min="3590" max="3833" width="8.88671875" style="15"/>
    <col min="3834" max="3834" width="16" style="15" customWidth="1"/>
    <col min="3835" max="3835" width="11.77734375" style="15" customWidth="1"/>
    <col min="3836" max="3836" width="6.77734375" style="15" customWidth="1"/>
    <col min="3837" max="3837" width="13.33203125" style="15" customWidth="1"/>
    <col min="3838" max="3838" width="11.77734375" style="15" customWidth="1"/>
    <col min="3839" max="3839" width="6.77734375" style="15" customWidth="1"/>
    <col min="3840" max="3840" width="13.33203125" style="15" customWidth="1"/>
    <col min="3841" max="3841" width="11.77734375" style="15" customWidth="1"/>
    <col min="3842" max="3842" width="6.77734375" style="15" customWidth="1"/>
    <col min="3843" max="3843" width="13.33203125" style="15" customWidth="1"/>
    <col min="3844" max="3844" width="11.77734375" style="15" customWidth="1"/>
    <col min="3845" max="3845" width="13.33203125" style="15" customWidth="1"/>
    <col min="3846" max="4089" width="8.88671875" style="15"/>
    <col min="4090" max="4090" width="16" style="15" customWidth="1"/>
    <col min="4091" max="4091" width="11.77734375" style="15" customWidth="1"/>
    <col min="4092" max="4092" width="6.77734375" style="15" customWidth="1"/>
    <col min="4093" max="4093" width="13.33203125" style="15" customWidth="1"/>
    <col min="4094" max="4094" width="11.77734375" style="15" customWidth="1"/>
    <col min="4095" max="4095" width="6.77734375" style="15" customWidth="1"/>
    <col min="4096" max="4096" width="13.33203125" style="15" customWidth="1"/>
    <col min="4097" max="4097" width="11.77734375" style="15" customWidth="1"/>
    <col min="4098" max="4098" width="6.77734375" style="15" customWidth="1"/>
    <col min="4099" max="4099" width="13.33203125" style="15" customWidth="1"/>
    <col min="4100" max="4100" width="11.77734375" style="15" customWidth="1"/>
    <col min="4101" max="4101" width="13.33203125" style="15" customWidth="1"/>
    <col min="4102" max="4345" width="8.88671875" style="15"/>
    <col min="4346" max="4346" width="16" style="15" customWidth="1"/>
    <col min="4347" max="4347" width="11.77734375" style="15" customWidth="1"/>
    <col min="4348" max="4348" width="6.77734375" style="15" customWidth="1"/>
    <col min="4349" max="4349" width="13.33203125" style="15" customWidth="1"/>
    <col min="4350" max="4350" width="11.77734375" style="15" customWidth="1"/>
    <col min="4351" max="4351" width="6.77734375" style="15" customWidth="1"/>
    <col min="4352" max="4352" width="13.33203125" style="15" customWidth="1"/>
    <col min="4353" max="4353" width="11.77734375" style="15" customWidth="1"/>
    <col min="4354" max="4354" width="6.77734375" style="15" customWidth="1"/>
    <col min="4355" max="4355" width="13.33203125" style="15" customWidth="1"/>
    <col min="4356" max="4356" width="11.77734375" style="15" customWidth="1"/>
    <col min="4357" max="4357" width="13.33203125" style="15" customWidth="1"/>
    <col min="4358" max="4601" width="8.88671875" style="15"/>
    <col min="4602" max="4602" width="16" style="15" customWidth="1"/>
    <col min="4603" max="4603" width="11.77734375" style="15" customWidth="1"/>
    <col min="4604" max="4604" width="6.77734375" style="15" customWidth="1"/>
    <col min="4605" max="4605" width="13.33203125" style="15" customWidth="1"/>
    <col min="4606" max="4606" width="11.77734375" style="15" customWidth="1"/>
    <col min="4607" max="4607" width="6.77734375" style="15" customWidth="1"/>
    <col min="4608" max="4608" width="13.33203125" style="15" customWidth="1"/>
    <col min="4609" max="4609" width="11.77734375" style="15" customWidth="1"/>
    <col min="4610" max="4610" width="6.77734375" style="15" customWidth="1"/>
    <col min="4611" max="4611" width="13.33203125" style="15" customWidth="1"/>
    <col min="4612" max="4612" width="11.77734375" style="15" customWidth="1"/>
    <col min="4613" max="4613" width="13.33203125" style="15" customWidth="1"/>
    <col min="4614" max="4857" width="8.88671875" style="15"/>
    <col min="4858" max="4858" width="16" style="15" customWidth="1"/>
    <col min="4859" max="4859" width="11.77734375" style="15" customWidth="1"/>
    <col min="4860" max="4860" width="6.77734375" style="15" customWidth="1"/>
    <col min="4861" max="4861" width="13.33203125" style="15" customWidth="1"/>
    <col min="4862" max="4862" width="11.77734375" style="15" customWidth="1"/>
    <col min="4863" max="4863" width="6.77734375" style="15" customWidth="1"/>
    <col min="4864" max="4864" width="13.33203125" style="15" customWidth="1"/>
    <col min="4865" max="4865" width="11.77734375" style="15" customWidth="1"/>
    <col min="4866" max="4866" width="6.77734375" style="15" customWidth="1"/>
    <col min="4867" max="4867" width="13.33203125" style="15" customWidth="1"/>
    <col min="4868" max="4868" width="11.77734375" style="15" customWidth="1"/>
    <col min="4869" max="4869" width="13.33203125" style="15" customWidth="1"/>
    <col min="4870" max="5113" width="8.88671875" style="15"/>
    <col min="5114" max="5114" width="16" style="15" customWidth="1"/>
    <col min="5115" max="5115" width="11.77734375" style="15" customWidth="1"/>
    <col min="5116" max="5116" width="6.77734375" style="15" customWidth="1"/>
    <col min="5117" max="5117" width="13.33203125" style="15" customWidth="1"/>
    <col min="5118" max="5118" width="11.77734375" style="15" customWidth="1"/>
    <col min="5119" max="5119" width="6.77734375" style="15" customWidth="1"/>
    <col min="5120" max="5120" width="13.33203125" style="15" customWidth="1"/>
    <col min="5121" max="5121" width="11.77734375" style="15" customWidth="1"/>
    <col min="5122" max="5122" width="6.77734375" style="15" customWidth="1"/>
    <col min="5123" max="5123" width="13.33203125" style="15" customWidth="1"/>
    <col min="5124" max="5124" width="11.77734375" style="15" customWidth="1"/>
    <col min="5125" max="5125" width="13.33203125" style="15" customWidth="1"/>
    <col min="5126" max="5369" width="8.88671875" style="15"/>
    <col min="5370" max="5370" width="16" style="15" customWidth="1"/>
    <col min="5371" max="5371" width="11.77734375" style="15" customWidth="1"/>
    <col min="5372" max="5372" width="6.77734375" style="15" customWidth="1"/>
    <col min="5373" max="5373" width="13.33203125" style="15" customWidth="1"/>
    <col min="5374" max="5374" width="11.77734375" style="15" customWidth="1"/>
    <col min="5375" max="5375" width="6.77734375" style="15" customWidth="1"/>
    <col min="5376" max="5376" width="13.33203125" style="15" customWidth="1"/>
    <col min="5377" max="5377" width="11.77734375" style="15" customWidth="1"/>
    <col min="5378" max="5378" width="6.77734375" style="15" customWidth="1"/>
    <col min="5379" max="5379" width="13.33203125" style="15" customWidth="1"/>
    <col min="5380" max="5380" width="11.77734375" style="15" customWidth="1"/>
    <col min="5381" max="5381" width="13.33203125" style="15" customWidth="1"/>
    <col min="5382" max="5625" width="8.88671875" style="15"/>
    <col min="5626" max="5626" width="16" style="15" customWidth="1"/>
    <col min="5627" max="5627" width="11.77734375" style="15" customWidth="1"/>
    <col min="5628" max="5628" width="6.77734375" style="15" customWidth="1"/>
    <col min="5629" max="5629" width="13.33203125" style="15" customWidth="1"/>
    <col min="5630" max="5630" width="11.77734375" style="15" customWidth="1"/>
    <col min="5631" max="5631" width="6.77734375" style="15" customWidth="1"/>
    <col min="5632" max="5632" width="13.33203125" style="15" customWidth="1"/>
    <col min="5633" max="5633" width="11.77734375" style="15" customWidth="1"/>
    <col min="5634" max="5634" width="6.77734375" style="15" customWidth="1"/>
    <col min="5635" max="5635" width="13.33203125" style="15" customWidth="1"/>
    <col min="5636" max="5636" width="11.77734375" style="15" customWidth="1"/>
    <col min="5637" max="5637" width="13.33203125" style="15" customWidth="1"/>
    <col min="5638" max="5881" width="8.88671875" style="15"/>
    <col min="5882" max="5882" width="16" style="15" customWidth="1"/>
    <col min="5883" max="5883" width="11.77734375" style="15" customWidth="1"/>
    <col min="5884" max="5884" width="6.77734375" style="15" customWidth="1"/>
    <col min="5885" max="5885" width="13.33203125" style="15" customWidth="1"/>
    <col min="5886" max="5886" width="11.77734375" style="15" customWidth="1"/>
    <col min="5887" max="5887" width="6.77734375" style="15" customWidth="1"/>
    <col min="5888" max="5888" width="13.33203125" style="15" customWidth="1"/>
    <col min="5889" max="5889" width="11.77734375" style="15" customWidth="1"/>
    <col min="5890" max="5890" width="6.77734375" style="15" customWidth="1"/>
    <col min="5891" max="5891" width="13.33203125" style="15" customWidth="1"/>
    <col min="5892" max="5892" width="11.77734375" style="15" customWidth="1"/>
    <col min="5893" max="5893" width="13.33203125" style="15" customWidth="1"/>
    <col min="5894" max="6137" width="8.88671875" style="15"/>
    <col min="6138" max="6138" width="16" style="15" customWidth="1"/>
    <col min="6139" max="6139" width="11.77734375" style="15" customWidth="1"/>
    <col min="6140" max="6140" width="6.77734375" style="15" customWidth="1"/>
    <col min="6141" max="6141" width="13.33203125" style="15" customWidth="1"/>
    <col min="6142" max="6142" width="11.77734375" style="15" customWidth="1"/>
    <col min="6143" max="6143" width="6.77734375" style="15" customWidth="1"/>
    <col min="6144" max="6144" width="13.33203125" style="15" customWidth="1"/>
    <col min="6145" max="6145" width="11.77734375" style="15" customWidth="1"/>
    <col min="6146" max="6146" width="6.77734375" style="15" customWidth="1"/>
    <col min="6147" max="6147" width="13.33203125" style="15" customWidth="1"/>
    <col min="6148" max="6148" width="11.77734375" style="15" customWidth="1"/>
    <col min="6149" max="6149" width="13.33203125" style="15" customWidth="1"/>
    <col min="6150" max="6393" width="8.88671875" style="15"/>
    <col min="6394" max="6394" width="16" style="15" customWidth="1"/>
    <col min="6395" max="6395" width="11.77734375" style="15" customWidth="1"/>
    <col min="6396" max="6396" width="6.77734375" style="15" customWidth="1"/>
    <col min="6397" max="6397" width="13.33203125" style="15" customWidth="1"/>
    <col min="6398" max="6398" width="11.77734375" style="15" customWidth="1"/>
    <col min="6399" max="6399" width="6.77734375" style="15" customWidth="1"/>
    <col min="6400" max="6400" width="13.33203125" style="15" customWidth="1"/>
    <col min="6401" max="6401" width="11.77734375" style="15" customWidth="1"/>
    <col min="6402" max="6402" width="6.77734375" style="15" customWidth="1"/>
    <col min="6403" max="6403" width="13.33203125" style="15" customWidth="1"/>
    <col min="6404" max="6404" width="11.77734375" style="15" customWidth="1"/>
    <col min="6405" max="6405" width="13.33203125" style="15" customWidth="1"/>
    <col min="6406" max="6649" width="8.88671875" style="15"/>
    <col min="6650" max="6650" width="16" style="15" customWidth="1"/>
    <col min="6651" max="6651" width="11.77734375" style="15" customWidth="1"/>
    <col min="6652" max="6652" width="6.77734375" style="15" customWidth="1"/>
    <col min="6653" max="6653" width="13.33203125" style="15" customWidth="1"/>
    <col min="6654" max="6654" width="11.77734375" style="15" customWidth="1"/>
    <col min="6655" max="6655" width="6.77734375" style="15" customWidth="1"/>
    <col min="6656" max="6656" width="13.33203125" style="15" customWidth="1"/>
    <col min="6657" max="6657" width="11.77734375" style="15" customWidth="1"/>
    <col min="6658" max="6658" width="6.77734375" style="15" customWidth="1"/>
    <col min="6659" max="6659" width="13.33203125" style="15" customWidth="1"/>
    <col min="6660" max="6660" width="11.77734375" style="15" customWidth="1"/>
    <col min="6661" max="6661" width="13.33203125" style="15" customWidth="1"/>
    <col min="6662" max="6905" width="8.88671875" style="15"/>
    <col min="6906" max="6906" width="16" style="15" customWidth="1"/>
    <col min="6907" max="6907" width="11.77734375" style="15" customWidth="1"/>
    <col min="6908" max="6908" width="6.77734375" style="15" customWidth="1"/>
    <col min="6909" max="6909" width="13.33203125" style="15" customWidth="1"/>
    <col min="6910" max="6910" width="11.77734375" style="15" customWidth="1"/>
    <col min="6911" max="6911" width="6.77734375" style="15" customWidth="1"/>
    <col min="6912" max="6912" width="13.33203125" style="15" customWidth="1"/>
    <col min="6913" max="6913" width="11.77734375" style="15" customWidth="1"/>
    <col min="6914" max="6914" width="6.77734375" style="15" customWidth="1"/>
    <col min="6915" max="6915" width="13.33203125" style="15" customWidth="1"/>
    <col min="6916" max="6916" width="11.77734375" style="15" customWidth="1"/>
    <col min="6917" max="6917" width="13.33203125" style="15" customWidth="1"/>
    <col min="6918" max="7161" width="8.88671875" style="15"/>
    <col min="7162" max="7162" width="16" style="15" customWidth="1"/>
    <col min="7163" max="7163" width="11.77734375" style="15" customWidth="1"/>
    <col min="7164" max="7164" width="6.77734375" style="15" customWidth="1"/>
    <col min="7165" max="7165" width="13.33203125" style="15" customWidth="1"/>
    <col min="7166" max="7166" width="11.77734375" style="15" customWidth="1"/>
    <col min="7167" max="7167" width="6.77734375" style="15" customWidth="1"/>
    <col min="7168" max="7168" width="13.33203125" style="15" customWidth="1"/>
    <col min="7169" max="7169" width="11.77734375" style="15" customWidth="1"/>
    <col min="7170" max="7170" width="6.77734375" style="15" customWidth="1"/>
    <col min="7171" max="7171" width="13.33203125" style="15" customWidth="1"/>
    <col min="7172" max="7172" width="11.77734375" style="15" customWidth="1"/>
    <col min="7173" max="7173" width="13.33203125" style="15" customWidth="1"/>
    <col min="7174" max="7417" width="8.88671875" style="15"/>
    <col min="7418" max="7418" width="16" style="15" customWidth="1"/>
    <col min="7419" max="7419" width="11.77734375" style="15" customWidth="1"/>
    <col min="7420" max="7420" width="6.77734375" style="15" customWidth="1"/>
    <col min="7421" max="7421" width="13.33203125" style="15" customWidth="1"/>
    <col min="7422" max="7422" width="11.77734375" style="15" customWidth="1"/>
    <col min="7423" max="7423" width="6.77734375" style="15" customWidth="1"/>
    <col min="7424" max="7424" width="13.33203125" style="15" customWidth="1"/>
    <col min="7425" max="7425" width="11.77734375" style="15" customWidth="1"/>
    <col min="7426" max="7426" width="6.77734375" style="15" customWidth="1"/>
    <col min="7427" max="7427" width="13.33203125" style="15" customWidth="1"/>
    <col min="7428" max="7428" width="11.77734375" style="15" customWidth="1"/>
    <col min="7429" max="7429" width="13.33203125" style="15" customWidth="1"/>
    <col min="7430" max="7673" width="8.88671875" style="15"/>
    <col min="7674" max="7674" width="16" style="15" customWidth="1"/>
    <col min="7675" max="7675" width="11.77734375" style="15" customWidth="1"/>
    <col min="7676" max="7676" width="6.77734375" style="15" customWidth="1"/>
    <col min="7677" max="7677" width="13.33203125" style="15" customWidth="1"/>
    <col min="7678" max="7678" width="11.77734375" style="15" customWidth="1"/>
    <col min="7679" max="7679" width="6.77734375" style="15" customWidth="1"/>
    <col min="7680" max="7680" width="13.33203125" style="15" customWidth="1"/>
    <col min="7681" max="7681" width="11.77734375" style="15" customWidth="1"/>
    <col min="7682" max="7682" width="6.77734375" style="15" customWidth="1"/>
    <col min="7683" max="7683" width="13.33203125" style="15" customWidth="1"/>
    <col min="7684" max="7684" width="11.77734375" style="15" customWidth="1"/>
    <col min="7685" max="7685" width="13.33203125" style="15" customWidth="1"/>
    <col min="7686" max="7929" width="8.88671875" style="15"/>
    <col min="7930" max="7930" width="16" style="15" customWidth="1"/>
    <col min="7931" max="7931" width="11.77734375" style="15" customWidth="1"/>
    <col min="7932" max="7932" width="6.77734375" style="15" customWidth="1"/>
    <col min="7933" max="7933" width="13.33203125" style="15" customWidth="1"/>
    <col min="7934" max="7934" width="11.77734375" style="15" customWidth="1"/>
    <col min="7935" max="7935" width="6.77734375" style="15" customWidth="1"/>
    <col min="7936" max="7936" width="13.33203125" style="15" customWidth="1"/>
    <col min="7937" max="7937" width="11.77734375" style="15" customWidth="1"/>
    <col min="7938" max="7938" width="6.77734375" style="15" customWidth="1"/>
    <col min="7939" max="7939" width="13.33203125" style="15" customWidth="1"/>
    <col min="7940" max="7940" width="11.77734375" style="15" customWidth="1"/>
    <col min="7941" max="7941" width="13.33203125" style="15" customWidth="1"/>
    <col min="7942" max="8185" width="8.88671875" style="15"/>
    <col min="8186" max="8186" width="16" style="15" customWidth="1"/>
    <col min="8187" max="8187" width="11.77734375" style="15" customWidth="1"/>
    <col min="8188" max="8188" width="6.77734375" style="15" customWidth="1"/>
    <col min="8189" max="8189" width="13.33203125" style="15" customWidth="1"/>
    <col min="8190" max="8190" width="11.77734375" style="15" customWidth="1"/>
    <col min="8191" max="8191" width="6.77734375" style="15" customWidth="1"/>
    <col min="8192" max="8192" width="13.33203125" style="15" customWidth="1"/>
    <col min="8193" max="8193" width="11.77734375" style="15" customWidth="1"/>
    <col min="8194" max="8194" width="6.77734375" style="15" customWidth="1"/>
    <col min="8195" max="8195" width="13.33203125" style="15" customWidth="1"/>
    <col min="8196" max="8196" width="11.77734375" style="15" customWidth="1"/>
    <col min="8197" max="8197" width="13.33203125" style="15" customWidth="1"/>
    <col min="8198" max="8441" width="8.88671875" style="15"/>
    <col min="8442" max="8442" width="16" style="15" customWidth="1"/>
    <col min="8443" max="8443" width="11.77734375" style="15" customWidth="1"/>
    <col min="8444" max="8444" width="6.77734375" style="15" customWidth="1"/>
    <col min="8445" max="8445" width="13.33203125" style="15" customWidth="1"/>
    <col min="8446" max="8446" width="11.77734375" style="15" customWidth="1"/>
    <col min="8447" max="8447" width="6.77734375" style="15" customWidth="1"/>
    <col min="8448" max="8448" width="13.33203125" style="15" customWidth="1"/>
    <col min="8449" max="8449" width="11.77734375" style="15" customWidth="1"/>
    <col min="8450" max="8450" width="6.77734375" style="15" customWidth="1"/>
    <col min="8451" max="8451" width="13.33203125" style="15" customWidth="1"/>
    <col min="8452" max="8452" width="11.77734375" style="15" customWidth="1"/>
    <col min="8453" max="8453" width="13.33203125" style="15" customWidth="1"/>
    <col min="8454" max="8697" width="8.88671875" style="15"/>
    <col min="8698" max="8698" width="16" style="15" customWidth="1"/>
    <col min="8699" max="8699" width="11.77734375" style="15" customWidth="1"/>
    <col min="8700" max="8700" width="6.77734375" style="15" customWidth="1"/>
    <col min="8701" max="8701" width="13.33203125" style="15" customWidth="1"/>
    <col min="8702" max="8702" width="11.77734375" style="15" customWidth="1"/>
    <col min="8703" max="8703" width="6.77734375" style="15" customWidth="1"/>
    <col min="8704" max="8704" width="13.33203125" style="15" customWidth="1"/>
    <col min="8705" max="8705" width="11.77734375" style="15" customWidth="1"/>
    <col min="8706" max="8706" width="6.77734375" style="15" customWidth="1"/>
    <col min="8707" max="8707" width="13.33203125" style="15" customWidth="1"/>
    <col min="8708" max="8708" width="11.77734375" style="15" customWidth="1"/>
    <col min="8709" max="8709" width="13.33203125" style="15" customWidth="1"/>
    <col min="8710" max="8953" width="8.88671875" style="15"/>
    <col min="8954" max="8954" width="16" style="15" customWidth="1"/>
    <col min="8955" max="8955" width="11.77734375" style="15" customWidth="1"/>
    <col min="8956" max="8956" width="6.77734375" style="15" customWidth="1"/>
    <col min="8957" max="8957" width="13.33203125" style="15" customWidth="1"/>
    <col min="8958" max="8958" width="11.77734375" style="15" customWidth="1"/>
    <col min="8959" max="8959" width="6.77734375" style="15" customWidth="1"/>
    <col min="8960" max="8960" width="13.33203125" style="15" customWidth="1"/>
    <col min="8961" max="8961" width="11.77734375" style="15" customWidth="1"/>
    <col min="8962" max="8962" width="6.77734375" style="15" customWidth="1"/>
    <col min="8963" max="8963" width="13.33203125" style="15" customWidth="1"/>
    <col min="8964" max="8964" width="11.77734375" style="15" customWidth="1"/>
    <col min="8965" max="8965" width="13.33203125" style="15" customWidth="1"/>
    <col min="8966" max="9209" width="8.88671875" style="15"/>
    <col min="9210" max="9210" width="16" style="15" customWidth="1"/>
    <col min="9211" max="9211" width="11.77734375" style="15" customWidth="1"/>
    <col min="9212" max="9212" width="6.77734375" style="15" customWidth="1"/>
    <col min="9213" max="9213" width="13.33203125" style="15" customWidth="1"/>
    <col min="9214" max="9214" width="11.77734375" style="15" customWidth="1"/>
    <col min="9215" max="9215" width="6.77734375" style="15" customWidth="1"/>
    <col min="9216" max="9216" width="13.33203125" style="15" customWidth="1"/>
    <col min="9217" max="9217" width="11.77734375" style="15" customWidth="1"/>
    <col min="9218" max="9218" width="6.77734375" style="15" customWidth="1"/>
    <col min="9219" max="9219" width="13.33203125" style="15" customWidth="1"/>
    <col min="9220" max="9220" width="11.77734375" style="15" customWidth="1"/>
    <col min="9221" max="9221" width="13.33203125" style="15" customWidth="1"/>
    <col min="9222" max="9465" width="8.88671875" style="15"/>
    <col min="9466" max="9466" width="16" style="15" customWidth="1"/>
    <col min="9467" max="9467" width="11.77734375" style="15" customWidth="1"/>
    <col min="9468" max="9468" width="6.77734375" style="15" customWidth="1"/>
    <col min="9469" max="9469" width="13.33203125" style="15" customWidth="1"/>
    <col min="9470" max="9470" width="11.77734375" style="15" customWidth="1"/>
    <col min="9471" max="9471" width="6.77734375" style="15" customWidth="1"/>
    <col min="9472" max="9472" width="13.33203125" style="15" customWidth="1"/>
    <col min="9473" max="9473" width="11.77734375" style="15" customWidth="1"/>
    <col min="9474" max="9474" width="6.77734375" style="15" customWidth="1"/>
    <col min="9475" max="9475" width="13.33203125" style="15" customWidth="1"/>
    <col min="9476" max="9476" width="11.77734375" style="15" customWidth="1"/>
    <col min="9477" max="9477" width="13.33203125" style="15" customWidth="1"/>
    <col min="9478" max="9721" width="8.88671875" style="15"/>
    <col min="9722" max="9722" width="16" style="15" customWidth="1"/>
    <col min="9723" max="9723" width="11.77734375" style="15" customWidth="1"/>
    <col min="9724" max="9724" width="6.77734375" style="15" customWidth="1"/>
    <col min="9725" max="9725" width="13.33203125" style="15" customWidth="1"/>
    <col min="9726" max="9726" width="11.77734375" style="15" customWidth="1"/>
    <col min="9727" max="9727" width="6.77734375" style="15" customWidth="1"/>
    <col min="9728" max="9728" width="13.33203125" style="15" customWidth="1"/>
    <col min="9729" max="9729" width="11.77734375" style="15" customWidth="1"/>
    <col min="9730" max="9730" width="6.77734375" style="15" customWidth="1"/>
    <col min="9731" max="9731" width="13.33203125" style="15" customWidth="1"/>
    <col min="9732" max="9732" width="11.77734375" style="15" customWidth="1"/>
    <col min="9733" max="9733" width="13.33203125" style="15" customWidth="1"/>
    <col min="9734" max="9977" width="8.88671875" style="15"/>
    <col min="9978" max="9978" width="16" style="15" customWidth="1"/>
    <col min="9979" max="9979" width="11.77734375" style="15" customWidth="1"/>
    <col min="9980" max="9980" width="6.77734375" style="15" customWidth="1"/>
    <col min="9981" max="9981" width="13.33203125" style="15" customWidth="1"/>
    <col min="9982" max="9982" width="11.77734375" style="15" customWidth="1"/>
    <col min="9983" max="9983" width="6.77734375" style="15" customWidth="1"/>
    <col min="9984" max="9984" width="13.33203125" style="15" customWidth="1"/>
    <col min="9985" max="9985" width="11.77734375" style="15" customWidth="1"/>
    <col min="9986" max="9986" width="6.77734375" style="15" customWidth="1"/>
    <col min="9987" max="9987" width="13.33203125" style="15" customWidth="1"/>
    <col min="9988" max="9988" width="11.77734375" style="15" customWidth="1"/>
    <col min="9989" max="9989" width="13.33203125" style="15" customWidth="1"/>
    <col min="9990" max="10233" width="8.88671875" style="15"/>
    <col min="10234" max="10234" width="16" style="15" customWidth="1"/>
    <col min="10235" max="10235" width="11.77734375" style="15" customWidth="1"/>
    <col min="10236" max="10236" width="6.77734375" style="15" customWidth="1"/>
    <col min="10237" max="10237" width="13.33203125" style="15" customWidth="1"/>
    <col min="10238" max="10238" width="11.77734375" style="15" customWidth="1"/>
    <col min="10239" max="10239" width="6.77734375" style="15" customWidth="1"/>
    <col min="10240" max="10240" width="13.33203125" style="15" customWidth="1"/>
    <col min="10241" max="10241" width="11.77734375" style="15" customWidth="1"/>
    <col min="10242" max="10242" width="6.77734375" style="15" customWidth="1"/>
    <col min="10243" max="10243" width="13.33203125" style="15" customWidth="1"/>
    <col min="10244" max="10244" width="11.77734375" style="15" customWidth="1"/>
    <col min="10245" max="10245" width="13.33203125" style="15" customWidth="1"/>
    <col min="10246" max="10489" width="8.88671875" style="15"/>
    <col min="10490" max="10490" width="16" style="15" customWidth="1"/>
    <col min="10491" max="10491" width="11.77734375" style="15" customWidth="1"/>
    <col min="10492" max="10492" width="6.77734375" style="15" customWidth="1"/>
    <col min="10493" max="10493" width="13.33203125" style="15" customWidth="1"/>
    <col min="10494" max="10494" width="11.77734375" style="15" customWidth="1"/>
    <col min="10495" max="10495" width="6.77734375" style="15" customWidth="1"/>
    <col min="10496" max="10496" width="13.33203125" style="15" customWidth="1"/>
    <col min="10497" max="10497" width="11.77734375" style="15" customWidth="1"/>
    <col min="10498" max="10498" width="6.77734375" style="15" customWidth="1"/>
    <col min="10499" max="10499" width="13.33203125" style="15" customWidth="1"/>
    <col min="10500" max="10500" width="11.77734375" style="15" customWidth="1"/>
    <col min="10501" max="10501" width="13.33203125" style="15" customWidth="1"/>
    <col min="10502" max="10745" width="8.88671875" style="15"/>
    <col min="10746" max="10746" width="16" style="15" customWidth="1"/>
    <col min="10747" max="10747" width="11.77734375" style="15" customWidth="1"/>
    <col min="10748" max="10748" width="6.77734375" style="15" customWidth="1"/>
    <col min="10749" max="10749" width="13.33203125" style="15" customWidth="1"/>
    <col min="10750" max="10750" width="11.77734375" style="15" customWidth="1"/>
    <col min="10751" max="10751" width="6.77734375" style="15" customWidth="1"/>
    <col min="10752" max="10752" width="13.33203125" style="15" customWidth="1"/>
    <col min="10753" max="10753" width="11.77734375" style="15" customWidth="1"/>
    <col min="10754" max="10754" width="6.77734375" style="15" customWidth="1"/>
    <col min="10755" max="10755" width="13.33203125" style="15" customWidth="1"/>
    <col min="10756" max="10756" width="11.77734375" style="15" customWidth="1"/>
    <col min="10757" max="10757" width="13.33203125" style="15" customWidth="1"/>
    <col min="10758" max="11001" width="8.88671875" style="15"/>
    <col min="11002" max="11002" width="16" style="15" customWidth="1"/>
    <col min="11003" max="11003" width="11.77734375" style="15" customWidth="1"/>
    <col min="11004" max="11004" width="6.77734375" style="15" customWidth="1"/>
    <col min="11005" max="11005" width="13.33203125" style="15" customWidth="1"/>
    <col min="11006" max="11006" width="11.77734375" style="15" customWidth="1"/>
    <col min="11007" max="11007" width="6.77734375" style="15" customWidth="1"/>
    <col min="11008" max="11008" width="13.33203125" style="15" customWidth="1"/>
    <col min="11009" max="11009" width="11.77734375" style="15" customWidth="1"/>
    <col min="11010" max="11010" width="6.77734375" style="15" customWidth="1"/>
    <col min="11011" max="11011" width="13.33203125" style="15" customWidth="1"/>
    <col min="11012" max="11012" width="11.77734375" style="15" customWidth="1"/>
    <col min="11013" max="11013" width="13.33203125" style="15" customWidth="1"/>
    <col min="11014" max="11257" width="8.88671875" style="15"/>
    <col min="11258" max="11258" width="16" style="15" customWidth="1"/>
    <col min="11259" max="11259" width="11.77734375" style="15" customWidth="1"/>
    <col min="11260" max="11260" width="6.77734375" style="15" customWidth="1"/>
    <col min="11261" max="11261" width="13.33203125" style="15" customWidth="1"/>
    <col min="11262" max="11262" width="11.77734375" style="15" customWidth="1"/>
    <col min="11263" max="11263" width="6.77734375" style="15" customWidth="1"/>
    <col min="11264" max="11264" width="13.33203125" style="15" customWidth="1"/>
    <col min="11265" max="11265" width="11.77734375" style="15" customWidth="1"/>
    <col min="11266" max="11266" width="6.77734375" style="15" customWidth="1"/>
    <col min="11267" max="11267" width="13.33203125" style="15" customWidth="1"/>
    <col min="11268" max="11268" width="11.77734375" style="15" customWidth="1"/>
    <col min="11269" max="11269" width="13.33203125" style="15" customWidth="1"/>
    <col min="11270" max="11513" width="8.88671875" style="15"/>
    <col min="11514" max="11514" width="16" style="15" customWidth="1"/>
    <col min="11515" max="11515" width="11.77734375" style="15" customWidth="1"/>
    <col min="11516" max="11516" width="6.77734375" style="15" customWidth="1"/>
    <col min="11517" max="11517" width="13.33203125" style="15" customWidth="1"/>
    <col min="11518" max="11518" width="11.77734375" style="15" customWidth="1"/>
    <col min="11519" max="11519" width="6.77734375" style="15" customWidth="1"/>
    <col min="11520" max="11520" width="13.33203125" style="15" customWidth="1"/>
    <col min="11521" max="11521" width="11.77734375" style="15" customWidth="1"/>
    <col min="11522" max="11522" width="6.77734375" style="15" customWidth="1"/>
    <col min="11523" max="11523" width="13.33203125" style="15" customWidth="1"/>
    <col min="11524" max="11524" width="11.77734375" style="15" customWidth="1"/>
    <col min="11525" max="11525" width="13.33203125" style="15" customWidth="1"/>
    <col min="11526" max="11769" width="8.88671875" style="15"/>
    <col min="11770" max="11770" width="16" style="15" customWidth="1"/>
    <col min="11771" max="11771" width="11.77734375" style="15" customWidth="1"/>
    <col min="11772" max="11772" width="6.77734375" style="15" customWidth="1"/>
    <col min="11773" max="11773" width="13.33203125" style="15" customWidth="1"/>
    <col min="11774" max="11774" width="11.77734375" style="15" customWidth="1"/>
    <col min="11775" max="11775" width="6.77734375" style="15" customWidth="1"/>
    <col min="11776" max="11776" width="13.33203125" style="15" customWidth="1"/>
    <col min="11777" max="11777" width="11.77734375" style="15" customWidth="1"/>
    <col min="11778" max="11778" width="6.77734375" style="15" customWidth="1"/>
    <col min="11779" max="11779" width="13.33203125" style="15" customWidth="1"/>
    <col min="11780" max="11780" width="11.77734375" style="15" customWidth="1"/>
    <col min="11781" max="11781" width="13.33203125" style="15" customWidth="1"/>
    <col min="11782" max="12025" width="8.88671875" style="15"/>
    <col min="12026" max="12026" width="16" style="15" customWidth="1"/>
    <col min="12027" max="12027" width="11.77734375" style="15" customWidth="1"/>
    <col min="12028" max="12028" width="6.77734375" style="15" customWidth="1"/>
    <col min="12029" max="12029" width="13.33203125" style="15" customWidth="1"/>
    <col min="12030" max="12030" width="11.77734375" style="15" customWidth="1"/>
    <col min="12031" max="12031" width="6.77734375" style="15" customWidth="1"/>
    <col min="12032" max="12032" width="13.33203125" style="15" customWidth="1"/>
    <col min="12033" max="12033" width="11.77734375" style="15" customWidth="1"/>
    <col min="12034" max="12034" width="6.77734375" style="15" customWidth="1"/>
    <col min="12035" max="12035" width="13.33203125" style="15" customWidth="1"/>
    <col min="12036" max="12036" width="11.77734375" style="15" customWidth="1"/>
    <col min="12037" max="12037" width="13.33203125" style="15" customWidth="1"/>
    <col min="12038" max="12281" width="8.88671875" style="15"/>
    <col min="12282" max="12282" width="16" style="15" customWidth="1"/>
    <col min="12283" max="12283" width="11.77734375" style="15" customWidth="1"/>
    <col min="12284" max="12284" width="6.77734375" style="15" customWidth="1"/>
    <col min="12285" max="12285" width="13.33203125" style="15" customWidth="1"/>
    <col min="12286" max="12286" width="11.77734375" style="15" customWidth="1"/>
    <col min="12287" max="12287" width="6.77734375" style="15" customWidth="1"/>
    <col min="12288" max="12288" width="13.33203125" style="15" customWidth="1"/>
    <col min="12289" max="12289" width="11.77734375" style="15" customWidth="1"/>
    <col min="12290" max="12290" width="6.77734375" style="15" customWidth="1"/>
    <col min="12291" max="12291" width="13.33203125" style="15" customWidth="1"/>
    <col min="12292" max="12292" width="11.77734375" style="15" customWidth="1"/>
    <col min="12293" max="12293" width="13.33203125" style="15" customWidth="1"/>
    <col min="12294" max="12537" width="8.88671875" style="15"/>
    <col min="12538" max="12538" width="16" style="15" customWidth="1"/>
    <col min="12539" max="12539" width="11.77734375" style="15" customWidth="1"/>
    <col min="12540" max="12540" width="6.77734375" style="15" customWidth="1"/>
    <col min="12541" max="12541" width="13.33203125" style="15" customWidth="1"/>
    <col min="12542" max="12542" width="11.77734375" style="15" customWidth="1"/>
    <col min="12543" max="12543" width="6.77734375" style="15" customWidth="1"/>
    <col min="12544" max="12544" width="13.33203125" style="15" customWidth="1"/>
    <col min="12545" max="12545" width="11.77734375" style="15" customWidth="1"/>
    <col min="12546" max="12546" width="6.77734375" style="15" customWidth="1"/>
    <col min="12547" max="12547" width="13.33203125" style="15" customWidth="1"/>
    <col min="12548" max="12548" width="11.77734375" style="15" customWidth="1"/>
    <col min="12549" max="12549" width="13.33203125" style="15" customWidth="1"/>
    <col min="12550" max="12793" width="8.88671875" style="15"/>
    <col min="12794" max="12794" width="16" style="15" customWidth="1"/>
    <col min="12795" max="12795" width="11.77734375" style="15" customWidth="1"/>
    <col min="12796" max="12796" width="6.77734375" style="15" customWidth="1"/>
    <col min="12797" max="12797" width="13.33203125" style="15" customWidth="1"/>
    <col min="12798" max="12798" width="11.77734375" style="15" customWidth="1"/>
    <col min="12799" max="12799" width="6.77734375" style="15" customWidth="1"/>
    <col min="12800" max="12800" width="13.33203125" style="15" customWidth="1"/>
    <col min="12801" max="12801" width="11.77734375" style="15" customWidth="1"/>
    <col min="12802" max="12802" width="6.77734375" style="15" customWidth="1"/>
    <col min="12803" max="12803" width="13.33203125" style="15" customWidth="1"/>
    <col min="12804" max="12804" width="11.77734375" style="15" customWidth="1"/>
    <col min="12805" max="12805" width="13.33203125" style="15" customWidth="1"/>
    <col min="12806" max="13049" width="8.88671875" style="15"/>
    <col min="13050" max="13050" width="16" style="15" customWidth="1"/>
    <col min="13051" max="13051" width="11.77734375" style="15" customWidth="1"/>
    <col min="13052" max="13052" width="6.77734375" style="15" customWidth="1"/>
    <col min="13053" max="13053" width="13.33203125" style="15" customWidth="1"/>
    <col min="13054" max="13054" width="11.77734375" style="15" customWidth="1"/>
    <col min="13055" max="13055" width="6.77734375" style="15" customWidth="1"/>
    <col min="13056" max="13056" width="13.33203125" style="15" customWidth="1"/>
    <col min="13057" max="13057" width="11.77734375" style="15" customWidth="1"/>
    <col min="13058" max="13058" width="6.77734375" style="15" customWidth="1"/>
    <col min="13059" max="13059" width="13.33203125" style="15" customWidth="1"/>
    <col min="13060" max="13060" width="11.77734375" style="15" customWidth="1"/>
    <col min="13061" max="13061" width="13.33203125" style="15" customWidth="1"/>
    <col min="13062" max="13305" width="8.88671875" style="15"/>
    <col min="13306" max="13306" width="16" style="15" customWidth="1"/>
    <col min="13307" max="13307" width="11.77734375" style="15" customWidth="1"/>
    <col min="13308" max="13308" width="6.77734375" style="15" customWidth="1"/>
    <col min="13309" max="13309" width="13.33203125" style="15" customWidth="1"/>
    <col min="13310" max="13310" width="11.77734375" style="15" customWidth="1"/>
    <col min="13311" max="13311" width="6.77734375" style="15" customWidth="1"/>
    <col min="13312" max="13312" width="13.33203125" style="15" customWidth="1"/>
    <col min="13313" max="13313" width="11.77734375" style="15" customWidth="1"/>
    <col min="13314" max="13314" width="6.77734375" style="15" customWidth="1"/>
    <col min="13315" max="13315" width="13.33203125" style="15" customWidth="1"/>
    <col min="13316" max="13316" width="11.77734375" style="15" customWidth="1"/>
    <col min="13317" max="13317" width="13.33203125" style="15" customWidth="1"/>
    <col min="13318" max="13561" width="8.88671875" style="15"/>
    <col min="13562" max="13562" width="16" style="15" customWidth="1"/>
    <col min="13563" max="13563" width="11.77734375" style="15" customWidth="1"/>
    <col min="13564" max="13564" width="6.77734375" style="15" customWidth="1"/>
    <col min="13565" max="13565" width="13.33203125" style="15" customWidth="1"/>
    <col min="13566" max="13566" width="11.77734375" style="15" customWidth="1"/>
    <col min="13567" max="13567" width="6.77734375" style="15" customWidth="1"/>
    <col min="13568" max="13568" width="13.33203125" style="15" customWidth="1"/>
    <col min="13569" max="13569" width="11.77734375" style="15" customWidth="1"/>
    <col min="13570" max="13570" width="6.77734375" style="15" customWidth="1"/>
    <col min="13571" max="13571" width="13.33203125" style="15" customWidth="1"/>
    <col min="13572" max="13572" width="11.77734375" style="15" customWidth="1"/>
    <col min="13573" max="13573" width="13.33203125" style="15" customWidth="1"/>
    <col min="13574" max="13817" width="8.88671875" style="15"/>
    <col min="13818" max="13818" width="16" style="15" customWidth="1"/>
    <col min="13819" max="13819" width="11.77734375" style="15" customWidth="1"/>
    <col min="13820" max="13820" width="6.77734375" style="15" customWidth="1"/>
    <col min="13821" max="13821" width="13.33203125" style="15" customWidth="1"/>
    <col min="13822" max="13822" width="11.77734375" style="15" customWidth="1"/>
    <col min="13823" max="13823" width="6.77734375" style="15" customWidth="1"/>
    <col min="13824" max="13824" width="13.33203125" style="15" customWidth="1"/>
    <col min="13825" max="13825" width="11.77734375" style="15" customWidth="1"/>
    <col min="13826" max="13826" width="6.77734375" style="15" customWidth="1"/>
    <col min="13827" max="13827" width="13.33203125" style="15" customWidth="1"/>
    <col min="13828" max="13828" width="11.77734375" style="15" customWidth="1"/>
    <col min="13829" max="13829" width="13.33203125" style="15" customWidth="1"/>
    <col min="13830" max="14073" width="8.88671875" style="15"/>
    <col min="14074" max="14074" width="16" style="15" customWidth="1"/>
    <col min="14075" max="14075" width="11.77734375" style="15" customWidth="1"/>
    <col min="14076" max="14076" width="6.77734375" style="15" customWidth="1"/>
    <col min="14077" max="14077" width="13.33203125" style="15" customWidth="1"/>
    <col min="14078" max="14078" width="11.77734375" style="15" customWidth="1"/>
    <col min="14079" max="14079" width="6.77734375" style="15" customWidth="1"/>
    <col min="14080" max="14080" width="13.33203125" style="15" customWidth="1"/>
    <col min="14081" max="14081" width="11.77734375" style="15" customWidth="1"/>
    <col min="14082" max="14082" width="6.77734375" style="15" customWidth="1"/>
    <col min="14083" max="14083" width="13.33203125" style="15" customWidth="1"/>
    <col min="14084" max="14084" width="11.77734375" style="15" customWidth="1"/>
    <col min="14085" max="14085" width="13.33203125" style="15" customWidth="1"/>
    <col min="14086" max="14329" width="8.88671875" style="15"/>
    <col min="14330" max="14330" width="16" style="15" customWidth="1"/>
    <col min="14331" max="14331" width="11.77734375" style="15" customWidth="1"/>
    <col min="14332" max="14332" width="6.77734375" style="15" customWidth="1"/>
    <col min="14333" max="14333" width="13.33203125" style="15" customWidth="1"/>
    <col min="14334" max="14334" width="11.77734375" style="15" customWidth="1"/>
    <col min="14335" max="14335" width="6.77734375" style="15" customWidth="1"/>
    <col min="14336" max="14336" width="13.33203125" style="15" customWidth="1"/>
    <col min="14337" max="14337" width="11.77734375" style="15" customWidth="1"/>
    <col min="14338" max="14338" width="6.77734375" style="15" customWidth="1"/>
    <col min="14339" max="14339" width="13.33203125" style="15" customWidth="1"/>
    <col min="14340" max="14340" width="11.77734375" style="15" customWidth="1"/>
    <col min="14341" max="14341" width="13.33203125" style="15" customWidth="1"/>
    <col min="14342" max="14585" width="8.88671875" style="15"/>
    <col min="14586" max="14586" width="16" style="15" customWidth="1"/>
    <col min="14587" max="14587" width="11.77734375" style="15" customWidth="1"/>
    <col min="14588" max="14588" width="6.77734375" style="15" customWidth="1"/>
    <col min="14589" max="14589" width="13.33203125" style="15" customWidth="1"/>
    <col min="14590" max="14590" width="11.77734375" style="15" customWidth="1"/>
    <col min="14591" max="14591" width="6.77734375" style="15" customWidth="1"/>
    <col min="14592" max="14592" width="13.33203125" style="15" customWidth="1"/>
    <col min="14593" max="14593" width="11.77734375" style="15" customWidth="1"/>
    <col min="14594" max="14594" width="6.77734375" style="15" customWidth="1"/>
    <col min="14595" max="14595" width="13.33203125" style="15" customWidth="1"/>
    <col min="14596" max="14596" width="11.77734375" style="15" customWidth="1"/>
    <col min="14597" max="14597" width="13.33203125" style="15" customWidth="1"/>
    <col min="14598" max="14841" width="8.88671875" style="15"/>
    <col min="14842" max="14842" width="16" style="15" customWidth="1"/>
    <col min="14843" max="14843" width="11.77734375" style="15" customWidth="1"/>
    <col min="14844" max="14844" width="6.77734375" style="15" customWidth="1"/>
    <col min="14845" max="14845" width="13.33203125" style="15" customWidth="1"/>
    <col min="14846" max="14846" width="11.77734375" style="15" customWidth="1"/>
    <col min="14847" max="14847" width="6.77734375" style="15" customWidth="1"/>
    <col min="14848" max="14848" width="13.33203125" style="15" customWidth="1"/>
    <col min="14849" max="14849" width="11.77734375" style="15" customWidth="1"/>
    <col min="14850" max="14850" width="6.77734375" style="15" customWidth="1"/>
    <col min="14851" max="14851" width="13.33203125" style="15" customWidth="1"/>
    <col min="14852" max="14852" width="11.77734375" style="15" customWidth="1"/>
    <col min="14853" max="14853" width="13.33203125" style="15" customWidth="1"/>
    <col min="14854" max="15097" width="8.88671875" style="15"/>
    <col min="15098" max="15098" width="16" style="15" customWidth="1"/>
    <col min="15099" max="15099" width="11.77734375" style="15" customWidth="1"/>
    <col min="15100" max="15100" width="6.77734375" style="15" customWidth="1"/>
    <col min="15101" max="15101" width="13.33203125" style="15" customWidth="1"/>
    <col min="15102" max="15102" width="11.77734375" style="15" customWidth="1"/>
    <col min="15103" max="15103" width="6.77734375" style="15" customWidth="1"/>
    <col min="15104" max="15104" width="13.33203125" style="15" customWidth="1"/>
    <col min="15105" max="15105" width="11.77734375" style="15" customWidth="1"/>
    <col min="15106" max="15106" width="6.77734375" style="15" customWidth="1"/>
    <col min="15107" max="15107" width="13.33203125" style="15" customWidth="1"/>
    <col min="15108" max="15108" width="11.77734375" style="15" customWidth="1"/>
    <col min="15109" max="15109" width="13.33203125" style="15" customWidth="1"/>
    <col min="15110" max="15353" width="8.88671875" style="15"/>
    <col min="15354" max="15354" width="16" style="15" customWidth="1"/>
    <col min="15355" max="15355" width="11.77734375" style="15" customWidth="1"/>
    <col min="15356" max="15356" width="6.77734375" style="15" customWidth="1"/>
    <col min="15357" max="15357" width="13.33203125" style="15" customWidth="1"/>
    <col min="15358" max="15358" width="11.77734375" style="15" customWidth="1"/>
    <col min="15359" max="15359" width="6.77734375" style="15" customWidth="1"/>
    <col min="15360" max="15360" width="13.33203125" style="15" customWidth="1"/>
    <col min="15361" max="15361" width="11.77734375" style="15" customWidth="1"/>
    <col min="15362" max="15362" width="6.77734375" style="15" customWidth="1"/>
    <col min="15363" max="15363" width="13.33203125" style="15" customWidth="1"/>
    <col min="15364" max="15364" width="11.77734375" style="15" customWidth="1"/>
    <col min="15365" max="15365" width="13.33203125" style="15" customWidth="1"/>
    <col min="15366" max="15609" width="8.88671875" style="15"/>
    <col min="15610" max="15610" width="16" style="15" customWidth="1"/>
    <col min="15611" max="15611" width="11.77734375" style="15" customWidth="1"/>
    <col min="15612" max="15612" width="6.77734375" style="15" customWidth="1"/>
    <col min="15613" max="15613" width="13.33203125" style="15" customWidth="1"/>
    <col min="15614" max="15614" width="11.77734375" style="15" customWidth="1"/>
    <col min="15615" max="15615" width="6.77734375" style="15" customWidth="1"/>
    <col min="15616" max="15616" width="13.33203125" style="15" customWidth="1"/>
    <col min="15617" max="15617" width="11.77734375" style="15" customWidth="1"/>
    <col min="15618" max="15618" width="6.77734375" style="15" customWidth="1"/>
    <col min="15619" max="15619" width="13.33203125" style="15" customWidth="1"/>
    <col min="15620" max="15620" width="11.77734375" style="15" customWidth="1"/>
    <col min="15621" max="15621" width="13.33203125" style="15" customWidth="1"/>
    <col min="15622" max="15865" width="8.88671875" style="15"/>
    <col min="15866" max="15866" width="16" style="15" customWidth="1"/>
    <col min="15867" max="15867" width="11.77734375" style="15" customWidth="1"/>
    <col min="15868" max="15868" width="6.77734375" style="15" customWidth="1"/>
    <col min="15869" max="15869" width="13.33203125" style="15" customWidth="1"/>
    <col min="15870" max="15870" width="11.77734375" style="15" customWidth="1"/>
    <col min="15871" max="15871" width="6.77734375" style="15" customWidth="1"/>
    <col min="15872" max="15872" width="13.33203125" style="15" customWidth="1"/>
    <col min="15873" max="15873" width="11.77734375" style="15" customWidth="1"/>
    <col min="15874" max="15874" width="6.77734375" style="15" customWidth="1"/>
    <col min="15875" max="15875" width="13.33203125" style="15" customWidth="1"/>
    <col min="15876" max="15876" width="11.77734375" style="15" customWidth="1"/>
    <col min="15877" max="15877" width="13.33203125" style="15" customWidth="1"/>
    <col min="15878" max="16121" width="8.88671875" style="15"/>
    <col min="16122" max="16122" width="16" style="15" customWidth="1"/>
    <col min="16123" max="16123" width="11.77734375" style="15" customWidth="1"/>
    <col min="16124" max="16124" width="6.77734375" style="15" customWidth="1"/>
    <col min="16125" max="16125" width="13.33203125" style="15" customWidth="1"/>
    <col min="16126" max="16126" width="11.77734375" style="15" customWidth="1"/>
    <col min="16127" max="16127" width="6.77734375" style="15" customWidth="1"/>
    <col min="16128" max="16128" width="13.33203125" style="15" customWidth="1"/>
    <col min="16129" max="16129" width="11.77734375" style="15" customWidth="1"/>
    <col min="16130" max="16130" width="6.77734375" style="15" customWidth="1"/>
    <col min="16131" max="16131" width="13.33203125" style="15" customWidth="1"/>
    <col min="16132" max="16132" width="11.77734375" style="15" customWidth="1"/>
    <col min="16133" max="16133" width="13.33203125" style="15" customWidth="1"/>
    <col min="16134" max="16384" width="8.88671875" style="15"/>
  </cols>
  <sheetData>
    <row r="1" spans="1:5" s="100" customFormat="1" ht="42" customHeight="1" x14ac:dyDescent="0.15">
      <c r="A1" s="164" t="s">
        <v>355</v>
      </c>
      <c r="B1" s="164"/>
      <c r="C1" s="164"/>
      <c r="D1" s="164"/>
      <c r="E1" s="164"/>
    </row>
    <row r="2" spans="1:5" s="16" customFormat="1" ht="20.100000000000001" customHeight="1" x14ac:dyDescent="0.15"/>
    <row r="3" spans="1:5" s="166" customFormat="1" ht="30" customHeight="1" x14ac:dyDescent="0.15">
      <c r="A3" s="166" t="str">
        <f>'임금채 (2)'!A3</f>
        <v>■ 과업명:백남준아트센터 기획전 방호인력 도급 용역[1개월 기준]</v>
      </c>
      <c r="E3" s="200" t="s">
        <v>219</v>
      </c>
    </row>
    <row r="4" spans="1:5" ht="30" customHeight="1" x14ac:dyDescent="0.15">
      <c r="A4" s="418" t="s">
        <v>27</v>
      </c>
      <c r="B4" s="418" t="s">
        <v>314</v>
      </c>
      <c r="C4" s="418"/>
      <c r="D4" s="418"/>
      <c r="E4" s="418" t="s">
        <v>26</v>
      </c>
    </row>
    <row r="5" spans="1:5" ht="30" customHeight="1" x14ac:dyDescent="0.15">
      <c r="A5" s="418"/>
      <c r="B5" s="96" t="s">
        <v>356</v>
      </c>
      <c r="C5" s="294" t="s">
        <v>24</v>
      </c>
      <c r="D5" s="294" t="s">
        <v>30</v>
      </c>
      <c r="E5" s="418"/>
    </row>
    <row r="6" spans="1:5" ht="30" customHeight="1" x14ac:dyDescent="0.15">
      <c r="A6" s="293" t="str">
        <f>'기본 (2)'!A5</f>
        <v>방호원</v>
      </c>
      <c r="B6" s="192">
        <f>복리산출!B6</f>
        <v>110000</v>
      </c>
      <c r="C6" s="116">
        <f>'근태 (2)'!B5</f>
        <v>4</v>
      </c>
      <c r="D6" s="192">
        <f t="shared" ref="D6" si="0">TRUNC(B6*C6)</f>
        <v>440000</v>
      </c>
      <c r="E6" s="192"/>
    </row>
    <row r="7" spans="1:5" ht="30" customHeight="1" thickBot="1" x14ac:dyDescent="0.2">
      <c r="A7" s="220"/>
      <c r="B7" s="197"/>
      <c r="C7" s="221"/>
      <c r="D7" s="197"/>
      <c r="E7" s="197"/>
    </row>
    <row r="8" spans="1:5" ht="30" customHeight="1" thickTop="1" x14ac:dyDescent="0.15">
      <c r="A8" s="204" t="s">
        <v>19</v>
      </c>
      <c r="B8" s="205"/>
      <c r="C8" s="222">
        <f>SUM(C6:C7)</f>
        <v>4</v>
      </c>
      <c r="D8" s="206">
        <f>SUM(D6:D7)</f>
        <v>440000</v>
      </c>
      <c r="E8" s="205"/>
    </row>
    <row r="9" spans="1:5" ht="30" customHeight="1" x14ac:dyDescent="0.15">
      <c r="A9" s="15" t="s">
        <v>447</v>
      </c>
    </row>
    <row r="10" spans="1:5" ht="30" customHeight="1" x14ac:dyDescent="0.15"/>
    <row r="11" spans="1:5" ht="23.1" customHeight="1" x14ac:dyDescent="0.15"/>
    <row r="12" spans="1:5" ht="33" customHeight="1" x14ac:dyDescent="0.15"/>
    <row r="13" spans="1:5" ht="33" customHeight="1" x14ac:dyDescent="0.15"/>
    <row r="14" spans="1:5" ht="33" customHeight="1" x14ac:dyDescent="0.15"/>
    <row r="15" spans="1:5" ht="24.95" customHeight="1" x14ac:dyDescent="0.15"/>
    <row r="16" spans="1:5" ht="24.95" customHeight="1" x14ac:dyDescent="0.15"/>
    <row r="17" spans="4:4" ht="24.95" customHeight="1" x14ac:dyDescent="0.15"/>
    <row r="18" spans="4:4" ht="24.95" customHeight="1" x14ac:dyDescent="0.15">
      <c r="D18" s="169"/>
    </row>
    <row r="19" spans="4:4" ht="24.95" customHeight="1" x14ac:dyDescent="0.15"/>
    <row r="20" spans="4:4" ht="24.95" customHeight="1" x14ac:dyDescent="0.15"/>
    <row r="21" spans="4:4" ht="24.95" customHeight="1" x14ac:dyDescent="0.15"/>
    <row r="22" spans="4:4" ht="24.95" customHeight="1" x14ac:dyDescent="0.15"/>
    <row r="23" spans="4:4" ht="24.95" customHeight="1" x14ac:dyDescent="0.15"/>
    <row r="24" spans="4:4" ht="24.95" customHeight="1" x14ac:dyDescent="0.15"/>
    <row r="25" spans="4:4" ht="24.95" customHeight="1" x14ac:dyDescent="0.15"/>
    <row r="26" spans="4:4" ht="24.95" customHeight="1" x14ac:dyDescent="0.15"/>
    <row r="27" spans="4:4" ht="24.95" customHeight="1" x14ac:dyDescent="0.15"/>
    <row r="28" spans="4:4" ht="24.95" customHeight="1" x14ac:dyDescent="0.15"/>
    <row r="29" spans="4:4" ht="24.95" customHeight="1" x14ac:dyDescent="0.15"/>
    <row r="30" spans="4:4" ht="24.95" customHeight="1" x14ac:dyDescent="0.15"/>
    <row r="31" spans="4:4" ht="24.95" customHeight="1" x14ac:dyDescent="0.15"/>
    <row r="32" spans="4: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</sheetData>
  <mergeCells count="3">
    <mergeCell ref="A4:A5"/>
    <mergeCell ref="B4:D4"/>
    <mergeCell ref="E4:E5"/>
  </mergeCells>
  <phoneticPr fontId="17" type="noConversion"/>
  <printOptions horizontalCentered="1"/>
  <pageMargins left="0.55118110236220474" right="0.55118110236220474" top="1.0236220472440944" bottom="0.62992125984251968" header="0.51181102362204722" footer="0.51181102362204722"/>
  <pageSetup paperSize="9" scale="90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"/>
  <sheetViews>
    <sheetView showGridLines="0" showZeros="0" showOutlineSymbols="0" view="pageBreakPreview" zoomScaleNormal="100" zoomScaleSheetLayoutView="100" workbookViewId="0">
      <selection activeCell="H12" sqref="H12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75" t="s">
        <v>450</v>
      </c>
      <c r="B5" s="375"/>
      <c r="C5" s="375"/>
      <c r="D5" s="375"/>
      <c r="E5" s="375"/>
      <c r="F5" s="375"/>
      <c r="G5" s="375"/>
      <c r="H5" s="375"/>
      <c r="I5" s="375"/>
      <c r="J5" s="465" t="s">
        <v>415</v>
      </c>
      <c r="K5" s="465"/>
      <c r="L5" s="465"/>
      <c r="M5" s="465"/>
      <c r="S5" s="10"/>
      <c r="T5" s="11"/>
    </row>
    <row r="6" spans="1:20" ht="54" customHeight="1" x14ac:dyDescent="0.15">
      <c r="A6" s="376"/>
      <c r="B6" s="376"/>
      <c r="C6" s="376"/>
      <c r="D6" s="376"/>
      <c r="E6" s="376"/>
      <c r="F6" s="376"/>
      <c r="G6" s="376"/>
      <c r="H6" s="376"/>
      <c r="I6" s="376"/>
      <c r="J6" s="465"/>
      <c r="K6" s="465"/>
      <c r="L6" s="465"/>
      <c r="M6" s="465"/>
      <c r="S6" s="10"/>
      <c r="T6" s="11"/>
    </row>
    <row r="7" spans="1:20" ht="39.950000000000003" customHeight="1" x14ac:dyDescent="0.15">
      <c r="A7" s="7"/>
      <c r="B7" s="224" t="s">
        <v>150</v>
      </c>
      <c r="C7" s="377" t="s">
        <v>215</v>
      </c>
      <c r="D7" s="377"/>
      <c r="E7" s="377"/>
      <c r="F7" s="377"/>
      <c r="G7" s="377"/>
      <c r="H7" s="377"/>
      <c r="I7" s="377"/>
      <c r="J7" s="465"/>
      <c r="K7" s="465"/>
      <c r="L7" s="465"/>
      <c r="M7" s="465"/>
      <c r="S7" s="10"/>
      <c r="T7" s="11"/>
    </row>
    <row r="8" spans="1:20" ht="39.950000000000003" customHeight="1" x14ac:dyDescent="0.15">
      <c r="B8" s="224" t="s">
        <v>151</v>
      </c>
      <c r="C8" s="377" t="s">
        <v>216</v>
      </c>
      <c r="D8" s="377"/>
      <c r="E8" s="377"/>
      <c r="F8" s="377"/>
      <c r="G8" s="377"/>
      <c r="H8" s="377"/>
      <c r="I8" s="377"/>
      <c r="J8" s="465"/>
      <c r="K8" s="465"/>
      <c r="L8" s="465"/>
      <c r="M8" s="465"/>
      <c r="S8" s="10"/>
      <c r="T8" s="11"/>
    </row>
    <row r="9" spans="1:20" ht="39.950000000000003" customHeight="1" x14ac:dyDescent="0.15">
      <c r="B9" s="224"/>
      <c r="C9" s="377"/>
      <c r="D9" s="377"/>
      <c r="E9" s="377"/>
      <c r="F9" s="377"/>
      <c r="G9" s="377"/>
      <c r="H9" s="377"/>
      <c r="I9" s="377"/>
      <c r="J9" s="465"/>
      <c r="K9" s="465"/>
      <c r="L9" s="465"/>
      <c r="M9" s="465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="95" zoomScaleNormal="100" zoomScaleSheetLayoutView="95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F9" sqref="F9"/>
    </sheetView>
  </sheetViews>
  <sheetFormatPr defaultColWidth="7.109375" defaultRowHeight="24.95" customHeight="1" x14ac:dyDescent="0.15"/>
  <cols>
    <col min="1" max="2" width="3.77734375" style="20" customWidth="1"/>
    <col min="3" max="3" width="16.77734375" style="20" customWidth="1"/>
    <col min="4" max="4" width="13.77734375" style="21" customWidth="1"/>
    <col min="5" max="5" width="9.77734375" style="21" customWidth="1"/>
    <col min="6" max="6" width="13.77734375" style="21" customWidth="1"/>
    <col min="7" max="7" width="18.77734375" style="20" customWidth="1"/>
    <col min="8" max="8" width="11.109375" style="20" hidden="1" customWidth="1"/>
    <col min="9" max="9" width="11" style="20" hidden="1" customWidth="1"/>
    <col min="10" max="10" width="7.109375" style="20" hidden="1" customWidth="1"/>
    <col min="11" max="11" width="14" style="20" hidden="1" customWidth="1"/>
    <col min="12" max="12" width="0" style="20" hidden="1" customWidth="1"/>
    <col min="13" max="13" width="7.109375" style="20"/>
    <col min="14" max="14" width="10.77734375" style="20" bestFit="1" customWidth="1"/>
    <col min="15" max="15" width="11.109375" style="20" customWidth="1"/>
    <col min="16" max="16" width="10.44140625" style="20" bestFit="1" customWidth="1"/>
    <col min="17" max="16384" width="7.109375" style="20"/>
  </cols>
  <sheetData>
    <row r="1" spans="1:15" s="19" customFormat="1" ht="42" customHeight="1" x14ac:dyDescent="0.15">
      <c r="A1" s="386" t="s">
        <v>71</v>
      </c>
      <c r="B1" s="386"/>
      <c r="C1" s="386"/>
      <c r="D1" s="386"/>
      <c r="E1" s="386"/>
      <c r="F1" s="386"/>
      <c r="G1" s="386"/>
    </row>
    <row r="2" spans="1:15" ht="20.100000000000001" customHeight="1" x14ac:dyDescent="0.15"/>
    <row r="3" spans="1:15" s="26" customFormat="1" ht="30" customHeight="1" x14ac:dyDescent="0.15">
      <c r="A3" s="16" t="s">
        <v>482</v>
      </c>
      <c r="B3" s="22"/>
      <c r="C3" s="23"/>
      <c r="D3" s="24"/>
      <c r="E3" s="24"/>
      <c r="F3" s="24"/>
      <c r="G3" s="25" t="s">
        <v>494</v>
      </c>
    </row>
    <row r="4" spans="1:15" ht="35.1" customHeight="1" x14ac:dyDescent="0.15">
      <c r="A4" s="387" t="s">
        <v>434</v>
      </c>
      <c r="B4" s="388"/>
      <c r="C4" s="389"/>
      <c r="D4" s="27" t="s">
        <v>502</v>
      </c>
      <c r="E4" s="27" t="s">
        <v>439</v>
      </c>
      <c r="F4" s="340" t="s">
        <v>451</v>
      </c>
      <c r="G4" s="313" t="s">
        <v>411</v>
      </c>
      <c r="L4" s="346">
        <f>4+5+5</f>
        <v>14</v>
      </c>
    </row>
    <row r="5" spans="1:15" ht="23.1" customHeight="1" x14ac:dyDescent="0.15">
      <c r="A5" s="390" t="s">
        <v>53</v>
      </c>
      <c r="B5" s="29" t="s">
        <v>54</v>
      </c>
      <c r="C5" s="30" t="s">
        <v>42</v>
      </c>
      <c r="D5" s="31"/>
      <c r="E5" s="392">
        <v>21.75</v>
      </c>
      <c r="F5" s="31"/>
      <c r="G5" s="32"/>
      <c r="I5" s="33"/>
    </row>
    <row r="6" spans="1:15" ht="23.1" customHeight="1" x14ac:dyDescent="0.15">
      <c r="A6" s="390"/>
      <c r="B6" s="34" t="s">
        <v>43</v>
      </c>
      <c r="C6" s="35" t="s">
        <v>44</v>
      </c>
      <c r="D6" s="36"/>
      <c r="E6" s="393"/>
      <c r="F6" s="36"/>
      <c r="G6" s="37"/>
      <c r="I6" s="33"/>
    </row>
    <row r="7" spans="1:15" ht="23.1" customHeight="1" x14ac:dyDescent="0.15">
      <c r="A7" s="390"/>
      <c r="B7" s="34" t="s">
        <v>45</v>
      </c>
      <c r="C7" s="38"/>
      <c r="D7" s="39"/>
      <c r="E7" s="393"/>
      <c r="F7" s="39"/>
      <c r="G7" s="40"/>
      <c r="I7" s="33"/>
    </row>
    <row r="8" spans="1:15" ht="23.1" customHeight="1" x14ac:dyDescent="0.15">
      <c r="A8" s="390"/>
      <c r="B8" s="41" t="s">
        <v>46</v>
      </c>
      <c r="C8" s="42" t="s">
        <v>47</v>
      </c>
      <c r="D8" s="43"/>
      <c r="E8" s="393"/>
      <c r="F8" s="43"/>
      <c r="G8" s="45"/>
      <c r="I8" s="33"/>
    </row>
    <row r="9" spans="1:15" ht="23.1" customHeight="1" x14ac:dyDescent="0.15">
      <c r="A9" s="390"/>
      <c r="B9" s="29" t="s">
        <v>55</v>
      </c>
      <c r="C9" s="46" t="s">
        <v>35</v>
      </c>
      <c r="D9" s="47">
        <f>'노집 (3)'!D8</f>
        <v>8275440</v>
      </c>
      <c r="E9" s="393"/>
      <c r="F9" s="47">
        <f>TRUNC((D9/$E$5)*$L$4)</f>
        <v>5326720</v>
      </c>
      <c r="G9" s="49"/>
      <c r="I9" s="33"/>
      <c r="N9" s="33"/>
      <c r="O9" s="357"/>
    </row>
    <row r="10" spans="1:15" ht="23.1" customHeight="1" x14ac:dyDescent="0.15">
      <c r="A10" s="390"/>
      <c r="B10" s="34" t="s">
        <v>172</v>
      </c>
      <c r="C10" s="35" t="s">
        <v>37</v>
      </c>
      <c r="D10" s="36">
        <f>'노집 (3)'!G8</f>
        <v>993052</v>
      </c>
      <c r="E10" s="393"/>
      <c r="F10" s="36">
        <f t="shared" ref="F10:F12" si="0">TRUNC((D10/$E$5)*$L$4)</f>
        <v>639205</v>
      </c>
      <c r="G10" s="37"/>
      <c r="I10" s="33"/>
      <c r="N10" s="33"/>
      <c r="O10" s="357"/>
    </row>
    <row r="11" spans="1:15" ht="23.1" customHeight="1" x14ac:dyDescent="0.15">
      <c r="A11" s="390"/>
      <c r="B11" s="34" t="s">
        <v>173</v>
      </c>
      <c r="C11" s="51" t="s">
        <v>36</v>
      </c>
      <c r="D11" s="36">
        <f>'노집 (3)'!J8</f>
        <v>1952720</v>
      </c>
      <c r="E11" s="393"/>
      <c r="F11" s="36">
        <f t="shared" si="0"/>
        <v>1256923</v>
      </c>
      <c r="G11" s="52"/>
      <c r="I11" s="33"/>
      <c r="N11" s="33"/>
      <c r="O11" s="357"/>
    </row>
    <row r="12" spans="1:15" ht="23.1" customHeight="1" x14ac:dyDescent="0.15">
      <c r="A12" s="390"/>
      <c r="B12" s="34" t="s">
        <v>39</v>
      </c>
      <c r="C12" s="51" t="s">
        <v>38</v>
      </c>
      <c r="D12" s="36">
        <f>'노집 (3)'!M8</f>
        <v>0</v>
      </c>
      <c r="E12" s="393"/>
      <c r="F12" s="36">
        <f t="shared" si="0"/>
        <v>0</v>
      </c>
      <c r="G12" s="52"/>
      <c r="I12" s="33"/>
      <c r="N12" s="33"/>
      <c r="O12" s="357"/>
    </row>
    <row r="13" spans="1:15" ht="23.1" customHeight="1" x14ac:dyDescent="0.15">
      <c r="A13" s="390"/>
      <c r="B13" s="34"/>
      <c r="C13" s="53"/>
      <c r="D13" s="39"/>
      <c r="E13" s="393"/>
      <c r="F13" s="39"/>
      <c r="G13" s="40"/>
      <c r="I13" s="33"/>
      <c r="N13" s="33"/>
      <c r="O13" s="357"/>
    </row>
    <row r="14" spans="1:15" ht="23.1" customHeight="1" x14ac:dyDescent="0.15">
      <c r="A14" s="390"/>
      <c r="B14" s="41"/>
      <c r="C14" s="42" t="s">
        <v>47</v>
      </c>
      <c r="D14" s="43">
        <f>SUM(D9:D13)</f>
        <v>11221212</v>
      </c>
      <c r="E14" s="393"/>
      <c r="F14" s="43">
        <f>SUM(F9:F13)</f>
        <v>7222848</v>
      </c>
      <c r="G14" s="45" t="s">
        <v>301</v>
      </c>
      <c r="I14" s="33"/>
      <c r="N14" s="33"/>
      <c r="O14" s="357"/>
    </row>
    <row r="15" spans="1:15" ht="23.1" customHeight="1" x14ac:dyDescent="0.15">
      <c r="A15" s="390"/>
      <c r="B15" s="29" t="s">
        <v>56</v>
      </c>
      <c r="C15" s="35" t="str">
        <f>'집계표 (3)'!B10</f>
        <v>산 재 보 험 료</v>
      </c>
      <c r="D15" s="36">
        <f>'집계표 (3)'!C10</f>
        <v>96502</v>
      </c>
      <c r="E15" s="393"/>
      <c r="F15" s="36">
        <f t="shared" ref="F15:F21" si="1">TRUNC((D15/$E$5)*$L$4)</f>
        <v>62116</v>
      </c>
      <c r="G15" s="37"/>
      <c r="I15" s="33"/>
      <c r="N15" s="33"/>
      <c r="O15" s="357"/>
    </row>
    <row r="16" spans="1:15" ht="23.1" customHeight="1" x14ac:dyDescent="0.15">
      <c r="A16" s="390"/>
      <c r="B16" s="34"/>
      <c r="C16" s="35" t="str">
        <f>'집계표 (3)'!B11</f>
        <v>국민건강보험료</v>
      </c>
      <c r="D16" s="36">
        <f>'집계표 (3)'!C11</f>
        <v>397791</v>
      </c>
      <c r="E16" s="393"/>
      <c r="F16" s="36">
        <f t="shared" si="1"/>
        <v>256049</v>
      </c>
      <c r="G16" s="37"/>
      <c r="I16" s="33"/>
      <c r="N16" s="33"/>
      <c r="O16" s="357"/>
    </row>
    <row r="17" spans="1:16" ht="23.1" customHeight="1" x14ac:dyDescent="0.15">
      <c r="A17" s="390"/>
      <c r="B17" s="34" t="s">
        <v>0</v>
      </c>
      <c r="C17" s="35" t="str">
        <f>'집계표 (3)'!B12</f>
        <v>노인장기요양보험료</v>
      </c>
      <c r="D17" s="36">
        <f>'집계표 (3)'!C12</f>
        <v>51513</v>
      </c>
      <c r="E17" s="393"/>
      <c r="F17" s="36">
        <f t="shared" si="1"/>
        <v>33157</v>
      </c>
      <c r="G17" s="37"/>
      <c r="I17" s="33"/>
      <c r="N17" s="33"/>
      <c r="O17" s="357"/>
    </row>
    <row r="18" spans="1:16" ht="23.1" customHeight="1" x14ac:dyDescent="0.15">
      <c r="A18" s="390"/>
      <c r="B18" s="34"/>
      <c r="C18" s="35" t="str">
        <f>'집계표 (3)'!B13</f>
        <v>국  민  연  금</v>
      </c>
      <c r="D18" s="36">
        <f>'집계표 (3)'!C13</f>
        <v>525039</v>
      </c>
      <c r="E18" s="393"/>
      <c r="F18" s="36">
        <f>D18</f>
        <v>525039</v>
      </c>
      <c r="G18" s="37" t="s">
        <v>417</v>
      </c>
      <c r="I18" s="33"/>
      <c r="N18" s="33"/>
      <c r="O18" s="357"/>
    </row>
    <row r="19" spans="1:16" ht="23.1" customHeight="1" x14ac:dyDescent="0.15">
      <c r="A19" s="390"/>
      <c r="B19" s="34"/>
      <c r="C19" s="35" t="str">
        <f>'집계표 (3)'!B14</f>
        <v>고 용 보 험 료</v>
      </c>
      <c r="D19" s="36">
        <f>'집계표 (3)'!C14</f>
        <v>129043</v>
      </c>
      <c r="E19" s="393"/>
      <c r="F19" s="36">
        <f t="shared" si="1"/>
        <v>83062</v>
      </c>
      <c r="G19" s="37"/>
      <c r="I19" s="33"/>
      <c r="N19" s="33"/>
      <c r="O19" s="357"/>
    </row>
    <row r="20" spans="1:16" ht="23.1" customHeight="1" x14ac:dyDescent="0.15">
      <c r="A20" s="390"/>
      <c r="B20" s="34" t="s">
        <v>46</v>
      </c>
      <c r="C20" s="35" t="str">
        <f>'집계표 (3)'!B15</f>
        <v>임금채권보장기금</v>
      </c>
      <c r="D20" s="36">
        <f>'집계표 (3)'!C15</f>
        <v>6732</v>
      </c>
      <c r="E20" s="393"/>
      <c r="F20" s="36">
        <f t="shared" si="1"/>
        <v>4333</v>
      </c>
      <c r="G20" s="37"/>
      <c r="I20" s="33"/>
      <c r="N20" s="33"/>
      <c r="O20" s="357"/>
    </row>
    <row r="21" spans="1:16" ht="23.1" customHeight="1" x14ac:dyDescent="0.15">
      <c r="A21" s="390"/>
      <c r="B21" s="34"/>
      <c r="C21" s="35" t="str">
        <f>'집계표 (3)'!B16</f>
        <v>복 리 후 생 비</v>
      </c>
      <c r="D21" s="36">
        <f>'집계표 (3)'!C16</f>
        <v>440000</v>
      </c>
      <c r="E21" s="393"/>
      <c r="F21" s="36">
        <f t="shared" si="1"/>
        <v>283218</v>
      </c>
      <c r="G21" s="37"/>
      <c r="I21" s="33"/>
      <c r="N21" s="33"/>
      <c r="O21" s="357"/>
    </row>
    <row r="22" spans="1:16" ht="23.1" customHeight="1" x14ac:dyDescent="0.15">
      <c r="A22" s="390"/>
      <c r="B22" s="34"/>
      <c r="C22" s="35"/>
      <c r="D22" s="36"/>
      <c r="E22" s="393"/>
      <c r="F22" s="36"/>
      <c r="G22" s="55"/>
      <c r="I22" s="33"/>
      <c r="N22" s="33"/>
      <c r="O22" s="357"/>
    </row>
    <row r="23" spans="1:16" ht="23.1" customHeight="1" x14ac:dyDescent="0.15">
      <c r="A23" s="390"/>
      <c r="B23" s="34"/>
      <c r="C23" s="38"/>
      <c r="D23" s="39"/>
      <c r="E23" s="393"/>
      <c r="F23" s="39"/>
      <c r="G23" s="40"/>
      <c r="I23" s="33"/>
      <c r="N23" s="33"/>
      <c r="O23" s="357"/>
    </row>
    <row r="24" spans="1:16" ht="23.1" customHeight="1" x14ac:dyDescent="0.15">
      <c r="A24" s="391"/>
      <c r="B24" s="41"/>
      <c r="C24" s="42" t="s">
        <v>47</v>
      </c>
      <c r="D24" s="43">
        <f>SUM(D15:D23)</f>
        <v>1646620</v>
      </c>
      <c r="E24" s="343"/>
      <c r="F24" s="43">
        <f>SUM(F15:F23)</f>
        <v>1246974</v>
      </c>
      <c r="G24" s="45" t="s">
        <v>302</v>
      </c>
      <c r="H24" s="56">
        <f>D8+D14+D24</f>
        <v>12867832</v>
      </c>
      <c r="I24" s="33"/>
      <c r="N24" s="33"/>
      <c r="O24" s="357"/>
    </row>
    <row r="25" spans="1:16" ht="23.1" customHeight="1" x14ac:dyDescent="0.15">
      <c r="A25" s="57" t="s">
        <v>5</v>
      </c>
      <c r="B25" s="383" t="str">
        <f>"일반관리비("&amp;I25*100&amp;".0%)"</f>
        <v>일반관리비(8.0%)</v>
      </c>
      <c r="C25" s="384"/>
      <c r="D25" s="43">
        <f>INT((D8+D14+D24)*I25)</f>
        <v>1029426</v>
      </c>
      <c r="E25" s="343"/>
      <c r="F25" s="43">
        <f>INT((F8+F14+F24)*I25)</f>
        <v>677585</v>
      </c>
      <c r="G25" s="58" t="str">
        <f>"(1. + 2. + 3.) × "&amp;I25*100&amp;".0%"</f>
        <v>(1. + 2. + 3.) × 8.0%</v>
      </c>
      <c r="H25" s="20" t="s">
        <v>67</v>
      </c>
      <c r="I25" s="59">
        <v>0.08</v>
      </c>
      <c r="J25" s="20" t="s">
        <v>358</v>
      </c>
      <c r="N25" s="33"/>
      <c r="O25" s="357"/>
    </row>
    <row r="26" spans="1:16" ht="23.1" customHeight="1" x14ac:dyDescent="0.15">
      <c r="A26" s="57" t="s">
        <v>6</v>
      </c>
      <c r="B26" s="383" t="str">
        <f>"이     윤("&amp;I26*100&amp;".0%)"</f>
        <v>이     윤(10.0%)</v>
      </c>
      <c r="C26" s="384"/>
      <c r="D26" s="43">
        <f>INT((D14+D24+D25)*I26)</f>
        <v>1389725</v>
      </c>
      <c r="E26" s="343"/>
      <c r="F26" s="43">
        <f>INT((F14+F24+F25)*I26)</f>
        <v>914740</v>
      </c>
      <c r="G26" s="60" t="str">
        <f>"(2. + 3. + 4.) × "&amp;I26*100&amp;".0%"</f>
        <v>(2. + 3. + 4.) × 10.0%</v>
      </c>
      <c r="H26" s="20" t="s">
        <v>68</v>
      </c>
      <c r="I26" s="59">
        <v>0.1</v>
      </c>
      <c r="M26" s="56"/>
      <c r="N26" s="33"/>
      <c r="O26" s="357"/>
    </row>
    <row r="27" spans="1:16" ht="23.1" customHeight="1" x14ac:dyDescent="0.15">
      <c r="A27" s="57" t="s">
        <v>7</v>
      </c>
      <c r="B27" s="383" t="s">
        <v>63</v>
      </c>
      <c r="C27" s="384"/>
      <c r="D27" s="43">
        <f>TRUNC(D8+D14+D24+D25+D26)</f>
        <v>15286983</v>
      </c>
      <c r="E27" s="343"/>
      <c r="F27" s="43">
        <f>TRUNC(F8+F14+F24+F25+F26)</f>
        <v>10062147</v>
      </c>
      <c r="G27" s="61" t="s">
        <v>8</v>
      </c>
      <c r="H27" s="56"/>
      <c r="I27" s="33"/>
      <c r="K27" s="33"/>
      <c r="N27" s="33"/>
      <c r="O27" s="357"/>
    </row>
    <row r="28" spans="1:16" ht="23.1" customHeight="1" x14ac:dyDescent="0.15">
      <c r="A28" s="57" t="s">
        <v>9</v>
      </c>
      <c r="B28" s="383" t="s">
        <v>10</v>
      </c>
      <c r="C28" s="384"/>
      <c r="D28" s="43">
        <f>INT(D27*10%)</f>
        <v>1528698</v>
      </c>
      <c r="E28" s="343"/>
      <c r="F28" s="43">
        <f>INT(F27*10%)</f>
        <v>1006214</v>
      </c>
      <c r="G28" s="58" t="s">
        <v>11</v>
      </c>
      <c r="H28" s="285"/>
      <c r="I28" s="286"/>
      <c r="N28" s="33"/>
      <c r="O28" s="357"/>
    </row>
    <row r="29" spans="1:16" ht="23.1" customHeight="1" x14ac:dyDescent="0.15">
      <c r="A29" s="57" t="s">
        <v>12</v>
      </c>
      <c r="B29" s="383" t="s">
        <v>64</v>
      </c>
      <c r="C29" s="384"/>
      <c r="D29" s="43">
        <f>TRUNC(D27+D28)</f>
        <v>16815681</v>
      </c>
      <c r="E29" s="343"/>
      <c r="F29" s="43">
        <f>TRUNC(F27+F28,-2)</f>
        <v>11068300</v>
      </c>
      <c r="G29" s="61" t="s">
        <v>13</v>
      </c>
      <c r="H29" s="287"/>
      <c r="I29" s="385"/>
      <c r="K29" s="286"/>
      <c r="N29" s="33"/>
      <c r="O29" s="357"/>
      <c r="P29" s="357"/>
    </row>
    <row r="30" spans="1:16" ht="23.1" customHeight="1" x14ac:dyDescent="0.15">
      <c r="A30" s="26" t="s">
        <v>412</v>
      </c>
      <c r="H30" s="287"/>
      <c r="I30" s="385"/>
    </row>
    <row r="31" spans="1:16" ht="23.1" customHeight="1" x14ac:dyDescent="0.15"/>
    <row r="32" spans="1:16" s="21" customFormat="1" ht="23.1" customHeight="1" x14ac:dyDescent="0.15">
      <c r="A32" s="20"/>
      <c r="B32" s="20"/>
      <c r="C32" s="20"/>
      <c r="G32" s="20"/>
      <c r="H32" s="20"/>
      <c r="I32" s="20"/>
      <c r="J32" s="20"/>
      <c r="K32" s="20"/>
      <c r="L32" s="20"/>
      <c r="M32" s="20"/>
      <c r="N32" s="20"/>
    </row>
  </sheetData>
  <mergeCells count="10">
    <mergeCell ref="B28:C28"/>
    <mergeCell ref="B29:C29"/>
    <mergeCell ref="I29:I30"/>
    <mergeCell ref="E5:E23"/>
    <mergeCell ref="A1:G1"/>
    <mergeCell ref="A4:C4"/>
    <mergeCell ref="A5:A24"/>
    <mergeCell ref="B25:C25"/>
    <mergeCell ref="B26:C26"/>
    <mergeCell ref="B27:C27"/>
  </mergeCells>
  <phoneticPr fontId="17" type="noConversion"/>
  <printOptions horizontalCentered="1" gridLinesSet="0"/>
  <pageMargins left="0.51181102362204722" right="0.51181102362204722" top="1.0236220472440944" bottom="0.55118110236220474" header="0.7086614173228347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5"/>
  <sheetViews>
    <sheetView view="pageBreakPreview" zoomScale="60" zoomScaleNormal="100" workbookViewId="0">
      <selection activeCell="H12" sqref="H12"/>
    </sheetView>
  </sheetViews>
  <sheetFormatPr defaultRowHeight="13.5" x14ac:dyDescent="0.15"/>
  <cols>
    <col min="1" max="13" width="5.6640625" customWidth="1"/>
  </cols>
  <sheetData>
    <row r="1" spans="1:13" ht="39.950000000000003" customHeight="1" x14ac:dyDescent="0.1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ht="39.950000000000003" customHeight="1" x14ac:dyDescent="0.15">
      <c r="A2" s="363"/>
      <c r="B2" s="363"/>
      <c r="C2" s="363"/>
      <c r="D2" s="363"/>
      <c r="E2" s="2"/>
      <c r="F2" s="2"/>
      <c r="G2" s="2"/>
      <c r="H2" s="2"/>
      <c r="I2" s="2"/>
      <c r="J2" s="2"/>
      <c r="K2" s="2"/>
      <c r="L2" s="2"/>
      <c r="M2" s="2"/>
    </row>
    <row r="3" spans="1:13" ht="39.950000000000003" customHeight="1" x14ac:dyDescent="0.15">
      <c r="A3" s="3"/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</row>
    <row r="4" spans="1:13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  <c r="J4" s="2"/>
      <c r="K4" s="2"/>
      <c r="L4" s="2"/>
      <c r="M4" s="2"/>
    </row>
    <row r="5" spans="1:13" ht="39.950000000000003" customHeight="1" x14ac:dyDescent="0.15">
      <c r="A5" s="375" t="s">
        <v>359</v>
      </c>
      <c r="B5" s="375"/>
      <c r="C5" s="375"/>
      <c r="D5" s="375"/>
      <c r="E5" s="375"/>
      <c r="F5" s="375"/>
      <c r="G5" s="375"/>
      <c r="H5" s="375"/>
      <c r="I5" s="375"/>
      <c r="J5" s="366" t="s">
        <v>149</v>
      </c>
      <c r="K5" s="366"/>
      <c r="L5" s="366"/>
      <c r="M5" s="366"/>
    </row>
    <row r="6" spans="1:13" ht="39.950000000000003" customHeight="1" x14ac:dyDescent="0.15">
      <c r="A6" s="376"/>
      <c r="B6" s="376"/>
      <c r="C6" s="376"/>
      <c r="D6" s="376"/>
      <c r="E6" s="376"/>
      <c r="F6" s="376"/>
      <c r="G6" s="376"/>
      <c r="H6" s="376"/>
      <c r="I6" s="376"/>
      <c r="J6" s="366"/>
      <c r="K6" s="366"/>
      <c r="L6" s="366"/>
      <c r="M6" s="366"/>
    </row>
    <row r="7" spans="1:13" ht="39.950000000000003" customHeight="1" x14ac:dyDescent="0.15">
      <c r="A7" s="7"/>
      <c r="B7" s="224"/>
      <c r="C7" s="377"/>
      <c r="D7" s="377"/>
      <c r="E7" s="377"/>
      <c r="F7" s="377"/>
      <c r="G7" s="377"/>
      <c r="H7" s="377"/>
      <c r="I7" s="377"/>
      <c r="J7" s="366"/>
      <c r="K7" s="366"/>
      <c r="L7" s="366"/>
      <c r="M7" s="366"/>
    </row>
    <row r="8" spans="1:13" ht="39.950000000000003" customHeight="1" x14ac:dyDescent="0.15">
      <c r="A8" s="2"/>
      <c r="B8" s="224"/>
      <c r="C8" s="377"/>
      <c r="D8" s="377"/>
      <c r="E8" s="377"/>
      <c r="F8" s="377"/>
      <c r="G8" s="377"/>
      <c r="H8" s="377"/>
      <c r="I8" s="377"/>
      <c r="J8" s="366"/>
      <c r="K8" s="366"/>
      <c r="L8" s="366"/>
      <c r="M8" s="366"/>
    </row>
    <row r="9" spans="1:13" ht="39.950000000000003" customHeight="1" x14ac:dyDescent="0.15">
      <c r="A9" s="2"/>
      <c r="B9" s="224"/>
      <c r="C9" s="377"/>
      <c r="D9" s="377"/>
      <c r="E9" s="377"/>
      <c r="F9" s="377"/>
      <c r="G9" s="377"/>
      <c r="H9" s="377"/>
      <c r="I9" s="377"/>
      <c r="J9" s="366"/>
      <c r="K9" s="366"/>
      <c r="L9" s="366"/>
      <c r="M9" s="366"/>
    </row>
    <row r="10" spans="1:13" ht="39.950000000000003" customHeight="1" x14ac:dyDescent="0.15">
      <c r="A10" s="2"/>
      <c r="B10" s="8"/>
      <c r="C10" s="9"/>
      <c r="D10" s="9"/>
      <c r="E10" s="9"/>
      <c r="F10" s="9"/>
      <c r="G10" s="9"/>
      <c r="H10" s="9"/>
      <c r="I10" s="9"/>
      <c r="J10" s="2"/>
      <c r="K10" s="2"/>
      <c r="L10" s="2"/>
      <c r="M10" s="2"/>
    </row>
    <row r="11" spans="1:13" ht="39.950000000000003" customHeight="1" x14ac:dyDescent="0.15">
      <c r="A11" s="2"/>
      <c r="B11" s="8"/>
      <c r="C11" s="9"/>
      <c r="D11" s="9"/>
      <c r="E11" s="9"/>
      <c r="F11" s="9"/>
      <c r="G11" s="9"/>
      <c r="H11" s="9"/>
      <c r="I11" s="9"/>
      <c r="J11" s="2"/>
      <c r="K11" s="2"/>
      <c r="L11" s="2"/>
      <c r="M11" s="2"/>
    </row>
    <row r="12" spans="1:13" ht="39.950000000000003" customHeight="1" x14ac:dyDescent="0.15">
      <c r="A12" s="2"/>
      <c r="B12" s="8"/>
      <c r="C12" s="9"/>
      <c r="D12" s="9"/>
      <c r="E12" s="9"/>
      <c r="F12" s="9"/>
      <c r="G12" s="9"/>
      <c r="H12" s="9"/>
      <c r="I12" s="9"/>
      <c r="J12" s="2"/>
      <c r="K12" s="2"/>
      <c r="L12" s="2"/>
      <c r="M12" s="2"/>
    </row>
    <row r="13" spans="1:13" ht="39.950000000000003" customHeight="1" x14ac:dyDescent="0.15">
      <c r="A13" s="2"/>
      <c r="B13" s="8"/>
      <c r="C13" s="9"/>
      <c r="D13" s="9"/>
      <c r="E13" s="9"/>
      <c r="F13" s="9"/>
      <c r="G13" s="9"/>
      <c r="H13" s="9"/>
      <c r="I13" s="9"/>
      <c r="J13" s="2"/>
      <c r="K13" s="2"/>
      <c r="L13" s="2"/>
      <c r="M13" s="2"/>
    </row>
    <row r="14" spans="1:13" ht="39.950000000000003" customHeight="1" x14ac:dyDescent="0.15">
      <c r="A14" s="2"/>
      <c r="B14" s="8"/>
      <c r="C14" s="9"/>
      <c r="D14" s="9"/>
      <c r="E14" s="9"/>
      <c r="F14" s="9"/>
      <c r="G14" s="9"/>
      <c r="H14" s="9"/>
      <c r="I14" s="9"/>
      <c r="J14" s="2"/>
      <c r="K14" s="2"/>
      <c r="L14" s="2"/>
      <c r="M14" s="2"/>
    </row>
    <row r="15" spans="1:13" ht="39.950000000000003" customHeight="1" x14ac:dyDescent="0.15">
      <c r="A15" s="2"/>
      <c r="B15" s="9"/>
      <c r="C15" s="9"/>
      <c r="D15" s="9"/>
      <c r="E15" s="9"/>
      <c r="F15" s="9"/>
      <c r="G15" s="9"/>
      <c r="H15" s="9"/>
      <c r="I15" s="9"/>
      <c r="J15" s="2"/>
      <c r="K15" s="2"/>
      <c r="L15" s="2"/>
      <c r="M15" s="2"/>
    </row>
    <row r="16" spans="1:13" ht="39.950000000000003" customHeight="1" x14ac:dyDescent="0.15">
      <c r="A16" s="2"/>
      <c r="B16" s="9"/>
      <c r="C16" s="9"/>
      <c r="D16" s="9"/>
      <c r="E16" s="9"/>
      <c r="F16" s="9"/>
      <c r="G16" s="9"/>
      <c r="H16" s="9"/>
      <c r="I16" s="9"/>
      <c r="J16" s="2"/>
      <c r="K16" s="2"/>
      <c r="L16" s="2"/>
      <c r="M16" s="2"/>
    </row>
    <row r="17" ht="39.950000000000003" customHeight="1" x14ac:dyDescent="0.15"/>
    <row r="18" ht="39.950000000000003" customHeight="1" x14ac:dyDescent="0.15"/>
    <row r="19" ht="39.950000000000003" customHeight="1" x14ac:dyDescent="0.15"/>
    <row r="20" ht="39.950000000000003" customHeight="1" x14ac:dyDescent="0.15"/>
    <row r="21" ht="39.950000000000003" customHeight="1" x14ac:dyDescent="0.15"/>
    <row r="22" ht="39.950000000000003" customHeight="1" x14ac:dyDescent="0.15"/>
    <row r="23" ht="39.950000000000003" customHeight="1" x14ac:dyDescent="0.15"/>
    <row r="24" ht="39.950000000000003" customHeight="1" x14ac:dyDescent="0.15"/>
    <row r="25" ht="39.950000000000003" customHeight="1" x14ac:dyDescent="0.15"/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4803149606299213" header="0.31496062992125984" footer="0.31496062992125984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="85" zoomScaleNormal="100" zoomScaleSheetLayoutView="85" workbookViewId="0">
      <pane xSplit="2" ySplit="4" topLeftCell="C5" activePane="bottomRight" state="frozen"/>
      <selection activeCell="H12" sqref="H12"/>
      <selection pane="topRight" activeCell="H12" sqref="H12"/>
      <selection pane="bottomLeft" activeCell="H12" sqref="H12"/>
      <selection pane="bottomRight" activeCell="H12" sqref="H12"/>
    </sheetView>
  </sheetViews>
  <sheetFormatPr defaultColWidth="7.109375" defaultRowHeight="24.95" customHeight="1" x14ac:dyDescent="0.15"/>
  <cols>
    <col min="1" max="1" width="7.77734375" style="20" customWidth="1"/>
    <col min="2" max="2" width="25.77734375" style="20" customWidth="1"/>
    <col min="3" max="3" width="25.77734375" style="65" customWidth="1"/>
    <col min="4" max="4" width="20.77734375" style="65" customWidth="1"/>
    <col min="5" max="5" width="9.44140625" style="20" customWidth="1"/>
    <col min="6" max="6" width="10.109375" style="20" bestFit="1" customWidth="1"/>
    <col min="7" max="250" width="7.109375" style="20"/>
    <col min="251" max="251" width="5.88671875" style="20" customWidth="1"/>
    <col min="252" max="252" width="18" style="20" customWidth="1"/>
    <col min="253" max="259" width="14.33203125" style="20" customWidth="1"/>
    <col min="260" max="260" width="12.77734375" style="20" customWidth="1"/>
    <col min="261" max="261" width="9.44140625" style="20" customWidth="1"/>
    <col min="262" max="262" width="10.109375" style="20" bestFit="1" customWidth="1"/>
    <col min="263" max="506" width="7.109375" style="20"/>
    <col min="507" max="507" width="5.88671875" style="20" customWidth="1"/>
    <col min="508" max="508" width="18" style="20" customWidth="1"/>
    <col min="509" max="515" width="14.33203125" style="20" customWidth="1"/>
    <col min="516" max="516" width="12.77734375" style="20" customWidth="1"/>
    <col min="517" max="517" width="9.44140625" style="20" customWidth="1"/>
    <col min="518" max="518" width="10.109375" style="20" bestFit="1" customWidth="1"/>
    <col min="519" max="762" width="7.109375" style="20"/>
    <col min="763" max="763" width="5.88671875" style="20" customWidth="1"/>
    <col min="764" max="764" width="18" style="20" customWidth="1"/>
    <col min="765" max="771" width="14.33203125" style="20" customWidth="1"/>
    <col min="772" max="772" width="12.77734375" style="20" customWidth="1"/>
    <col min="773" max="773" width="9.44140625" style="20" customWidth="1"/>
    <col min="774" max="774" width="10.109375" style="20" bestFit="1" customWidth="1"/>
    <col min="775" max="1018" width="7.109375" style="20"/>
    <col min="1019" max="1019" width="5.88671875" style="20" customWidth="1"/>
    <col min="1020" max="1020" width="18" style="20" customWidth="1"/>
    <col min="1021" max="1027" width="14.33203125" style="20" customWidth="1"/>
    <col min="1028" max="1028" width="12.77734375" style="20" customWidth="1"/>
    <col min="1029" max="1029" width="9.44140625" style="20" customWidth="1"/>
    <col min="1030" max="1030" width="10.109375" style="20" bestFit="1" customWidth="1"/>
    <col min="1031" max="1274" width="7.109375" style="20"/>
    <col min="1275" max="1275" width="5.88671875" style="20" customWidth="1"/>
    <col min="1276" max="1276" width="18" style="20" customWidth="1"/>
    <col min="1277" max="1283" width="14.33203125" style="20" customWidth="1"/>
    <col min="1284" max="1284" width="12.77734375" style="20" customWidth="1"/>
    <col min="1285" max="1285" width="9.44140625" style="20" customWidth="1"/>
    <col min="1286" max="1286" width="10.109375" style="20" bestFit="1" customWidth="1"/>
    <col min="1287" max="1530" width="7.109375" style="20"/>
    <col min="1531" max="1531" width="5.88671875" style="20" customWidth="1"/>
    <col min="1532" max="1532" width="18" style="20" customWidth="1"/>
    <col min="1533" max="1539" width="14.33203125" style="20" customWidth="1"/>
    <col min="1540" max="1540" width="12.77734375" style="20" customWidth="1"/>
    <col min="1541" max="1541" width="9.44140625" style="20" customWidth="1"/>
    <col min="1542" max="1542" width="10.109375" style="20" bestFit="1" customWidth="1"/>
    <col min="1543" max="1786" width="7.109375" style="20"/>
    <col min="1787" max="1787" width="5.88671875" style="20" customWidth="1"/>
    <col min="1788" max="1788" width="18" style="20" customWidth="1"/>
    <col min="1789" max="1795" width="14.33203125" style="20" customWidth="1"/>
    <col min="1796" max="1796" width="12.77734375" style="20" customWidth="1"/>
    <col min="1797" max="1797" width="9.44140625" style="20" customWidth="1"/>
    <col min="1798" max="1798" width="10.109375" style="20" bestFit="1" customWidth="1"/>
    <col min="1799" max="2042" width="7.109375" style="20"/>
    <col min="2043" max="2043" width="5.88671875" style="20" customWidth="1"/>
    <col min="2044" max="2044" width="18" style="20" customWidth="1"/>
    <col min="2045" max="2051" width="14.33203125" style="20" customWidth="1"/>
    <col min="2052" max="2052" width="12.77734375" style="20" customWidth="1"/>
    <col min="2053" max="2053" width="9.44140625" style="20" customWidth="1"/>
    <col min="2054" max="2054" width="10.109375" style="20" bestFit="1" customWidth="1"/>
    <col min="2055" max="2298" width="7.109375" style="20"/>
    <col min="2299" max="2299" width="5.88671875" style="20" customWidth="1"/>
    <col min="2300" max="2300" width="18" style="20" customWidth="1"/>
    <col min="2301" max="2307" width="14.33203125" style="20" customWidth="1"/>
    <col min="2308" max="2308" width="12.77734375" style="20" customWidth="1"/>
    <col min="2309" max="2309" width="9.44140625" style="20" customWidth="1"/>
    <col min="2310" max="2310" width="10.109375" style="20" bestFit="1" customWidth="1"/>
    <col min="2311" max="2554" width="7.109375" style="20"/>
    <col min="2555" max="2555" width="5.88671875" style="20" customWidth="1"/>
    <col min="2556" max="2556" width="18" style="20" customWidth="1"/>
    <col min="2557" max="2563" width="14.33203125" style="20" customWidth="1"/>
    <col min="2564" max="2564" width="12.77734375" style="20" customWidth="1"/>
    <col min="2565" max="2565" width="9.44140625" style="20" customWidth="1"/>
    <col min="2566" max="2566" width="10.109375" style="20" bestFit="1" customWidth="1"/>
    <col min="2567" max="2810" width="7.109375" style="20"/>
    <col min="2811" max="2811" width="5.88671875" style="20" customWidth="1"/>
    <col min="2812" max="2812" width="18" style="20" customWidth="1"/>
    <col min="2813" max="2819" width="14.33203125" style="20" customWidth="1"/>
    <col min="2820" max="2820" width="12.77734375" style="20" customWidth="1"/>
    <col min="2821" max="2821" width="9.44140625" style="20" customWidth="1"/>
    <col min="2822" max="2822" width="10.109375" style="20" bestFit="1" customWidth="1"/>
    <col min="2823" max="3066" width="7.109375" style="20"/>
    <col min="3067" max="3067" width="5.88671875" style="20" customWidth="1"/>
    <col min="3068" max="3068" width="18" style="20" customWidth="1"/>
    <col min="3069" max="3075" width="14.33203125" style="20" customWidth="1"/>
    <col min="3076" max="3076" width="12.77734375" style="20" customWidth="1"/>
    <col min="3077" max="3077" width="9.44140625" style="20" customWidth="1"/>
    <col min="3078" max="3078" width="10.109375" style="20" bestFit="1" customWidth="1"/>
    <col min="3079" max="3322" width="7.109375" style="20"/>
    <col min="3323" max="3323" width="5.88671875" style="20" customWidth="1"/>
    <col min="3324" max="3324" width="18" style="20" customWidth="1"/>
    <col min="3325" max="3331" width="14.33203125" style="20" customWidth="1"/>
    <col min="3332" max="3332" width="12.77734375" style="20" customWidth="1"/>
    <col min="3333" max="3333" width="9.44140625" style="20" customWidth="1"/>
    <col min="3334" max="3334" width="10.109375" style="20" bestFit="1" customWidth="1"/>
    <col min="3335" max="3578" width="7.109375" style="20"/>
    <col min="3579" max="3579" width="5.88671875" style="20" customWidth="1"/>
    <col min="3580" max="3580" width="18" style="20" customWidth="1"/>
    <col min="3581" max="3587" width="14.33203125" style="20" customWidth="1"/>
    <col min="3588" max="3588" width="12.77734375" style="20" customWidth="1"/>
    <col min="3589" max="3589" width="9.44140625" style="20" customWidth="1"/>
    <col min="3590" max="3590" width="10.109375" style="20" bestFit="1" customWidth="1"/>
    <col min="3591" max="3834" width="7.109375" style="20"/>
    <col min="3835" max="3835" width="5.88671875" style="20" customWidth="1"/>
    <col min="3836" max="3836" width="18" style="20" customWidth="1"/>
    <col min="3837" max="3843" width="14.33203125" style="20" customWidth="1"/>
    <col min="3844" max="3844" width="12.77734375" style="20" customWidth="1"/>
    <col min="3845" max="3845" width="9.44140625" style="20" customWidth="1"/>
    <col min="3846" max="3846" width="10.109375" style="20" bestFit="1" customWidth="1"/>
    <col min="3847" max="4090" width="7.109375" style="20"/>
    <col min="4091" max="4091" width="5.88671875" style="20" customWidth="1"/>
    <col min="4092" max="4092" width="18" style="20" customWidth="1"/>
    <col min="4093" max="4099" width="14.33203125" style="20" customWidth="1"/>
    <col min="4100" max="4100" width="12.77734375" style="20" customWidth="1"/>
    <col min="4101" max="4101" width="9.44140625" style="20" customWidth="1"/>
    <col min="4102" max="4102" width="10.109375" style="20" bestFit="1" customWidth="1"/>
    <col min="4103" max="4346" width="7.109375" style="20"/>
    <col min="4347" max="4347" width="5.88671875" style="20" customWidth="1"/>
    <col min="4348" max="4348" width="18" style="20" customWidth="1"/>
    <col min="4349" max="4355" width="14.33203125" style="20" customWidth="1"/>
    <col min="4356" max="4356" width="12.77734375" style="20" customWidth="1"/>
    <col min="4357" max="4357" width="9.44140625" style="20" customWidth="1"/>
    <col min="4358" max="4358" width="10.109375" style="20" bestFit="1" customWidth="1"/>
    <col min="4359" max="4602" width="7.109375" style="20"/>
    <col min="4603" max="4603" width="5.88671875" style="20" customWidth="1"/>
    <col min="4604" max="4604" width="18" style="20" customWidth="1"/>
    <col min="4605" max="4611" width="14.33203125" style="20" customWidth="1"/>
    <col min="4612" max="4612" width="12.77734375" style="20" customWidth="1"/>
    <col min="4613" max="4613" width="9.44140625" style="20" customWidth="1"/>
    <col min="4614" max="4614" width="10.109375" style="20" bestFit="1" customWidth="1"/>
    <col min="4615" max="4858" width="7.109375" style="20"/>
    <col min="4859" max="4859" width="5.88671875" style="20" customWidth="1"/>
    <col min="4860" max="4860" width="18" style="20" customWidth="1"/>
    <col min="4861" max="4867" width="14.33203125" style="20" customWidth="1"/>
    <col min="4868" max="4868" width="12.77734375" style="20" customWidth="1"/>
    <col min="4869" max="4869" width="9.44140625" style="20" customWidth="1"/>
    <col min="4870" max="4870" width="10.109375" style="20" bestFit="1" customWidth="1"/>
    <col min="4871" max="5114" width="7.109375" style="20"/>
    <col min="5115" max="5115" width="5.88671875" style="20" customWidth="1"/>
    <col min="5116" max="5116" width="18" style="20" customWidth="1"/>
    <col min="5117" max="5123" width="14.33203125" style="20" customWidth="1"/>
    <col min="5124" max="5124" width="12.77734375" style="20" customWidth="1"/>
    <col min="5125" max="5125" width="9.44140625" style="20" customWidth="1"/>
    <col min="5126" max="5126" width="10.109375" style="20" bestFit="1" customWidth="1"/>
    <col min="5127" max="5370" width="7.109375" style="20"/>
    <col min="5371" max="5371" width="5.88671875" style="20" customWidth="1"/>
    <col min="5372" max="5372" width="18" style="20" customWidth="1"/>
    <col min="5373" max="5379" width="14.33203125" style="20" customWidth="1"/>
    <col min="5380" max="5380" width="12.77734375" style="20" customWidth="1"/>
    <col min="5381" max="5381" width="9.44140625" style="20" customWidth="1"/>
    <col min="5382" max="5382" width="10.109375" style="20" bestFit="1" customWidth="1"/>
    <col min="5383" max="5626" width="7.109375" style="20"/>
    <col min="5627" max="5627" width="5.88671875" style="20" customWidth="1"/>
    <col min="5628" max="5628" width="18" style="20" customWidth="1"/>
    <col min="5629" max="5635" width="14.33203125" style="20" customWidth="1"/>
    <col min="5636" max="5636" width="12.77734375" style="20" customWidth="1"/>
    <col min="5637" max="5637" width="9.44140625" style="20" customWidth="1"/>
    <col min="5638" max="5638" width="10.109375" style="20" bestFit="1" customWidth="1"/>
    <col min="5639" max="5882" width="7.109375" style="20"/>
    <col min="5883" max="5883" width="5.88671875" style="20" customWidth="1"/>
    <col min="5884" max="5884" width="18" style="20" customWidth="1"/>
    <col min="5885" max="5891" width="14.33203125" style="20" customWidth="1"/>
    <col min="5892" max="5892" width="12.77734375" style="20" customWidth="1"/>
    <col min="5893" max="5893" width="9.44140625" style="20" customWidth="1"/>
    <col min="5894" max="5894" width="10.109375" style="20" bestFit="1" customWidth="1"/>
    <col min="5895" max="6138" width="7.109375" style="20"/>
    <col min="6139" max="6139" width="5.88671875" style="20" customWidth="1"/>
    <col min="6140" max="6140" width="18" style="20" customWidth="1"/>
    <col min="6141" max="6147" width="14.33203125" style="20" customWidth="1"/>
    <col min="6148" max="6148" width="12.77734375" style="20" customWidth="1"/>
    <col min="6149" max="6149" width="9.44140625" style="20" customWidth="1"/>
    <col min="6150" max="6150" width="10.109375" style="20" bestFit="1" customWidth="1"/>
    <col min="6151" max="6394" width="7.109375" style="20"/>
    <col min="6395" max="6395" width="5.88671875" style="20" customWidth="1"/>
    <col min="6396" max="6396" width="18" style="20" customWidth="1"/>
    <col min="6397" max="6403" width="14.33203125" style="20" customWidth="1"/>
    <col min="6404" max="6404" width="12.77734375" style="20" customWidth="1"/>
    <col min="6405" max="6405" width="9.44140625" style="20" customWidth="1"/>
    <col min="6406" max="6406" width="10.109375" style="20" bestFit="1" customWidth="1"/>
    <col min="6407" max="6650" width="7.109375" style="20"/>
    <col min="6651" max="6651" width="5.88671875" style="20" customWidth="1"/>
    <col min="6652" max="6652" width="18" style="20" customWidth="1"/>
    <col min="6653" max="6659" width="14.33203125" style="20" customWidth="1"/>
    <col min="6660" max="6660" width="12.77734375" style="20" customWidth="1"/>
    <col min="6661" max="6661" width="9.44140625" style="20" customWidth="1"/>
    <col min="6662" max="6662" width="10.109375" style="20" bestFit="1" customWidth="1"/>
    <col min="6663" max="6906" width="7.109375" style="20"/>
    <col min="6907" max="6907" width="5.88671875" style="20" customWidth="1"/>
    <col min="6908" max="6908" width="18" style="20" customWidth="1"/>
    <col min="6909" max="6915" width="14.33203125" style="20" customWidth="1"/>
    <col min="6916" max="6916" width="12.77734375" style="20" customWidth="1"/>
    <col min="6917" max="6917" width="9.44140625" style="20" customWidth="1"/>
    <col min="6918" max="6918" width="10.109375" style="20" bestFit="1" customWidth="1"/>
    <col min="6919" max="7162" width="7.109375" style="20"/>
    <col min="7163" max="7163" width="5.88671875" style="20" customWidth="1"/>
    <col min="7164" max="7164" width="18" style="20" customWidth="1"/>
    <col min="7165" max="7171" width="14.33203125" style="20" customWidth="1"/>
    <col min="7172" max="7172" width="12.77734375" style="20" customWidth="1"/>
    <col min="7173" max="7173" width="9.44140625" style="20" customWidth="1"/>
    <col min="7174" max="7174" width="10.109375" style="20" bestFit="1" customWidth="1"/>
    <col min="7175" max="7418" width="7.109375" style="20"/>
    <col min="7419" max="7419" width="5.88671875" style="20" customWidth="1"/>
    <col min="7420" max="7420" width="18" style="20" customWidth="1"/>
    <col min="7421" max="7427" width="14.33203125" style="20" customWidth="1"/>
    <col min="7428" max="7428" width="12.77734375" style="20" customWidth="1"/>
    <col min="7429" max="7429" width="9.44140625" style="20" customWidth="1"/>
    <col min="7430" max="7430" width="10.109375" style="20" bestFit="1" customWidth="1"/>
    <col min="7431" max="7674" width="7.109375" style="20"/>
    <col min="7675" max="7675" width="5.88671875" style="20" customWidth="1"/>
    <col min="7676" max="7676" width="18" style="20" customWidth="1"/>
    <col min="7677" max="7683" width="14.33203125" style="20" customWidth="1"/>
    <col min="7684" max="7684" width="12.77734375" style="20" customWidth="1"/>
    <col min="7685" max="7685" width="9.44140625" style="20" customWidth="1"/>
    <col min="7686" max="7686" width="10.109375" style="20" bestFit="1" customWidth="1"/>
    <col min="7687" max="7930" width="7.109375" style="20"/>
    <col min="7931" max="7931" width="5.88671875" style="20" customWidth="1"/>
    <col min="7932" max="7932" width="18" style="20" customWidth="1"/>
    <col min="7933" max="7939" width="14.33203125" style="20" customWidth="1"/>
    <col min="7940" max="7940" width="12.77734375" style="20" customWidth="1"/>
    <col min="7941" max="7941" width="9.44140625" style="20" customWidth="1"/>
    <col min="7942" max="7942" width="10.109375" style="20" bestFit="1" customWidth="1"/>
    <col min="7943" max="8186" width="7.109375" style="20"/>
    <col min="8187" max="8187" width="5.88671875" style="20" customWidth="1"/>
    <col min="8188" max="8188" width="18" style="20" customWidth="1"/>
    <col min="8189" max="8195" width="14.33203125" style="20" customWidth="1"/>
    <col min="8196" max="8196" width="12.77734375" style="20" customWidth="1"/>
    <col min="8197" max="8197" width="9.44140625" style="20" customWidth="1"/>
    <col min="8198" max="8198" width="10.109375" style="20" bestFit="1" customWidth="1"/>
    <col min="8199" max="8442" width="7.109375" style="20"/>
    <col min="8443" max="8443" width="5.88671875" style="20" customWidth="1"/>
    <col min="8444" max="8444" width="18" style="20" customWidth="1"/>
    <col min="8445" max="8451" width="14.33203125" style="20" customWidth="1"/>
    <col min="8452" max="8452" width="12.77734375" style="20" customWidth="1"/>
    <col min="8453" max="8453" width="9.44140625" style="20" customWidth="1"/>
    <col min="8454" max="8454" width="10.109375" style="20" bestFit="1" customWidth="1"/>
    <col min="8455" max="8698" width="7.109375" style="20"/>
    <col min="8699" max="8699" width="5.88671875" style="20" customWidth="1"/>
    <col min="8700" max="8700" width="18" style="20" customWidth="1"/>
    <col min="8701" max="8707" width="14.33203125" style="20" customWidth="1"/>
    <col min="8708" max="8708" width="12.77734375" style="20" customWidth="1"/>
    <col min="8709" max="8709" width="9.44140625" style="20" customWidth="1"/>
    <col min="8710" max="8710" width="10.109375" style="20" bestFit="1" customWidth="1"/>
    <col min="8711" max="8954" width="7.109375" style="20"/>
    <col min="8955" max="8955" width="5.88671875" style="20" customWidth="1"/>
    <col min="8956" max="8956" width="18" style="20" customWidth="1"/>
    <col min="8957" max="8963" width="14.33203125" style="20" customWidth="1"/>
    <col min="8964" max="8964" width="12.77734375" style="20" customWidth="1"/>
    <col min="8965" max="8965" width="9.44140625" style="20" customWidth="1"/>
    <col min="8966" max="8966" width="10.109375" style="20" bestFit="1" customWidth="1"/>
    <col min="8967" max="9210" width="7.109375" style="20"/>
    <col min="9211" max="9211" width="5.88671875" style="20" customWidth="1"/>
    <col min="9212" max="9212" width="18" style="20" customWidth="1"/>
    <col min="9213" max="9219" width="14.33203125" style="20" customWidth="1"/>
    <col min="9220" max="9220" width="12.77734375" style="20" customWidth="1"/>
    <col min="9221" max="9221" width="9.44140625" style="20" customWidth="1"/>
    <col min="9222" max="9222" width="10.109375" style="20" bestFit="1" customWidth="1"/>
    <col min="9223" max="9466" width="7.109375" style="20"/>
    <col min="9467" max="9467" width="5.88671875" style="20" customWidth="1"/>
    <col min="9468" max="9468" width="18" style="20" customWidth="1"/>
    <col min="9469" max="9475" width="14.33203125" style="20" customWidth="1"/>
    <col min="9476" max="9476" width="12.77734375" style="20" customWidth="1"/>
    <col min="9477" max="9477" width="9.44140625" style="20" customWidth="1"/>
    <col min="9478" max="9478" width="10.109375" style="20" bestFit="1" customWidth="1"/>
    <col min="9479" max="9722" width="7.109375" style="20"/>
    <col min="9723" max="9723" width="5.88671875" style="20" customWidth="1"/>
    <col min="9724" max="9724" width="18" style="20" customWidth="1"/>
    <col min="9725" max="9731" width="14.33203125" style="20" customWidth="1"/>
    <col min="9732" max="9732" width="12.77734375" style="20" customWidth="1"/>
    <col min="9733" max="9733" width="9.44140625" style="20" customWidth="1"/>
    <col min="9734" max="9734" width="10.109375" style="20" bestFit="1" customWidth="1"/>
    <col min="9735" max="9978" width="7.109375" style="20"/>
    <col min="9979" max="9979" width="5.88671875" style="20" customWidth="1"/>
    <col min="9980" max="9980" width="18" style="20" customWidth="1"/>
    <col min="9981" max="9987" width="14.33203125" style="20" customWidth="1"/>
    <col min="9988" max="9988" width="12.77734375" style="20" customWidth="1"/>
    <col min="9989" max="9989" width="9.44140625" style="20" customWidth="1"/>
    <col min="9990" max="9990" width="10.109375" style="20" bestFit="1" customWidth="1"/>
    <col min="9991" max="10234" width="7.109375" style="20"/>
    <col min="10235" max="10235" width="5.88671875" style="20" customWidth="1"/>
    <col min="10236" max="10236" width="18" style="20" customWidth="1"/>
    <col min="10237" max="10243" width="14.33203125" style="20" customWidth="1"/>
    <col min="10244" max="10244" width="12.77734375" style="20" customWidth="1"/>
    <col min="10245" max="10245" width="9.44140625" style="20" customWidth="1"/>
    <col min="10246" max="10246" width="10.109375" style="20" bestFit="1" customWidth="1"/>
    <col min="10247" max="10490" width="7.109375" style="20"/>
    <col min="10491" max="10491" width="5.88671875" style="20" customWidth="1"/>
    <col min="10492" max="10492" width="18" style="20" customWidth="1"/>
    <col min="10493" max="10499" width="14.33203125" style="20" customWidth="1"/>
    <col min="10500" max="10500" width="12.77734375" style="20" customWidth="1"/>
    <col min="10501" max="10501" width="9.44140625" style="20" customWidth="1"/>
    <col min="10502" max="10502" width="10.109375" style="20" bestFit="1" customWidth="1"/>
    <col min="10503" max="10746" width="7.109375" style="20"/>
    <col min="10747" max="10747" width="5.88671875" style="20" customWidth="1"/>
    <col min="10748" max="10748" width="18" style="20" customWidth="1"/>
    <col min="10749" max="10755" width="14.33203125" style="20" customWidth="1"/>
    <col min="10756" max="10756" width="12.77734375" style="20" customWidth="1"/>
    <col min="10757" max="10757" width="9.44140625" style="20" customWidth="1"/>
    <col min="10758" max="10758" width="10.109375" style="20" bestFit="1" customWidth="1"/>
    <col min="10759" max="11002" width="7.109375" style="20"/>
    <col min="11003" max="11003" width="5.88671875" style="20" customWidth="1"/>
    <col min="11004" max="11004" width="18" style="20" customWidth="1"/>
    <col min="11005" max="11011" width="14.33203125" style="20" customWidth="1"/>
    <col min="11012" max="11012" width="12.77734375" style="20" customWidth="1"/>
    <col min="11013" max="11013" width="9.44140625" style="20" customWidth="1"/>
    <col min="11014" max="11014" width="10.109375" style="20" bestFit="1" customWidth="1"/>
    <col min="11015" max="11258" width="7.109375" style="20"/>
    <col min="11259" max="11259" width="5.88671875" style="20" customWidth="1"/>
    <col min="11260" max="11260" width="18" style="20" customWidth="1"/>
    <col min="11261" max="11267" width="14.33203125" style="20" customWidth="1"/>
    <col min="11268" max="11268" width="12.77734375" style="20" customWidth="1"/>
    <col min="11269" max="11269" width="9.44140625" style="20" customWidth="1"/>
    <col min="11270" max="11270" width="10.109375" style="20" bestFit="1" customWidth="1"/>
    <col min="11271" max="11514" width="7.109375" style="20"/>
    <col min="11515" max="11515" width="5.88671875" style="20" customWidth="1"/>
    <col min="11516" max="11516" width="18" style="20" customWidth="1"/>
    <col min="11517" max="11523" width="14.33203125" style="20" customWidth="1"/>
    <col min="11524" max="11524" width="12.77734375" style="20" customWidth="1"/>
    <col min="11525" max="11525" width="9.44140625" style="20" customWidth="1"/>
    <col min="11526" max="11526" width="10.109375" style="20" bestFit="1" customWidth="1"/>
    <col min="11527" max="11770" width="7.109375" style="20"/>
    <col min="11771" max="11771" width="5.88671875" style="20" customWidth="1"/>
    <col min="11772" max="11772" width="18" style="20" customWidth="1"/>
    <col min="11773" max="11779" width="14.33203125" style="20" customWidth="1"/>
    <col min="11780" max="11780" width="12.77734375" style="20" customWidth="1"/>
    <col min="11781" max="11781" width="9.44140625" style="20" customWidth="1"/>
    <col min="11782" max="11782" width="10.109375" style="20" bestFit="1" customWidth="1"/>
    <col min="11783" max="12026" width="7.109375" style="20"/>
    <col min="12027" max="12027" width="5.88671875" style="20" customWidth="1"/>
    <col min="12028" max="12028" width="18" style="20" customWidth="1"/>
    <col min="12029" max="12035" width="14.33203125" style="20" customWidth="1"/>
    <col min="12036" max="12036" width="12.77734375" style="20" customWidth="1"/>
    <col min="12037" max="12037" width="9.44140625" style="20" customWidth="1"/>
    <col min="12038" max="12038" width="10.109375" style="20" bestFit="1" customWidth="1"/>
    <col min="12039" max="12282" width="7.109375" style="20"/>
    <col min="12283" max="12283" width="5.88671875" style="20" customWidth="1"/>
    <col min="12284" max="12284" width="18" style="20" customWidth="1"/>
    <col min="12285" max="12291" width="14.33203125" style="20" customWidth="1"/>
    <col min="12292" max="12292" width="12.77734375" style="20" customWidth="1"/>
    <col min="12293" max="12293" width="9.44140625" style="20" customWidth="1"/>
    <col min="12294" max="12294" width="10.109375" style="20" bestFit="1" customWidth="1"/>
    <col min="12295" max="12538" width="7.109375" style="20"/>
    <col min="12539" max="12539" width="5.88671875" style="20" customWidth="1"/>
    <col min="12540" max="12540" width="18" style="20" customWidth="1"/>
    <col min="12541" max="12547" width="14.33203125" style="20" customWidth="1"/>
    <col min="12548" max="12548" width="12.77734375" style="20" customWidth="1"/>
    <col min="12549" max="12549" width="9.44140625" style="20" customWidth="1"/>
    <col min="12550" max="12550" width="10.109375" style="20" bestFit="1" customWidth="1"/>
    <col min="12551" max="12794" width="7.109375" style="20"/>
    <col min="12795" max="12795" width="5.88671875" style="20" customWidth="1"/>
    <col min="12796" max="12796" width="18" style="20" customWidth="1"/>
    <col min="12797" max="12803" width="14.33203125" style="20" customWidth="1"/>
    <col min="12804" max="12804" width="12.77734375" style="20" customWidth="1"/>
    <col min="12805" max="12805" width="9.44140625" style="20" customWidth="1"/>
    <col min="12806" max="12806" width="10.109375" style="20" bestFit="1" customWidth="1"/>
    <col min="12807" max="13050" width="7.109375" style="20"/>
    <col min="13051" max="13051" width="5.88671875" style="20" customWidth="1"/>
    <col min="13052" max="13052" width="18" style="20" customWidth="1"/>
    <col min="13053" max="13059" width="14.33203125" style="20" customWidth="1"/>
    <col min="13060" max="13060" width="12.77734375" style="20" customWidth="1"/>
    <col min="13061" max="13061" width="9.44140625" style="20" customWidth="1"/>
    <col min="13062" max="13062" width="10.109375" style="20" bestFit="1" customWidth="1"/>
    <col min="13063" max="13306" width="7.109375" style="20"/>
    <col min="13307" max="13307" width="5.88671875" style="20" customWidth="1"/>
    <col min="13308" max="13308" width="18" style="20" customWidth="1"/>
    <col min="13309" max="13315" width="14.33203125" style="20" customWidth="1"/>
    <col min="13316" max="13316" width="12.77734375" style="20" customWidth="1"/>
    <col min="13317" max="13317" width="9.44140625" style="20" customWidth="1"/>
    <col min="13318" max="13318" width="10.109375" style="20" bestFit="1" customWidth="1"/>
    <col min="13319" max="13562" width="7.109375" style="20"/>
    <col min="13563" max="13563" width="5.88671875" style="20" customWidth="1"/>
    <col min="13564" max="13564" width="18" style="20" customWidth="1"/>
    <col min="13565" max="13571" width="14.33203125" style="20" customWidth="1"/>
    <col min="13572" max="13572" width="12.77734375" style="20" customWidth="1"/>
    <col min="13573" max="13573" width="9.44140625" style="20" customWidth="1"/>
    <col min="13574" max="13574" width="10.109375" style="20" bestFit="1" customWidth="1"/>
    <col min="13575" max="13818" width="7.109375" style="20"/>
    <col min="13819" max="13819" width="5.88671875" style="20" customWidth="1"/>
    <col min="13820" max="13820" width="18" style="20" customWidth="1"/>
    <col min="13821" max="13827" width="14.33203125" style="20" customWidth="1"/>
    <col min="13828" max="13828" width="12.77734375" style="20" customWidth="1"/>
    <col min="13829" max="13829" width="9.44140625" style="20" customWidth="1"/>
    <col min="13830" max="13830" width="10.109375" style="20" bestFit="1" customWidth="1"/>
    <col min="13831" max="14074" width="7.109375" style="20"/>
    <col min="14075" max="14075" width="5.88671875" style="20" customWidth="1"/>
    <col min="14076" max="14076" width="18" style="20" customWidth="1"/>
    <col min="14077" max="14083" width="14.33203125" style="20" customWidth="1"/>
    <col min="14084" max="14084" width="12.77734375" style="20" customWidth="1"/>
    <col min="14085" max="14085" width="9.44140625" style="20" customWidth="1"/>
    <col min="14086" max="14086" width="10.109375" style="20" bestFit="1" customWidth="1"/>
    <col min="14087" max="14330" width="7.109375" style="20"/>
    <col min="14331" max="14331" width="5.88671875" style="20" customWidth="1"/>
    <col min="14332" max="14332" width="18" style="20" customWidth="1"/>
    <col min="14333" max="14339" width="14.33203125" style="20" customWidth="1"/>
    <col min="14340" max="14340" width="12.77734375" style="20" customWidth="1"/>
    <col min="14341" max="14341" width="9.44140625" style="20" customWidth="1"/>
    <col min="14342" max="14342" width="10.109375" style="20" bestFit="1" customWidth="1"/>
    <col min="14343" max="14586" width="7.109375" style="20"/>
    <col min="14587" max="14587" width="5.88671875" style="20" customWidth="1"/>
    <col min="14588" max="14588" width="18" style="20" customWidth="1"/>
    <col min="14589" max="14595" width="14.33203125" style="20" customWidth="1"/>
    <col min="14596" max="14596" width="12.77734375" style="20" customWidth="1"/>
    <col min="14597" max="14597" width="9.44140625" style="20" customWidth="1"/>
    <col min="14598" max="14598" width="10.109375" style="20" bestFit="1" customWidth="1"/>
    <col min="14599" max="14842" width="7.109375" style="20"/>
    <col min="14843" max="14843" width="5.88671875" style="20" customWidth="1"/>
    <col min="14844" max="14844" width="18" style="20" customWidth="1"/>
    <col min="14845" max="14851" width="14.33203125" style="20" customWidth="1"/>
    <col min="14852" max="14852" width="12.77734375" style="20" customWidth="1"/>
    <col min="14853" max="14853" width="9.44140625" style="20" customWidth="1"/>
    <col min="14854" max="14854" width="10.109375" style="20" bestFit="1" customWidth="1"/>
    <col min="14855" max="15098" width="7.109375" style="20"/>
    <col min="15099" max="15099" width="5.88671875" style="20" customWidth="1"/>
    <col min="15100" max="15100" width="18" style="20" customWidth="1"/>
    <col min="15101" max="15107" width="14.33203125" style="20" customWidth="1"/>
    <col min="15108" max="15108" width="12.77734375" style="20" customWidth="1"/>
    <col min="15109" max="15109" width="9.44140625" style="20" customWidth="1"/>
    <col min="15110" max="15110" width="10.109375" style="20" bestFit="1" customWidth="1"/>
    <col min="15111" max="15354" width="7.109375" style="20"/>
    <col min="15355" max="15355" width="5.88671875" style="20" customWidth="1"/>
    <col min="15356" max="15356" width="18" style="20" customWidth="1"/>
    <col min="15357" max="15363" width="14.33203125" style="20" customWidth="1"/>
    <col min="15364" max="15364" width="12.77734375" style="20" customWidth="1"/>
    <col min="15365" max="15365" width="9.44140625" style="20" customWidth="1"/>
    <col min="15366" max="15366" width="10.109375" style="20" bestFit="1" customWidth="1"/>
    <col min="15367" max="15610" width="7.109375" style="20"/>
    <col min="15611" max="15611" width="5.88671875" style="20" customWidth="1"/>
    <col min="15612" max="15612" width="18" style="20" customWidth="1"/>
    <col min="15613" max="15619" width="14.33203125" style="20" customWidth="1"/>
    <col min="15620" max="15620" width="12.77734375" style="20" customWidth="1"/>
    <col min="15621" max="15621" width="9.44140625" style="20" customWidth="1"/>
    <col min="15622" max="15622" width="10.109375" style="20" bestFit="1" customWidth="1"/>
    <col min="15623" max="15866" width="7.109375" style="20"/>
    <col min="15867" max="15867" width="5.88671875" style="20" customWidth="1"/>
    <col min="15868" max="15868" width="18" style="20" customWidth="1"/>
    <col min="15869" max="15875" width="14.33203125" style="20" customWidth="1"/>
    <col min="15876" max="15876" width="12.77734375" style="20" customWidth="1"/>
    <col min="15877" max="15877" width="9.44140625" style="20" customWidth="1"/>
    <col min="15878" max="15878" width="10.109375" style="20" bestFit="1" customWidth="1"/>
    <col min="15879" max="16122" width="7.109375" style="20"/>
    <col min="16123" max="16123" width="5.88671875" style="20" customWidth="1"/>
    <col min="16124" max="16124" width="18" style="20" customWidth="1"/>
    <col min="16125" max="16131" width="14.33203125" style="20" customWidth="1"/>
    <col min="16132" max="16132" width="12.77734375" style="20" customWidth="1"/>
    <col min="16133" max="16133" width="9.44140625" style="20" customWidth="1"/>
    <col min="16134" max="16134" width="10.109375" style="20" bestFit="1" customWidth="1"/>
    <col min="16135" max="16384" width="7.109375" style="20"/>
  </cols>
  <sheetData>
    <row r="1" spans="1:6" s="64" customFormat="1" ht="42" customHeight="1" x14ac:dyDescent="0.15">
      <c r="A1" s="312" t="s">
        <v>384</v>
      </c>
      <c r="B1" s="62"/>
      <c r="C1" s="62"/>
      <c r="D1" s="63"/>
    </row>
    <row r="2" spans="1:6" ht="20.100000000000001" customHeight="1" x14ac:dyDescent="0.15"/>
    <row r="3" spans="1:6" s="67" customFormat="1" ht="30" customHeight="1" x14ac:dyDescent="0.15">
      <c r="A3" s="23" t="str">
        <f>'원가 (3)'!A3</f>
        <v>■ 과업명:백남준아트센터 기획전 방호인력 도급 용역[1개월 미만(8월) 기준]</v>
      </c>
      <c r="B3" s="66"/>
      <c r="C3" s="72"/>
      <c r="D3" s="25" t="s">
        <v>33</v>
      </c>
    </row>
    <row r="4" spans="1:6" s="26" customFormat="1" ht="30" customHeight="1" x14ac:dyDescent="0.15">
      <c r="A4" s="396" t="s">
        <v>79</v>
      </c>
      <c r="B4" s="396"/>
      <c r="C4" s="314" t="s">
        <v>344</v>
      </c>
      <c r="D4" s="313" t="s">
        <v>81</v>
      </c>
    </row>
    <row r="5" spans="1:6" ht="30" customHeight="1" x14ac:dyDescent="0.15">
      <c r="A5" s="397" t="s">
        <v>212</v>
      </c>
      <c r="B5" s="42" t="s">
        <v>35</v>
      </c>
      <c r="C5" s="68">
        <f>'노집 (3)'!$D6</f>
        <v>8275440</v>
      </c>
      <c r="D5" s="68"/>
      <c r="F5" s="69"/>
    </row>
    <row r="6" spans="1:6" ht="30" customHeight="1" x14ac:dyDescent="0.15">
      <c r="A6" s="390"/>
      <c r="B6" s="42" t="s">
        <v>37</v>
      </c>
      <c r="C6" s="68">
        <f>'노집 (3)'!$G6</f>
        <v>993052</v>
      </c>
      <c r="D6" s="68"/>
      <c r="F6" s="69"/>
    </row>
    <row r="7" spans="1:6" ht="30" customHeight="1" x14ac:dyDescent="0.15">
      <c r="A7" s="390"/>
      <c r="B7" s="42" t="s">
        <v>36</v>
      </c>
      <c r="C7" s="68">
        <f>'노집 (3)'!$J6</f>
        <v>1952720</v>
      </c>
      <c r="D7" s="68"/>
      <c r="F7" s="69"/>
    </row>
    <row r="8" spans="1:6" ht="30" customHeight="1" x14ac:dyDescent="0.15">
      <c r="A8" s="391"/>
      <c r="B8" s="42" t="s">
        <v>38</v>
      </c>
      <c r="C8" s="68">
        <f>'노집 (3)'!$M6</f>
        <v>0</v>
      </c>
      <c r="D8" s="68"/>
      <c r="F8" s="69"/>
    </row>
    <row r="9" spans="1:6" ht="30" customHeight="1" x14ac:dyDescent="0.15">
      <c r="A9" s="398" t="s">
        <v>19</v>
      </c>
      <c r="B9" s="399"/>
      <c r="C9" s="68">
        <f t="shared" ref="C9" si="0">SUM(C5:C8)</f>
        <v>11221212</v>
      </c>
      <c r="D9" s="68"/>
      <c r="F9" s="69"/>
    </row>
    <row r="10" spans="1:6" ht="30" customHeight="1" x14ac:dyDescent="0.15">
      <c r="A10" s="400" t="s">
        <v>161</v>
      </c>
      <c r="B10" s="42" t="s">
        <v>57</v>
      </c>
      <c r="C10" s="68">
        <f>'보험집 (3)'!$D6</f>
        <v>96502</v>
      </c>
      <c r="D10" s="68"/>
      <c r="F10" s="69"/>
    </row>
    <row r="11" spans="1:6" ht="30" customHeight="1" x14ac:dyDescent="0.15">
      <c r="A11" s="401"/>
      <c r="B11" s="70" t="s">
        <v>433</v>
      </c>
      <c r="C11" s="68">
        <f>'보험집 (3)'!$G6</f>
        <v>397791</v>
      </c>
      <c r="D11" s="68"/>
      <c r="F11" s="69"/>
    </row>
    <row r="12" spans="1:6" ht="30" customHeight="1" x14ac:dyDescent="0.15">
      <c r="A12" s="401"/>
      <c r="B12" s="70" t="s">
        <v>1</v>
      </c>
      <c r="C12" s="68">
        <f>'보험집 (3)'!$J6</f>
        <v>51513</v>
      </c>
      <c r="D12" s="68"/>
      <c r="F12" s="69"/>
    </row>
    <row r="13" spans="1:6" ht="30" customHeight="1" x14ac:dyDescent="0.15">
      <c r="A13" s="401"/>
      <c r="B13" s="42" t="s">
        <v>2</v>
      </c>
      <c r="C13" s="68">
        <f>'보험집 (3)'!$M6</f>
        <v>525039</v>
      </c>
      <c r="D13" s="68"/>
      <c r="F13" s="69"/>
    </row>
    <row r="14" spans="1:6" ht="30" customHeight="1" x14ac:dyDescent="0.15">
      <c r="A14" s="401"/>
      <c r="B14" s="42" t="s">
        <v>3</v>
      </c>
      <c r="C14" s="68">
        <f>'보험집 (3)'!$P6</f>
        <v>129043</v>
      </c>
      <c r="D14" s="68"/>
      <c r="F14" s="69"/>
    </row>
    <row r="15" spans="1:6" ht="30" customHeight="1" x14ac:dyDescent="0.15">
      <c r="A15" s="401"/>
      <c r="B15" s="42" t="s">
        <v>4</v>
      </c>
      <c r="C15" s="68">
        <f>'보험집 (3)'!$S6</f>
        <v>6732</v>
      </c>
      <c r="D15" s="68"/>
      <c r="F15" s="69"/>
    </row>
    <row r="16" spans="1:6" ht="30" customHeight="1" x14ac:dyDescent="0.15">
      <c r="A16" s="402"/>
      <c r="B16" s="42" t="s">
        <v>162</v>
      </c>
      <c r="C16" s="68">
        <f>'복리산출 (3)'!D8</f>
        <v>440000</v>
      </c>
      <c r="D16" s="68"/>
      <c r="F16" s="69"/>
    </row>
    <row r="17" spans="1:6" ht="30" customHeight="1" thickBot="1" x14ac:dyDescent="0.2">
      <c r="A17" s="403" t="s">
        <v>19</v>
      </c>
      <c r="B17" s="404"/>
      <c r="C17" s="71">
        <f t="shared" ref="C17" si="1">SUM(C10:C16)</f>
        <v>1646620</v>
      </c>
      <c r="D17" s="71"/>
      <c r="F17" s="69"/>
    </row>
    <row r="18" spans="1:6" s="26" customFormat="1" ht="30" customHeight="1" thickTop="1" x14ac:dyDescent="0.15">
      <c r="A18" s="394" t="s">
        <v>213</v>
      </c>
      <c r="B18" s="395"/>
      <c r="C18" s="315">
        <f>C9+C17</f>
        <v>12867832</v>
      </c>
      <c r="D18" s="315"/>
    </row>
    <row r="19" spans="1:6" ht="30" customHeight="1" x14ac:dyDescent="0.15">
      <c r="A19" s="20" t="s">
        <v>303</v>
      </c>
    </row>
    <row r="20" spans="1:6" ht="30" customHeight="1" x14ac:dyDescent="0.15">
      <c r="A20" s="20" t="s">
        <v>385</v>
      </c>
    </row>
    <row r="21" spans="1:6" ht="23.1" customHeight="1" x14ac:dyDescent="0.15"/>
  </sheetData>
  <mergeCells count="6">
    <mergeCell ref="A18:B18"/>
    <mergeCell ref="A4:B4"/>
    <mergeCell ref="A5:A8"/>
    <mergeCell ref="A9:B9"/>
    <mergeCell ref="A10:A16"/>
    <mergeCell ref="A17:B17"/>
  </mergeCells>
  <phoneticPr fontId="17" type="noConversion"/>
  <printOptions horizontalCentered="1"/>
  <pageMargins left="0.51181102362204722" right="0.51181102362204722" top="1.0236220472440944" bottom="0.70866141732283472" header="0.51181102362204722" footer="0.51181102362204722"/>
  <pageSetup paperSize="9" scale="95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H12" sqref="H12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64" t="s">
        <v>282</v>
      </c>
      <c r="B5" s="364"/>
      <c r="C5" s="364"/>
      <c r="D5" s="364"/>
      <c r="E5" s="364"/>
      <c r="F5" s="364"/>
      <c r="G5" s="364"/>
      <c r="H5" s="364"/>
      <c r="I5" s="364"/>
      <c r="J5" s="366">
        <v>1</v>
      </c>
      <c r="K5" s="366"/>
      <c r="L5" s="366"/>
      <c r="M5" s="366"/>
      <c r="S5" s="10"/>
      <c r="T5" s="11"/>
    </row>
    <row r="6" spans="1:20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  <c r="S6" s="10"/>
      <c r="T6" s="11"/>
    </row>
    <row r="7" spans="1:20" ht="39.950000000000003" customHeight="1" x14ac:dyDescent="0.15">
      <c r="A7" s="7"/>
      <c r="B7" s="12"/>
      <c r="C7" s="405"/>
      <c r="D7" s="405"/>
      <c r="E7" s="405"/>
      <c r="F7" s="405"/>
      <c r="G7" s="405"/>
      <c r="H7" s="405"/>
      <c r="I7" s="405"/>
      <c r="J7" s="366"/>
      <c r="K7" s="366"/>
      <c r="L7" s="366"/>
      <c r="M7" s="366"/>
      <c r="S7" s="10"/>
      <c r="T7" s="11"/>
    </row>
    <row r="8" spans="1:20" ht="39.950000000000003" customHeight="1" x14ac:dyDescent="0.15">
      <c r="B8" s="12"/>
      <c r="C8" s="405"/>
      <c r="D8" s="405"/>
      <c r="E8" s="405"/>
      <c r="F8" s="405"/>
      <c r="G8" s="405"/>
      <c r="H8" s="405"/>
      <c r="I8" s="405"/>
      <c r="J8" s="366"/>
      <c r="K8" s="366"/>
      <c r="L8" s="366"/>
      <c r="M8" s="366"/>
      <c r="S8" s="10"/>
      <c r="T8" s="11"/>
    </row>
    <row r="9" spans="1:20" ht="39.950000000000003" customHeight="1" x14ac:dyDescent="0.15">
      <c r="B9" s="12"/>
      <c r="C9" s="405"/>
      <c r="D9" s="405"/>
      <c r="E9" s="405"/>
      <c r="F9" s="405"/>
      <c r="G9" s="405"/>
      <c r="H9" s="405"/>
      <c r="I9" s="405"/>
      <c r="J9" s="366"/>
      <c r="K9" s="366"/>
      <c r="L9" s="366"/>
      <c r="M9" s="36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showZeros="0" view="pageBreakPreview" zoomScale="95" zoomScaleNormal="100" zoomScaleSheetLayoutView="95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D8" sqref="D8"/>
    </sheetView>
  </sheetViews>
  <sheetFormatPr defaultColWidth="8.88671875" defaultRowHeight="13.5" x14ac:dyDescent="0.15"/>
  <cols>
    <col min="1" max="1" width="24.5546875" style="77" customWidth="1"/>
    <col min="2" max="2" width="6.33203125" style="77" customWidth="1"/>
    <col min="3" max="3" width="6.77734375" style="77" customWidth="1"/>
    <col min="4" max="4" width="14.33203125" style="77" customWidth="1"/>
    <col min="5" max="5" width="17.88671875" style="77" customWidth="1"/>
    <col min="6" max="6" width="14.21875" style="77" customWidth="1"/>
    <col min="7" max="7" width="26.109375" style="77" customWidth="1"/>
    <col min="8" max="8" width="13.21875" style="77" customWidth="1"/>
    <col min="9" max="9" width="0" style="77" hidden="1" customWidth="1"/>
    <col min="10" max="10" width="13.44140625" style="77" hidden="1" customWidth="1"/>
    <col min="11" max="11" width="13.109375" style="77" hidden="1" customWidth="1"/>
    <col min="12" max="12" width="10.33203125" style="77" hidden="1" customWidth="1"/>
    <col min="13" max="16384" width="8.88671875" style="77"/>
  </cols>
  <sheetData>
    <row r="1" spans="1:12" ht="36.950000000000003" customHeight="1" x14ac:dyDescent="0.15">
      <c r="A1" s="411" t="s">
        <v>370</v>
      </c>
      <c r="B1" s="411"/>
      <c r="C1" s="411"/>
      <c r="D1" s="411"/>
      <c r="E1" s="411"/>
      <c r="F1" s="411"/>
      <c r="G1" s="411"/>
      <c r="H1" s="411"/>
    </row>
    <row r="2" spans="1:12" ht="20.100000000000001" customHeight="1" x14ac:dyDescent="0.15"/>
    <row r="3" spans="1:12" s="16" customFormat="1" ht="30" customHeight="1" x14ac:dyDescent="0.15">
      <c r="A3" s="23" t="str">
        <f>'원가 (3)'!$A$3</f>
        <v>■ 과업명:백남준아트센터 기획전 방호인력 도급 용역[1개월 미만(8월) 기준]</v>
      </c>
      <c r="H3" s="78" t="s">
        <v>284</v>
      </c>
      <c r="I3" s="79"/>
    </row>
    <row r="4" spans="1:12" s="79" customFormat="1" ht="30" customHeight="1" x14ac:dyDescent="0.15">
      <c r="A4" s="292" t="s">
        <v>22</v>
      </c>
      <c r="B4" s="80" t="s">
        <v>24</v>
      </c>
      <c r="C4" s="412" t="s">
        <v>60</v>
      </c>
      <c r="D4" s="413"/>
      <c r="E4" s="414"/>
      <c r="F4" s="80" t="s">
        <v>58</v>
      </c>
      <c r="G4" s="80" t="s">
        <v>59</v>
      </c>
      <c r="H4" s="80" t="s">
        <v>26</v>
      </c>
      <c r="I4" s="81" t="s">
        <v>169</v>
      </c>
      <c r="J4" s="81" t="s">
        <v>59</v>
      </c>
      <c r="K4" s="81" t="s">
        <v>170</v>
      </c>
    </row>
    <row r="5" spans="1:12" s="15" customFormat="1" ht="30" customHeight="1" x14ac:dyDescent="0.15">
      <c r="A5" s="379" t="s">
        <v>344</v>
      </c>
      <c r="B5" s="407">
        <v>4</v>
      </c>
      <c r="C5" s="407" t="s">
        <v>61</v>
      </c>
      <c r="D5" s="82" t="s">
        <v>345</v>
      </c>
      <c r="E5" s="288" t="s">
        <v>388</v>
      </c>
      <c r="F5" s="82">
        <v>4</v>
      </c>
      <c r="G5" s="288" t="s">
        <v>164</v>
      </c>
      <c r="H5" s="409"/>
      <c r="I5" s="83">
        <f>18-9</f>
        <v>9</v>
      </c>
      <c r="J5" s="84">
        <v>1</v>
      </c>
      <c r="K5" s="84">
        <f>I5-J5</f>
        <v>8</v>
      </c>
      <c r="L5" s="85"/>
    </row>
    <row r="6" spans="1:12" s="15" customFormat="1" ht="30" customHeight="1" x14ac:dyDescent="0.15">
      <c r="A6" s="415"/>
      <c r="B6" s="416"/>
      <c r="C6" s="416"/>
      <c r="D6" s="291" t="s">
        <v>346</v>
      </c>
      <c r="E6" s="86" t="s">
        <v>163</v>
      </c>
      <c r="F6" s="291"/>
      <c r="G6" s="86"/>
      <c r="H6" s="417"/>
      <c r="I6" s="87"/>
      <c r="J6" s="87"/>
      <c r="K6" s="87"/>
    </row>
    <row r="7" spans="1:12" s="15" customFormat="1" ht="30" customHeight="1" x14ac:dyDescent="0.15">
      <c r="A7" s="379"/>
      <c r="B7" s="407"/>
      <c r="C7" s="407"/>
      <c r="D7" s="82"/>
      <c r="E7" s="288"/>
      <c r="F7" s="82"/>
      <c r="G7" s="288"/>
      <c r="H7" s="409"/>
      <c r="I7" s="83"/>
      <c r="J7" s="84"/>
      <c r="K7" s="84"/>
    </row>
    <row r="8" spans="1:12" s="15" customFormat="1" ht="30" customHeight="1" thickBot="1" x14ac:dyDescent="0.2">
      <c r="A8" s="406"/>
      <c r="B8" s="408"/>
      <c r="C8" s="408"/>
      <c r="D8" s="318"/>
      <c r="E8" s="317"/>
      <c r="F8" s="318"/>
      <c r="G8" s="317"/>
      <c r="H8" s="410"/>
      <c r="I8" s="87"/>
      <c r="J8" s="87"/>
      <c r="K8" s="87"/>
      <c r="L8" s="88"/>
    </row>
    <row r="9" spans="1:12" s="16" customFormat="1" ht="30" customHeight="1" thickTop="1" x14ac:dyDescent="0.15">
      <c r="A9" s="316" t="s">
        <v>19</v>
      </c>
      <c r="B9" s="121">
        <f>SUM(B5:B8)</f>
        <v>4</v>
      </c>
      <c r="C9" s="121"/>
      <c r="D9" s="306"/>
      <c r="E9" s="306"/>
      <c r="F9" s="306"/>
      <c r="G9" s="306"/>
      <c r="H9" s="306"/>
      <c r="I9" s="90"/>
      <c r="J9" s="90"/>
      <c r="K9" s="90"/>
      <c r="L9" s="256"/>
    </row>
    <row r="10" spans="1:12" s="15" customFormat="1" ht="30" customHeight="1" x14ac:dyDescent="0.15">
      <c r="A10" s="15" t="s">
        <v>389</v>
      </c>
    </row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/>
    <row r="14" spans="1:12" s="15" customFormat="1" ht="20.100000000000001" customHeight="1" x14ac:dyDescent="0.15"/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20.100000000000001" customHeight="1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  <row r="149" s="15" customFormat="1" ht="12" x14ac:dyDescent="0.15"/>
  </sheetData>
  <mergeCells count="10">
    <mergeCell ref="A7:A8"/>
    <mergeCell ref="B7:B8"/>
    <mergeCell ref="C7:C8"/>
    <mergeCell ref="H7:H8"/>
    <mergeCell ref="A1:H1"/>
    <mergeCell ref="C4:E4"/>
    <mergeCell ref="A5:A6"/>
    <mergeCell ref="B5:B6"/>
    <mergeCell ref="C5:C6"/>
    <mergeCell ref="H5:H6"/>
  </mergeCells>
  <phoneticPr fontId="17" type="noConversion"/>
  <printOptions horizontalCentered="1"/>
  <pageMargins left="0.47244094488188981" right="0.47244094488188981" top="0.98425196850393704" bottom="0.47244094488188981" header="0.51181102362204722" footer="0.51181102362204722"/>
  <pageSetup paperSize="9" scale="9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view="pageBreakPreview" zoomScale="95" zoomScaleNormal="100" zoomScaleSheetLayoutView="95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D8" sqref="D8"/>
    </sheetView>
  </sheetViews>
  <sheetFormatPr defaultColWidth="8.88671875" defaultRowHeight="13.5" x14ac:dyDescent="0.15"/>
  <cols>
    <col min="1" max="1" width="14.5546875" style="77" customWidth="1"/>
    <col min="2" max="2" width="14.44140625" style="77" customWidth="1"/>
    <col min="3" max="3" width="4.77734375" style="77" customWidth="1"/>
    <col min="4" max="7" width="16.77734375" style="77" customWidth="1"/>
    <col min="8" max="8" width="8.77734375" style="77" customWidth="1"/>
    <col min="9" max="9" width="10.44140625" style="77" customWidth="1"/>
    <col min="10" max="12" width="0" style="77" hidden="1" customWidth="1"/>
    <col min="13" max="16384" width="8.88671875" style="77"/>
  </cols>
  <sheetData>
    <row r="1" spans="1:12" ht="42" customHeight="1" x14ac:dyDescent="0.15">
      <c r="A1" s="411" t="s">
        <v>371</v>
      </c>
      <c r="B1" s="411"/>
      <c r="C1" s="411"/>
      <c r="D1" s="411"/>
      <c r="E1" s="411"/>
      <c r="F1" s="411"/>
      <c r="G1" s="411"/>
      <c r="H1" s="411"/>
      <c r="I1" s="411"/>
    </row>
    <row r="2" spans="1:12" ht="20.100000000000001" customHeight="1" x14ac:dyDescent="0.15"/>
    <row r="3" spans="1:12" s="16" customFormat="1" ht="30" customHeight="1" x14ac:dyDescent="0.15">
      <c r="A3" s="23" t="str">
        <f>'원가 (3)'!$A$3</f>
        <v>■ 과업명:백남준아트센터 기획전 방호인력 도급 용역[1개월 미만(8월) 기준]</v>
      </c>
      <c r="I3" s="78" t="s">
        <v>285</v>
      </c>
    </row>
    <row r="4" spans="1:12" s="15" customFormat="1" ht="30" customHeight="1" x14ac:dyDescent="0.15">
      <c r="A4" s="418" t="s">
        <v>22</v>
      </c>
      <c r="B4" s="418"/>
      <c r="C4" s="294" t="s">
        <v>23</v>
      </c>
      <c r="D4" s="91" t="s">
        <v>125</v>
      </c>
      <c r="E4" s="294" t="s">
        <v>166</v>
      </c>
      <c r="F4" s="294" t="s">
        <v>126</v>
      </c>
      <c r="G4" s="294" t="s">
        <v>168</v>
      </c>
      <c r="H4" s="294" t="s">
        <v>25</v>
      </c>
      <c r="I4" s="294" t="s">
        <v>26</v>
      </c>
    </row>
    <row r="5" spans="1:12" s="79" customFormat="1" ht="30" customHeight="1" x14ac:dyDescent="0.15">
      <c r="A5" s="419" t="str">
        <f>'근태 (3)'!A5</f>
        <v>방호원</v>
      </c>
      <c r="B5" s="92" t="s">
        <v>18</v>
      </c>
      <c r="C5" s="422" t="s">
        <v>20</v>
      </c>
      <c r="D5" s="81" t="s">
        <v>390</v>
      </c>
      <c r="E5" s="81"/>
      <c r="F5" s="81"/>
      <c r="G5" s="81"/>
      <c r="H5" s="422" t="s">
        <v>21</v>
      </c>
      <c r="I5" s="93" t="s">
        <v>281</v>
      </c>
      <c r="L5" s="79">
        <f>'근태 (3)'!K5</f>
        <v>8</v>
      </c>
    </row>
    <row r="6" spans="1:12" s="79" customFormat="1" ht="30" customHeight="1" x14ac:dyDescent="0.15">
      <c r="A6" s="420"/>
      <c r="B6" s="92" t="s">
        <v>167</v>
      </c>
      <c r="C6" s="423"/>
      <c r="D6" s="81"/>
      <c r="E6" s="252" t="s">
        <v>391</v>
      </c>
      <c r="F6" s="81"/>
      <c r="G6" s="81"/>
      <c r="H6" s="423"/>
      <c r="I6" s="93" t="s">
        <v>280</v>
      </c>
      <c r="J6" s="79" t="s">
        <v>347</v>
      </c>
      <c r="L6" s="283">
        <f>(5*8)/5</f>
        <v>8</v>
      </c>
    </row>
    <row r="7" spans="1:12" s="79" customFormat="1" ht="30" customHeight="1" x14ac:dyDescent="0.15">
      <c r="A7" s="420"/>
      <c r="B7" s="92" t="s">
        <v>65</v>
      </c>
      <c r="C7" s="423"/>
      <c r="D7" s="81"/>
      <c r="E7" s="81"/>
      <c r="F7" s="81"/>
      <c r="G7" s="81"/>
      <c r="H7" s="423"/>
      <c r="I7" s="94"/>
    </row>
    <row r="8" spans="1:12" s="79" customFormat="1" ht="30" customHeight="1" x14ac:dyDescent="0.15">
      <c r="A8" s="421"/>
      <c r="B8" s="92" t="s">
        <v>165</v>
      </c>
      <c r="C8" s="424"/>
      <c r="D8" s="81"/>
      <c r="E8" s="81"/>
      <c r="F8" s="81"/>
      <c r="G8" s="81"/>
      <c r="H8" s="424"/>
      <c r="I8" s="94"/>
    </row>
    <row r="9" spans="1:12" s="79" customFormat="1" ht="30" customHeight="1" x14ac:dyDescent="0.15">
      <c r="A9" s="79" t="s">
        <v>372</v>
      </c>
    </row>
    <row r="10" spans="1:12" s="15" customFormat="1" ht="30" customHeight="1" x14ac:dyDescent="0.15">
      <c r="A10" s="79"/>
    </row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/>
    <row r="14" spans="1:12" s="15" customFormat="1" ht="20.100000000000001" customHeight="1" x14ac:dyDescent="0.15"/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12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</sheetData>
  <mergeCells count="5">
    <mergeCell ref="A1:I1"/>
    <mergeCell ref="A4:B4"/>
    <mergeCell ref="A5:A8"/>
    <mergeCell ref="C5:C8"/>
    <mergeCell ref="H5:H8"/>
  </mergeCells>
  <phoneticPr fontId="17" type="noConversion"/>
  <printOptions horizontalCentered="1"/>
  <pageMargins left="0.43307086614173229" right="0.47244094488188981" top="0.78740157480314965" bottom="0.55118110236220474" header="0.51181102362204722" footer="0.51181102362204722"/>
  <pageSetup paperSize="9" scale="95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view="pageBreakPreview" zoomScale="90" zoomScaleNormal="100" zoomScaleSheetLayoutView="90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H12" sqref="H12"/>
    </sheetView>
  </sheetViews>
  <sheetFormatPr defaultColWidth="8.88671875" defaultRowHeight="13.5" x14ac:dyDescent="0.15"/>
  <cols>
    <col min="1" max="1" width="16.77734375" style="77" customWidth="1"/>
    <col min="2" max="2" width="13.44140625" style="77" customWidth="1"/>
    <col min="3" max="3" width="3.77734375" style="77" customWidth="1"/>
    <col min="4" max="4" width="11.109375" style="77" customWidth="1"/>
    <col min="5" max="5" width="11.6640625" style="77" customWidth="1"/>
    <col min="6" max="7" width="11.21875" style="77" customWidth="1"/>
    <col min="8" max="8" width="8.33203125" style="77" customWidth="1"/>
    <col min="9" max="9" width="17.44140625" style="77" customWidth="1"/>
    <col min="10" max="10" width="10" style="77" customWidth="1"/>
    <col min="11" max="11" width="9.88671875" style="77" customWidth="1"/>
    <col min="12" max="16384" width="8.88671875" style="77"/>
  </cols>
  <sheetData>
    <row r="1" spans="1:12" ht="39.950000000000003" customHeight="1" x14ac:dyDescent="0.15">
      <c r="A1" s="411" t="s">
        <v>373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2" ht="20.100000000000001" customHeight="1" x14ac:dyDescent="0.15"/>
    <row r="3" spans="1:12" s="16" customFormat="1" ht="30" customHeight="1" x14ac:dyDescent="0.15">
      <c r="A3" s="23" t="str">
        <f>'원가 (3)'!$A$3</f>
        <v>■ 과업명:백남준아트센터 기획전 방호인력 도급 용역[1개월 미만(8월) 기준]</v>
      </c>
      <c r="K3" s="78" t="s">
        <v>286</v>
      </c>
    </row>
    <row r="4" spans="1:12" s="15" customFormat="1" ht="45" customHeight="1" x14ac:dyDescent="0.15">
      <c r="A4" s="418" t="s">
        <v>27</v>
      </c>
      <c r="B4" s="418"/>
      <c r="C4" s="294" t="s">
        <v>23</v>
      </c>
      <c r="D4" s="95" t="s">
        <v>143</v>
      </c>
      <c r="E4" s="96" t="s">
        <v>166</v>
      </c>
      <c r="F4" s="96" t="s">
        <v>142</v>
      </c>
      <c r="G4" s="96" t="s">
        <v>171</v>
      </c>
      <c r="H4" s="97" t="s">
        <v>19</v>
      </c>
      <c r="I4" s="96" t="s">
        <v>62</v>
      </c>
      <c r="J4" s="294" t="s">
        <v>25</v>
      </c>
      <c r="K4" s="294" t="s">
        <v>26</v>
      </c>
    </row>
    <row r="5" spans="1:12" s="15" customFormat="1" ht="30" customHeight="1" x14ac:dyDescent="0.15">
      <c r="A5" s="379" t="str">
        <f>'산식 (3)'!A5</f>
        <v>방호원</v>
      </c>
      <c r="B5" s="98" t="s">
        <v>18</v>
      </c>
      <c r="C5" s="425" t="s">
        <v>20</v>
      </c>
      <c r="D5" s="18">
        <f>8*5*1</f>
        <v>40</v>
      </c>
      <c r="E5" s="18"/>
      <c r="F5" s="18"/>
      <c r="G5" s="18"/>
      <c r="H5" s="18">
        <f>SUM(D5:G5)</f>
        <v>40</v>
      </c>
      <c r="I5" s="99">
        <f t="shared" ref="I5:I8" si="0">ROUND((365/7)/12*H5,0)</f>
        <v>174</v>
      </c>
      <c r="J5" s="426" t="s">
        <v>21</v>
      </c>
      <c r="K5" s="295" t="str">
        <f>'산식 (3)'!I5</f>
        <v>주5일 근무</v>
      </c>
      <c r="L5" s="15" t="str">
        <f>'산식 (3)'!D5</f>
        <v>8.0hr*5일*1인</v>
      </c>
    </row>
    <row r="6" spans="1:12" s="15" customFormat="1" ht="30" customHeight="1" x14ac:dyDescent="0.15">
      <c r="A6" s="380"/>
      <c r="B6" s="92" t="s">
        <v>167</v>
      </c>
      <c r="C6" s="425"/>
      <c r="D6" s="18"/>
      <c r="E6" s="18">
        <f>(D5/5)</f>
        <v>8</v>
      </c>
      <c r="F6" s="18"/>
      <c r="G6" s="18"/>
      <c r="H6" s="18">
        <f t="shared" ref="H6:H8" si="1">SUM(D6:G6)</f>
        <v>8</v>
      </c>
      <c r="I6" s="99">
        <f t="shared" si="0"/>
        <v>35</v>
      </c>
      <c r="J6" s="426"/>
      <c r="K6" s="295" t="str">
        <f>'산식 (3)'!I6</f>
        <v>유급휴일</v>
      </c>
      <c r="L6" s="15" t="str">
        <f>'산식 (3)'!E6</f>
        <v>40hr/주÷5일/주</v>
      </c>
    </row>
    <row r="7" spans="1:12" s="15" customFormat="1" ht="30" customHeight="1" x14ac:dyDescent="0.15">
      <c r="A7" s="380"/>
      <c r="B7" s="98" t="s">
        <v>65</v>
      </c>
      <c r="C7" s="425"/>
      <c r="D7" s="18"/>
      <c r="E7" s="18"/>
      <c r="F7" s="18"/>
      <c r="G7" s="18"/>
      <c r="H7" s="18">
        <f t="shared" si="1"/>
        <v>0</v>
      </c>
      <c r="I7" s="99">
        <f t="shared" si="0"/>
        <v>0</v>
      </c>
      <c r="J7" s="426"/>
      <c r="K7" s="295">
        <f>'산식 (3)'!I7</f>
        <v>0</v>
      </c>
    </row>
    <row r="8" spans="1:12" s="15" customFormat="1" ht="30" customHeight="1" x14ac:dyDescent="0.15">
      <c r="A8" s="381"/>
      <c r="B8" s="98" t="s">
        <v>165</v>
      </c>
      <c r="C8" s="425"/>
      <c r="D8" s="18"/>
      <c r="E8" s="18"/>
      <c r="F8" s="18"/>
      <c r="G8" s="18"/>
      <c r="H8" s="18">
        <f t="shared" si="1"/>
        <v>0</v>
      </c>
      <c r="I8" s="99">
        <f t="shared" si="0"/>
        <v>0</v>
      </c>
      <c r="J8" s="426"/>
      <c r="K8" s="295">
        <f>'산식 (3)'!I8</f>
        <v>0</v>
      </c>
    </row>
    <row r="9" spans="1:12" s="15" customFormat="1" ht="30" customHeight="1" x14ac:dyDescent="0.15">
      <c r="A9" s="15" t="s">
        <v>374</v>
      </c>
    </row>
    <row r="10" spans="1:12" s="15" customFormat="1" ht="20.100000000000001" customHeight="1" x14ac:dyDescent="0.15"/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>
      <c r="D13" s="258"/>
      <c r="K13" s="258"/>
    </row>
    <row r="14" spans="1:12" s="15" customFormat="1" ht="20.100000000000001" customHeight="1" x14ac:dyDescent="0.15">
      <c r="D14" s="268"/>
      <c r="K14" s="257"/>
    </row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12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</sheetData>
  <mergeCells count="5">
    <mergeCell ref="A1:K1"/>
    <mergeCell ref="A4:B4"/>
    <mergeCell ref="A5:A8"/>
    <mergeCell ref="C5:C8"/>
    <mergeCell ref="J5:J8"/>
  </mergeCells>
  <phoneticPr fontId="17" type="noConversion"/>
  <printOptions horizontalCentered="1"/>
  <pageMargins left="0.47244094488188981" right="0.47244094488188981" top="0.74803149606299213" bottom="0.62992125984251968" header="0.51181102362204722" footer="0.51181102362204722"/>
  <pageSetup paperSize="9" scale="95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Zeros="0" view="pageBreakPreview" zoomScaleNormal="100" zoomScaleSheetLayoutView="100" workbookViewId="0">
      <pane xSplit="1" ySplit="5" topLeftCell="B6" activePane="bottomRight" state="frozen"/>
      <selection activeCell="H12" sqref="H12"/>
      <selection pane="topRight" activeCell="H12" sqref="H12"/>
      <selection pane="bottomLeft" activeCell="H12" sqref="H12"/>
      <selection pane="bottomRight" activeCell="B7" sqref="B7"/>
    </sheetView>
  </sheetViews>
  <sheetFormatPr defaultColWidth="8.88671875" defaultRowHeight="12" x14ac:dyDescent="0.15"/>
  <cols>
    <col min="1" max="1" width="18.6640625" style="15" customWidth="1"/>
    <col min="2" max="2" width="9.77734375" style="15" customWidth="1"/>
    <col min="3" max="3" width="4.77734375" style="15" customWidth="1"/>
    <col min="4" max="4" width="10.77734375" style="15" customWidth="1"/>
    <col min="5" max="5" width="9.77734375" style="15" customWidth="1"/>
    <col min="6" max="6" width="4.77734375" style="15" customWidth="1"/>
    <col min="7" max="8" width="9.77734375" style="15" customWidth="1"/>
    <col min="9" max="9" width="4.77734375" style="15" customWidth="1"/>
    <col min="10" max="11" width="9.77734375" style="15" customWidth="1"/>
    <col min="12" max="12" width="4.77734375" style="15" customWidth="1"/>
    <col min="13" max="14" width="9.77734375" style="15" customWidth="1"/>
    <col min="15" max="15" width="10.77734375" style="15" customWidth="1"/>
    <col min="16" max="16" width="10.77734375" style="15" hidden="1" customWidth="1"/>
    <col min="17" max="17" width="11.44140625" style="15" hidden="1" customWidth="1"/>
    <col min="18" max="16384" width="8.88671875" style="15"/>
  </cols>
  <sheetData>
    <row r="1" spans="1:17" s="100" customFormat="1" ht="39.950000000000003" customHeight="1" x14ac:dyDescent="0.15">
      <c r="A1" s="411" t="s">
        <v>211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290"/>
    </row>
    <row r="2" spans="1:17" s="16" customFormat="1" ht="20.100000000000001" customHeight="1" x14ac:dyDescent="0.15"/>
    <row r="3" spans="1:17" s="16" customFormat="1" ht="30" customHeight="1" x14ac:dyDescent="0.15">
      <c r="A3" s="23" t="str">
        <f>'원가 (3)'!$A$3</f>
        <v>■ 과업명:백남준아트센터 기획전 방호인력 도급 용역[1개월 미만(8월) 기준]</v>
      </c>
      <c r="O3" s="78" t="s">
        <v>287</v>
      </c>
      <c r="P3" s="78"/>
    </row>
    <row r="4" spans="1:17" ht="30" customHeight="1" x14ac:dyDescent="0.15">
      <c r="A4" s="418" t="s">
        <v>27</v>
      </c>
      <c r="B4" s="418" t="s">
        <v>34</v>
      </c>
      <c r="C4" s="418"/>
      <c r="D4" s="418"/>
      <c r="E4" s="418" t="s">
        <v>28</v>
      </c>
      <c r="F4" s="418"/>
      <c r="G4" s="418"/>
      <c r="H4" s="418" t="s">
        <v>31</v>
      </c>
      <c r="I4" s="418"/>
      <c r="J4" s="418"/>
      <c r="K4" s="418" t="s">
        <v>29</v>
      </c>
      <c r="L4" s="418"/>
      <c r="M4" s="418"/>
      <c r="N4" s="418" t="s">
        <v>66</v>
      </c>
      <c r="O4" s="418"/>
      <c r="P4" s="264"/>
    </row>
    <row r="5" spans="1:17" ht="30" customHeight="1" x14ac:dyDescent="0.15">
      <c r="A5" s="418"/>
      <c r="B5" s="96" t="s">
        <v>32</v>
      </c>
      <c r="C5" s="294" t="s">
        <v>24</v>
      </c>
      <c r="D5" s="294" t="s">
        <v>30</v>
      </c>
      <c r="E5" s="96" t="s">
        <v>32</v>
      </c>
      <c r="F5" s="294" t="s">
        <v>24</v>
      </c>
      <c r="G5" s="294" t="s">
        <v>30</v>
      </c>
      <c r="H5" s="96" t="s">
        <v>32</v>
      </c>
      <c r="I5" s="294" t="s">
        <v>24</v>
      </c>
      <c r="J5" s="294" t="s">
        <v>30</v>
      </c>
      <c r="K5" s="96" t="s">
        <v>32</v>
      </c>
      <c r="L5" s="294" t="s">
        <v>24</v>
      </c>
      <c r="M5" s="294" t="s">
        <v>30</v>
      </c>
      <c r="N5" s="96" t="s">
        <v>32</v>
      </c>
      <c r="O5" s="294" t="s">
        <v>30</v>
      </c>
      <c r="P5" s="294" t="s">
        <v>179</v>
      </c>
      <c r="Q5" s="273" t="s">
        <v>348</v>
      </c>
    </row>
    <row r="6" spans="1:17" ht="30" customHeight="1" x14ac:dyDescent="0.15">
      <c r="A6" s="295" t="str">
        <f>'근로시간 (3)'!A5</f>
        <v>방호원</v>
      </c>
      <c r="B6" s="101">
        <f>TRUNC(D6/C6)</f>
        <v>2068860</v>
      </c>
      <c r="C6" s="18">
        <f>'기본 (3)'!D5</f>
        <v>4</v>
      </c>
      <c r="D6" s="101">
        <f>'기본 (3)'!E5</f>
        <v>8275440</v>
      </c>
      <c r="E6" s="101">
        <f>TRUNC(G6/F6)</f>
        <v>248263</v>
      </c>
      <c r="F6" s="18">
        <f>C6</f>
        <v>4</v>
      </c>
      <c r="G6" s="101">
        <f>'상금 (3)'!E5</f>
        <v>993052</v>
      </c>
      <c r="H6" s="101">
        <f>TRUNC(J6/I6)</f>
        <v>488180</v>
      </c>
      <c r="I6" s="18">
        <f>F6</f>
        <v>4</v>
      </c>
      <c r="J6" s="101">
        <f>'제수당집 (3)'!G11</f>
        <v>1952720</v>
      </c>
      <c r="K6" s="101">
        <f>TRUNC(M6/L6)</f>
        <v>0</v>
      </c>
      <c r="L6" s="18">
        <f>I6</f>
        <v>4</v>
      </c>
      <c r="M6" s="101">
        <f>'퇴직급 (3)'!H6</f>
        <v>0</v>
      </c>
      <c r="N6" s="101">
        <f>B6+E6+H6+K6</f>
        <v>2805303</v>
      </c>
      <c r="O6" s="101">
        <f>D6+G6+J6+M6</f>
        <v>11221212</v>
      </c>
      <c r="P6" s="101">
        <f>'복리산출 (3)'!B6</f>
        <v>110000</v>
      </c>
      <c r="Q6" s="261">
        <f>N6+P6</f>
        <v>2915303</v>
      </c>
    </row>
    <row r="7" spans="1:17" ht="30" customHeight="1" thickBot="1" x14ac:dyDescent="0.2">
      <c r="A7" s="102"/>
      <c r="B7" s="103"/>
      <c r="C7" s="102"/>
      <c r="D7" s="103"/>
      <c r="E7" s="103"/>
      <c r="F7" s="102"/>
      <c r="G7" s="103"/>
      <c r="H7" s="103"/>
      <c r="I7" s="102"/>
      <c r="J7" s="103"/>
      <c r="K7" s="103"/>
      <c r="L7" s="102"/>
      <c r="M7" s="103"/>
      <c r="N7" s="103"/>
      <c r="O7" s="103"/>
      <c r="P7" s="265"/>
      <c r="Q7" s="262"/>
    </row>
    <row r="8" spans="1:17" s="16" customFormat="1" ht="30" customHeight="1" thickTop="1" x14ac:dyDescent="0.15">
      <c r="A8" s="104" t="s">
        <v>19</v>
      </c>
      <c r="B8" s="105"/>
      <c r="C8" s="104">
        <f>SUM(C6:C7)</f>
        <v>4</v>
      </c>
      <c r="D8" s="106">
        <f>SUM(D6:D7)</f>
        <v>8275440</v>
      </c>
      <c r="E8" s="105"/>
      <c r="F8" s="104">
        <f>SUM(F6:F7)</f>
        <v>4</v>
      </c>
      <c r="G8" s="106">
        <f>SUM(G6:G7)</f>
        <v>993052</v>
      </c>
      <c r="H8" s="105"/>
      <c r="I8" s="104">
        <f>SUM(I6:I7)</f>
        <v>4</v>
      </c>
      <c r="J8" s="106">
        <f>SUM(J6:J7)</f>
        <v>1952720</v>
      </c>
      <c r="K8" s="105"/>
      <c r="L8" s="104">
        <f>SUM(L6:L7)</f>
        <v>4</v>
      </c>
      <c r="M8" s="106">
        <f>SUM(M6:M7)</f>
        <v>0</v>
      </c>
      <c r="N8" s="105"/>
      <c r="O8" s="106">
        <f>SUM(O6:O7)</f>
        <v>11221212</v>
      </c>
      <c r="P8" s="266"/>
      <c r="Q8" s="263"/>
    </row>
    <row r="9" spans="1:17" ht="30" customHeight="1" x14ac:dyDescent="0.15">
      <c r="A9" s="15" t="s">
        <v>288</v>
      </c>
    </row>
    <row r="10" spans="1:17" ht="30" customHeight="1" x14ac:dyDescent="0.15">
      <c r="A10" s="15" t="s">
        <v>289</v>
      </c>
      <c r="G10" s="69"/>
    </row>
    <row r="11" spans="1:17" ht="30" customHeight="1" x14ac:dyDescent="0.15">
      <c r="A11" s="15" t="s">
        <v>290</v>
      </c>
      <c r="G11" s="69"/>
    </row>
    <row r="12" spans="1:17" ht="30" customHeight="1" x14ac:dyDescent="0.15">
      <c r="A12" s="15" t="s">
        <v>400</v>
      </c>
      <c r="G12" s="69"/>
    </row>
    <row r="13" spans="1:17" ht="24.95" customHeight="1" x14ac:dyDescent="0.15"/>
    <row r="14" spans="1:17" ht="24.95" customHeight="1" x14ac:dyDescent="0.15"/>
    <row r="15" spans="1:17" ht="24.95" customHeight="1" x14ac:dyDescent="0.15"/>
    <row r="16" spans="1:17" ht="24.95" customHeight="1" x14ac:dyDescent="0.15"/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4.95" customHeight="1" x14ac:dyDescent="0.15"/>
    <row r="3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</sheetData>
  <mergeCells count="7">
    <mergeCell ref="A1:O1"/>
    <mergeCell ref="A4:A5"/>
    <mergeCell ref="B4:D4"/>
    <mergeCell ref="E4:G4"/>
    <mergeCell ref="H4:J4"/>
    <mergeCell ref="K4:M4"/>
    <mergeCell ref="N4:O4"/>
  </mergeCells>
  <phoneticPr fontId="17" type="noConversion"/>
  <printOptions horizontalCentered="1"/>
  <pageMargins left="0.43307086614173229" right="0.47244094488188981" top="0.86614173228346458" bottom="0.6692913385826772" header="0.51181102362204722" footer="0.51181102362204722"/>
  <pageSetup paperSize="9" scale="86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view="pageBreakPreview" zoomScale="95" zoomScaleNormal="100" zoomScaleSheetLayoutView="95" workbookViewId="0">
      <selection activeCell="H12" sqref="H12"/>
    </sheetView>
  </sheetViews>
  <sheetFormatPr defaultColWidth="8.88671875" defaultRowHeight="30" customHeight="1" x14ac:dyDescent="0.15"/>
  <cols>
    <col min="1" max="1" width="20.77734375" style="76" customWidth="1"/>
    <col min="2" max="2" width="11.109375" style="33" customWidth="1"/>
    <col min="3" max="3" width="11.88671875" style="76" customWidth="1"/>
    <col min="4" max="4" width="10.109375" style="76" customWidth="1"/>
    <col min="5" max="5" width="12.21875" style="33" customWidth="1"/>
    <col min="6" max="6" width="10.77734375" style="76" customWidth="1"/>
    <col min="7" max="7" width="16.109375" style="76" customWidth="1"/>
    <col min="8" max="8" width="8.88671875" style="73"/>
    <col min="9" max="9" width="8.88671875" style="76"/>
    <col min="10" max="16384" width="8.88671875" style="73"/>
  </cols>
  <sheetData>
    <row r="1" spans="1:9" s="108" customFormat="1" ht="42" customHeight="1" x14ac:dyDescent="0.15">
      <c r="A1" s="427" t="s">
        <v>40</v>
      </c>
      <c r="B1" s="427"/>
      <c r="C1" s="427"/>
      <c r="D1" s="427"/>
      <c r="E1" s="427"/>
      <c r="F1" s="427"/>
      <c r="G1" s="107"/>
      <c r="I1" s="107"/>
    </row>
    <row r="2" spans="1:9" ht="20.100000000000001" customHeight="1" x14ac:dyDescent="0.15">
      <c r="A2" s="296"/>
      <c r="B2" s="296"/>
      <c r="C2" s="296"/>
      <c r="D2" s="296"/>
      <c r="E2" s="296"/>
      <c r="F2" s="296"/>
    </row>
    <row r="3" spans="1:9" s="124" customFormat="1" ht="30" customHeight="1" x14ac:dyDescent="0.15">
      <c r="A3" s="23" t="str">
        <f>'원가 (3)'!$A$3</f>
        <v>■ 과업명:백남준아트센터 기획전 방호인력 도급 용역[1개월 미만(8월) 기준]</v>
      </c>
      <c r="B3" s="135"/>
      <c r="C3" s="123"/>
      <c r="D3" s="123"/>
      <c r="E3" s="135"/>
      <c r="F3" s="78" t="s">
        <v>291</v>
      </c>
      <c r="G3" s="123"/>
      <c r="I3" s="123"/>
    </row>
    <row r="4" spans="1:9" ht="30" customHeight="1" x14ac:dyDescent="0.15">
      <c r="A4" s="111" t="s">
        <v>14</v>
      </c>
      <c r="B4" s="109" t="s">
        <v>74</v>
      </c>
      <c r="C4" s="110" t="s">
        <v>75</v>
      </c>
      <c r="D4" s="111" t="s">
        <v>15</v>
      </c>
      <c r="E4" s="112" t="s">
        <v>16</v>
      </c>
      <c r="F4" s="111" t="s">
        <v>70</v>
      </c>
      <c r="G4" s="73"/>
      <c r="I4" s="73"/>
    </row>
    <row r="5" spans="1:9" ht="30" customHeight="1" x14ac:dyDescent="0.15">
      <c r="A5" s="113" t="str">
        <f>'노집 (3)'!A6</f>
        <v>방호원</v>
      </c>
      <c r="B5" s="114">
        <f>'노임 (3)'!D6</f>
        <v>11890</v>
      </c>
      <c r="C5" s="115">
        <f>'근로시간 (3)'!I5</f>
        <v>174</v>
      </c>
      <c r="D5" s="116">
        <f>'근태 (3)'!B5</f>
        <v>4</v>
      </c>
      <c r="E5" s="114">
        <f>INT(B5*C5*D5)</f>
        <v>8275440</v>
      </c>
      <c r="F5" s="114"/>
      <c r="G5" s="73"/>
      <c r="I5" s="73"/>
    </row>
    <row r="6" spans="1:9" ht="30" customHeight="1" thickBot="1" x14ac:dyDescent="0.2">
      <c r="A6" s="117"/>
      <c r="B6" s="118"/>
      <c r="C6" s="119"/>
      <c r="D6" s="119"/>
      <c r="E6" s="120"/>
      <c r="F6" s="120"/>
    </row>
    <row r="7" spans="1:9" s="124" customFormat="1" ht="30" customHeight="1" thickTop="1" x14ac:dyDescent="0.15">
      <c r="A7" s="428" t="s">
        <v>17</v>
      </c>
      <c r="B7" s="428"/>
      <c r="C7" s="428"/>
      <c r="D7" s="121">
        <f>SUM(D5:D6)</f>
        <v>4</v>
      </c>
      <c r="E7" s="122">
        <f>SUM(E5:E6)</f>
        <v>8275440</v>
      </c>
      <c r="F7" s="122"/>
      <c r="G7" s="123"/>
      <c r="I7" s="123"/>
    </row>
    <row r="8" spans="1:9" ht="30" customHeight="1" x14ac:dyDescent="0.15">
      <c r="A8" s="73" t="s">
        <v>69</v>
      </c>
    </row>
    <row r="9" spans="1:9" ht="30" customHeight="1" x14ac:dyDescent="0.15">
      <c r="A9" s="73" t="s">
        <v>375</v>
      </c>
      <c r="B9" s="69"/>
      <c r="E9" s="69"/>
    </row>
    <row r="10" spans="1:9" ht="30" customHeight="1" x14ac:dyDescent="0.15">
      <c r="A10" s="73" t="s">
        <v>292</v>
      </c>
    </row>
  </sheetData>
  <mergeCells count="2">
    <mergeCell ref="A1:F1"/>
    <mergeCell ref="A7:C7"/>
  </mergeCells>
  <phoneticPr fontId="17" type="noConversion"/>
  <printOptions horizontalCentered="1"/>
  <pageMargins left="0.59055118110236227" right="0.59055118110236227" top="1.0236220472440944" bottom="0.78740157480314965" header="0.70866141732283472" footer="0.51181102362204722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BreakPreview" zoomScale="95" zoomScaleNormal="100" zoomScaleSheetLayoutView="95" workbookViewId="0">
      <selection activeCell="H12" sqref="H12"/>
    </sheetView>
  </sheetViews>
  <sheetFormatPr defaultColWidth="8.88671875" defaultRowHeight="30" customHeight="1" x14ac:dyDescent="0.15"/>
  <cols>
    <col min="1" max="1" width="21.44140625" style="76" customWidth="1"/>
    <col min="2" max="2" width="11.44140625" style="33" bestFit="1" customWidth="1"/>
    <col min="3" max="3" width="11.88671875" style="76" bestFit="1" customWidth="1"/>
    <col min="4" max="4" width="8.109375" style="76" customWidth="1"/>
    <col min="5" max="5" width="14.88671875" style="33" customWidth="1"/>
    <col min="6" max="6" width="13.109375" style="76" customWidth="1"/>
    <col min="7" max="7" width="11.88671875" style="76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44140625" style="73" customWidth="1"/>
    <col min="258" max="258" width="13.44140625" style="73" customWidth="1"/>
    <col min="259" max="259" width="11.88671875" style="73" bestFit="1" customWidth="1"/>
    <col min="260" max="260" width="8.109375" style="73" customWidth="1"/>
    <col min="261" max="261" width="13.109375" style="73" customWidth="1"/>
    <col min="262" max="262" width="14.88671875" style="73" customWidth="1"/>
    <col min="263" max="263" width="5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44140625" style="73" customWidth="1"/>
    <col min="514" max="514" width="13.44140625" style="73" customWidth="1"/>
    <col min="515" max="515" width="11.88671875" style="73" bestFit="1" customWidth="1"/>
    <col min="516" max="516" width="8.109375" style="73" customWidth="1"/>
    <col min="517" max="517" width="13.109375" style="73" customWidth="1"/>
    <col min="518" max="518" width="14.88671875" style="73" customWidth="1"/>
    <col min="519" max="519" width="5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44140625" style="73" customWidth="1"/>
    <col min="770" max="770" width="13.44140625" style="73" customWidth="1"/>
    <col min="771" max="771" width="11.88671875" style="73" bestFit="1" customWidth="1"/>
    <col min="772" max="772" width="8.109375" style="73" customWidth="1"/>
    <col min="773" max="773" width="13.109375" style="73" customWidth="1"/>
    <col min="774" max="774" width="14.88671875" style="73" customWidth="1"/>
    <col min="775" max="775" width="5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44140625" style="73" customWidth="1"/>
    <col min="1026" max="1026" width="13.44140625" style="73" customWidth="1"/>
    <col min="1027" max="1027" width="11.88671875" style="73" bestFit="1" customWidth="1"/>
    <col min="1028" max="1028" width="8.109375" style="73" customWidth="1"/>
    <col min="1029" max="1029" width="13.109375" style="73" customWidth="1"/>
    <col min="1030" max="1030" width="14.88671875" style="73" customWidth="1"/>
    <col min="1031" max="1031" width="5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44140625" style="73" customWidth="1"/>
    <col min="1282" max="1282" width="13.44140625" style="73" customWidth="1"/>
    <col min="1283" max="1283" width="11.88671875" style="73" bestFit="1" customWidth="1"/>
    <col min="1284" max="1284" width="8.109375" style="73" customWidth="1"/>
    <col min="1285" max="1285" width="13.109375" style="73" customWidth="1"/>
    <col min="1286" max="1286" width="14.88671875" style="73" customWidth="1"/>
    <col min="1287" max="1287" width="5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44140625" style="73" customWidth="1"/>
    <col min="1538" max="1538" width="13.44140625" style="73" customWidth="1"/>
    <col min="1539" max="1539" width="11.88671875" style="73" bestFit="1" customWidth="1"/>
    <col min="1540" max="1540" width="8.109375" style="73" customWidth="1"/>
    <col min="1541" max="1541" width="13.109375" style="73" customWidth="1"/>
    <col min="1542" max="1542" width="14.88671875" style="73" customWidth="1"/>
    <col min="1543" max="1543" width="5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44140625" style="73" customWidth="1"/>
    <col min="1794" max="1794" width="13.44140625" style="73" customWidth="1"/>
    <col min="1795" max="1795" width="11.88671875" style="73" bestFit="1" customWidth="1"/>
    <col min="1796" max="1796" width="8.109375" style="73" customWidth="1"/>
    <col min="1797" max="1797" width="13.109375" style="73" customWidth="1"/>
    <col min="1798" max="1798" width="14.88671875" style="73" customWidth="1"/>
    <col min="1799" max="1799" width="5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44140625" style="73" customWidth="1"/>
    <col min="2050" max="2050" width="13.44140625" style="73" customWidth="1"/>
    <col min="2051" max="2051" width="11.88671875" style="73" bestFit="1" customWidth="1"/>
    <col min="2052" max="2052" width="8.109375" style="73" customWidth="1"/>
    <col min="2053" max="2053" width="13.109375" style="73" customWidth="1"/>
    <col min="2054" max="2054" width="14.88671875" style="73" customWidth="1"/>
    <col min="2055" max="2055" width="5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44140625" style="73" customWidth="1"/>
    <col min="2306" max="2306" width="13.44140625" style="73" customWidth="1"/>
    <col min="2307" max="2307" width="11.88671875" style="73" bestFit="1" customWidth="1"/>
    <col min="2308" max="2308" width="8.109375" style="73" customWidth="1"/>
    <col min="2309" max="2309" width="13.109375" style="73" customWidth="1"/>
    <col min="2310" max="2310" width="14.88671875" style="73" customWidth="1"/>
    <col min="2311" max="2311" width="5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44140625" style="73" customWidth="1"/>
    <col min="2562" max="2562" width="13.44140625" style="73" customWidth="1"/>
    <col min="2563" max="2563" width="11.88671875" style="73" bestFit="1" customWidth="1"/>
    <col min="2564" max="2564" width="8.109375" style="73" customWidth="1"/>
    <col min="2565" max="2565" width="13.109375" style="73" customWidth="1"/>
    <col min="2566" max="2566" width="14.88671875" style="73" customWidth="1"/>
    <col min="2567" max="2567" width="5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44140625" style="73" customWidth="1"/>
    <col min="2818" max="2818" width="13.44140625" style="73" customWidth="1"/>
    <col min="2819" max="2819" width="11.88671875" style="73" bestFit="1" customWidth="1"/>
    <col min="2820" max="2820" width="8.109375" style="73" customWidth="1"/>
    <col min="2821" max="2821" width="13.109375" style="73" customWidth="1"/>
    <col min="2822" max="2822" width="14.88671875" style="73" customWidth="1"/>
    <col min="2823" max="2823" width="5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44140625" style="73" customWidth="1"/>
    <col min="3074" max="3074" width="13.44140625" style="73" customWidth="1"/>
    <col min="3075" max="3075" width="11.88671875" style="73" bestFit="1" customWidth="1"/>
    <col min="3076" max="3076" width="8.109375" style="73" customWidth="1"/>
    <col min="3077" max="3077" width="13.109375" style="73" customWidth="1"/>
    <col min="3078" max="3078" width="14.88671875" style="73" customWidth="1"/>
    <col min="3079" max="3079" width="5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44140625" style="73" customWidth="1"/>
    <col min="3330" max="3330" width="13.44140625" style="73" customWidth="1"/>
    <col min="3331" max="3331" width="11.88671875" style="73" bestFit="1" customWidth="1"/>
    <col min="3332" max="3332" width="8.109375" style="73" customWidth="1"/>
    <col min="3333" max="3333" width="13.109375" style="73" customWidth="1"/>
    <col min="3334" max="3334" width="14.88671875" style="73" customWidth="1"/>
    <col min="3335" max="3335" width="5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44140625" style="73" customWidth="1"/>
    <col min="3586" max="3586" width="13.44140625" style="73" customWidth="1"/>
    <col min="3587" max="3587" width="11.88671875" style="73" bestFit="1" customWidth="1"/>
    <col min="3588" max="3588" width="8.109375" style="73" customWidth="1"/>
    <col min="3589" max="3589" width="13.109375" style="73" customWidth="1"/>
    <col min="3590" max="3590" width="14.88671875" style="73" customWidth="1"/>
    <col min="3591" max="3591" width="5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44140625" style="73" customWidth="1"/>
    <col min="3842" max="3842" width="13.44140625" style="73" customWidth="1"/>
    <col min="3843" max="3843" width="11.88671875" style="73" bestFit="1" customWidth="1"/>
    <col min="3844" max="3844" width="8.109375" style="73" customWidth="1"/>
    <col min="3845" max="3845" width="13.109375" style="73" customWidth="1"/>
    <col min="3846" max="3846" width="14.88671875" style="73" customWidth="1"/>
    <col min="3847" max="3847" width="5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44140625" style="73" customWidth="1"/>
    <col min="4098" max="4098" width="13.44140625" style="73" customWidth="1"/>
    <col min="4099" max="4099" width="11.88671875" style="73" bestFit="1" customWidth="1"/>
    <col min="4100" max="4100" width="8.109375" style="73" customWidth="1"/>
    <col min="4101" max="4101" width="13.109375" style="73" customWidth="1"/>
    <col min="4102" max="4102" width="14.88671875" style="73" customWidth="1"/>
    <col min="4103" max="4103" width="5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44140625" style="73" customWidth="1"/>
    <col min="4354" max="4354" width="13.44140625" style="73" customWidth="1"/>
    <col min="4355" max="4355" width="11.88671875" style="73" bestFit="1" customWidth="1"/>
    <col min="4356" max="4356" width="8.109375" style="73" customWidth="1"/>
    <col min="4357" max="4357" width="13.109375" style="73" customWidth="1"/>
    <col min="4358" max="4358" width="14.88671875" style="73" customWidth="1"/>
    <col min="4359" max="4359" width="5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44140625" style="73" customWidth="1"/>
    <col min="4610" max="4610" width="13.44140625" style="73" customWidth="1"/>
    <col min="4611" max="4611" width="11.88671875" style="73" bestFit="1" customWidth="1"/>
    <col min="4612" max="4612" width="8.109375" style="73" customWidth="1"/>
    <col min="4613" max="4613" width="13.109375" style="73" customWidth="1"/>
    <col min="4614" max="4614" width="14.88671875" style="73" customWidth="1"/>
    <col min="4615" max="4615" width="5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44140625" style="73" customWidth="1"/>
    <col min="4866" max="4866" width="13.44140625" style="73" customWidth="1"/>
    <col min="4867" max="4867" width="11.88671875" style="73" bestFit="1" customWidth="1"/>
    <col min="4868" max="4868" width="8.109375" style="73" customWidth="1"/>
    <col min="4869" max="4869" width="13.109375" style="73" customWidth="1"/>
    <col min="4870" max="4870" width="14.88671875" style="73" customWidth="1"/>
    <col min="4871" max="4871" width="5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44140625" style="73" customWidth="1"/>
    <col min="5122" max="5122" width="13.44140625" style="73" customWidth="1"/>
    <col min="5123" max="5123" width="11.88671875" style="73" bestFit="1" customWidth="1"/>
    <col min="5124" max="5124" width="8.109375" style="73" customWidth="1"/>
    <col min="5125" max="5125" width="13.109375" style="73" customWidth="1"/>
    <col min="5126" max="5126" width="14.88671875" style="73" customWidth="1"/>
    <col min="5127" max="5127" width="5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44140625" style="73" customWidth="1"/>
    <col min="5378" max="5378" width="13.44140625" style="73" customWidth="1"/>
    <col min="5379" max="5379" width="11.88671875" style="73" bestFit="1" customWidth="1"/>
    <col min="5380" max="5380" width="8.109375" style="73" customWidth="1"/>
    <col min="5381" max="5381" width="13.109375" style="73" customWidth="1"/>
    <col min="5382" max="5382" width="14.88671875" style="73" customWidth="1"/>
    <col min="5383" max="5383" width="5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44140625" style="73" customWidth="1"/>
    <col min="5634" max="5634" width="13.44140625" style="73" customWidth="1"/>
    <col min="5635" max="5635" width="11.88671875" style="73" bestFit="1" customWidth="1"/>
    <col min="5636" max="5636" width="8.109375" style="73" customWidth="1"/>
    <col min="5637" max="5637" width="13.109375" style="73" customWidth="1"/>
    <col min="5638" max="5638" width="14.88671875" style="73" customWidth="1"/>
    <col min="5639" max="5639" width="5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44140625" style="73" customWidth="1"/>
    <col min="5890" max="5890" width="13.44140625" style="73" customWidth="1"/>
    <col min="5891" max="5891" width="11.88671875" style="73" bestFit="1" customWidth="1"/>
    <col min="5892" max="5892" width="8.109375" style="73" customWidth="1"/>
    <col min="5893" max="5893" width="13.109375" style="73" customWidth="1"/>
    <col min="5894" max="5894" width="14.88671875" style="73" customWidth="1"/>
    <col min="5895" max="5895" width="5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44140625" style="73" customWidth="1"/>
    <col min="6146" max="6146" width="13.44140625" style="73" customWidth="1"/>
    <col min="6147" max="6147" width="11.88671875" style="73" bestFit="1" customWidth="1"/>
    <col min="6148" max="6148" width="8.109375" style="73" customWidth="1"/>
    <col min="6149" max="6149" width="13.109375" style="73" customWidth="1"/>
    <col min="6150" max="6150" width="14.88671875" style="73" customWidth="1"/>
    <col min="6151" max="6151" width="5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44140625" style="73" customWidth="1"/>
    <col min="6402" max="6402" width="13.44140625" style="73" customWidth="1"/>
    <col min="6403" max="6403" width="11.88671875" style="73" bestFit="1" customWidth="1"/>
    <col min="6404" max="6404" width="8.109375" style="73" customWidth="1"/>
    <col min="6405" max="6405" width="13.109375" style="73" customWidth="1"/>
    <col min="6406" max="6406" width="14.88671875" style="73" customWidth="1"/>
    <col min="6407" max="6407" width="5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44140625" style="73" customWidth="1"/>
    <col min="6658" max="6658" width="13.44140625" style="73" customWidth="1"/>
    <col min="6659" max="6659" width="11.88671875" style="73" bestFit="1" customWidth="1"/>
    <col min="6660" max="6660" width="8.109375" style="73" customWidth="1"/>
    <col min="6661" max="6661" width="13.109375" style="73" customWidth="1"/>
    <col min="6662" max="6662" width="14.88671875" style="73" customWidth="1"/>
    <col min="6663" max="6663" width="5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44140625" style="73" customWidth="1"/>
    <col min="6914" max="6914" width="13.44140625" style="73" customWidth="1"/>
    <col min="6915" max="6915" width="11.88671875" style="73" bestFit="1" customWidth="1"/>
    <col min="6916" max="6916" width="8.109375" style="73" customWidth="1"/>
    <col min="6917" max="6917" width="13.109375" style="73" customWidth="1"/>
    <col min="6918" max="6918" width="14.88671875" style="73" customWidth="1"/>
    <col min="6919" max="6919" width="5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44140625" style="73" customWidth="1"/>
    <col min="7170" max="7170" width="13.44140625" style="73" customWidth="1"/>
    <col min="7171" max="7171" width="11.88671875" style="73" bestFit="1" customWidth="1"/>
    <col min="7172" max="7172" width="8.109375" style="73" customWidth="1"/>
    <col min="7173" max="7173" width="13.109375" style="73" customWidth="1"/>
    <col min="7174" max="7174" width="14.88671875" style="73" customWidth="1"/>
    <col min="7175" max="7175" width="5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44140625" style="73" customWidth="1"/>
    <col min="7426" max="7426" width="13.44140625" style="73" customWidth="1"/>
    <col min="7427" max="7427" width="11.88671875" style="73" bestFit="1" customWidth="1"/>
    <col min="7428" max="7428" width="8.109375" style="73" customWidth="1"/>
    <col min="7429" max="7429" width="13.109375" style="73" customWidth="1"/>
    <col min="7430" max="7430" width="14.88671875" style="73" customWidth="1"/>
    <col min="7431" max="7431" width="5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44140625" style="73" customWidth="1"/>
    <col min="7682" max="7682" width="13.44140625" style="73" customWidth="1"/>
    <col min="7683" max="7683" width="11.88671875" style="73" bestFit="1" customWidth="1"/>
    <col min="7684" max="7684" width="8.109375" style="73" customWidth="1"/>
    <col min="7685" max="7685" width="13.109375" style="73" customWidth="1"/>
    <col min="7686" max="7686" width="14.88671875" style="73" customWidth="1"/>
    <col min="7687" max="7687" width="5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44140625" style="73" customWidth="1"/>
    <col min="7938" max="7938" width="13.44140625" style="73" customWidth="1"/>
    <col min="7939" max="7939" width="11.88671875" style="73" bestFit="1" customWidth="1"/>
    <col min="7940" max="7940" width="8.109375" style="73" customWidth="1"/>
    <col min="7941" max="7941" width="13.109375" style="73" customWidth="1"/>
    <col min="7942" max="7942" width="14.88671875" style="73" customWidth="1"/>
    <col min="7943" max="7943" width="5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44140625" style="73" customWidth="1"/>
    <col min="8194" max="8194" width="13.44140625" style="73" customWidth="1"/>
    <col min="8195" max="8195" width="11.88671875" style="73" bestFit="1" customWidth="1"/>
    <col min="8196" max="8196" width="8.109375" style="73" customWidth="1"/>
    <col min="8197" max="8197" width="13.109375" style="73" customWidth="1"/>
    <col min="8198" max="8198" width="14.88671875" style="73" customWidth="1"/>
    <col min="8199" max="8199" width="5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44140625" style="73" customWidth="1"/>
    <col min="8450" max="8450" width="13.44140625" style="73" customWidth="1"/>
    <col min="8451" max="8451" width="11.88671875" style="73" bestFit="1" customWidth="1"/>
    <col min="8452" max="8452" width="8.109375" style="73" customWidth="1"/>
    <col min="8453" max="8453" width="13.109375" style="73" customWidth="1"/>
    <col min="8454" max="8454" width="14.88671875" style="73" customWidth="1"/>
    <col min="8455" max="8455" width="5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44140625" style="73" customWidth="1"/>
    <col min="8706" max="8706" width="13.44140625" style="73" customWidth="1"/>
    <col min="8707" max="8707" width="11.88671875" style="73" bestFit="1" customWidth="1"/>
    <col min="8708" max="8708" width="8.109375" style="73" customWidth="1"/>
    <col min="8709" max="8709" width="13.109375" style="73" customWidth="1"/>
    <col min="8710" max="8710" width="14.88671875" style="73" customWidth="1"/>
    <col min="8711" max="8711" width="5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44140625" style="73" customWidth="1"/>
    <col min="8962" max="8962" width="13.44140625" style="73" customWidth="1"/>
    <col min="8963" max="8963" width="11.88671875" style="73" bestFit="1" customWidth="1"/>
    <col min="8964" max="8964" width="8.109375" style="73" customWidth="1"/>
    <col min="8965" max="8965" width="13.109375" style="73" customWidth="1"/>
    <col min="8966" max="8966" width="14.88671875" style="73" customWidth="1"/>
    <col min="8967" max="8967" width="5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44140625" style="73" customWidth="1"/>
    <col min="9218" max="9218" width="13.44140625" style="73" customWidth="1"/>
    <col min="9219" max="9219" width="11.88671875" style="73" bestFit="1" customWidth="1"/>
    <col min="9220" max="9220" width="8.109375" style="73" customWidth="1"/>
    <col min="9221" max="9221" width="13.109375" style="73" customWidth="1"/>
    <col min="9222" max="9222" width="14.88671875" style="73" customWidth="1"/>
    <col min="9223" max="9223" width="5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44140625" style="73" customWidth="1"/>
    <col min="9474" max="9474" width="13.44140625" style="73" customWidth="1"/>
    <col min="9475" max="9475" width="11.88671875" style="73" bestFit="1" customWidth="1"/>
    <col min="9476" max="9476" width="8.109375" style="73" customWidth="1"/>
    <col min="9477" max="9477" width="13.109375" style="73" customWidth="1"/>
    <col min="9478" max="9478" width="14.88671875" style="73" customWidth="1"/>
    <col min="9479" max="9479" width="5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44140625" style="73" customWidth="1"/>
    <col min="9730" max="9730" width="13.44140625" style="73" customWidth="1"/>
    <col min="9731" max="9731" width="11.88671875" style="73" bestFit="1" customWidth="1"/>
    <col min="9732" max="9732" width="8.109375" style="73" customWidth="1"/>
    <col min="9733" max="9733" width="13.109375" style="73" customWidth="1"/>
    <col min="9734" max="9734" width="14.88671875" style="73" customWidth="1"/>
    <col min="9735" max="9735" width="5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44140625" style="73" customWidth="1"/>
    <col min="9986" max="9986" width="13.44140625" style="73" customWidth="1"/>
    <col min="9987" max="9987" width="11.88671875" style="73" bestFit="1" customWidth="1"/>
    <col min="9988" max="9988" width="8.109375" style="73" customWidth="1"/>
    <col min="9989" max="9989" width="13.109375" style="73" customWidth="1"/>
    <col min="9990" max="9990" width="14.88671875" style="73" customWidth="1"/>
    <col min="9991" max="9991" width="5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44140625" style="73" customWidth="1"/>
    <col min="10242" max="10242" width="13.44140625" style="73" customWidth="1"/>
    <col min="10243" max="10243" width="11.88671875" style="73" bestFit="1" customWidth="1"/>
    <col min="10244" max="10244" width="8.109375" style="73" customWidth="1"/>
    <col min="10245" max="10245" width="13.109375" style="73" customWidth="1"/>
    <col min="10246" max="10246" width="14.88671875" style="73" customWidth="1"/>
    <col min="10247" max="10247" width="5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44140625" style="73" customWidth="1"/>
    <col min="10498" max="10498" width="13.44140625" style="73" customWidth="1"/>
    <col min="10499" max="10499" width="11.88671875" style="73" bestFit="1" customWidth="1"/>
    <col min="10500" max="10500" width="8.109375" style="73" customWidth="1"/>
    <col min="10501" max="10501" width="13.109375" style="73" customWidth="1"/>
    <col min="10502" max="10502" width="14.88671875" style="73" customWidth="1"/>
    <col min="10503" max="10503" width="5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44140625" style="73" customWidth="1"/>
    <col min="10754" max="10754" width="13.44140625" style="73" customWidth="1"/>
    <col min="10755" max="10755" width="11.88671875" style="73" bestFit="1" customWidth="1"/>
    <col min="10756" max="10756" width="8.109375" style="73" customWidth="1"/>
    <col min="10757" max="10757" width="13.109375" style="73" customWidth="1"/>
    <col min="10758" max="10758" width="14.88671875" style="73" customWidth="1"/>
    <col min="10759" max="10759" width="5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44140625" style="73" customWidth="1"/>
    <col min="11010" max="11010" width="13.44140625" style="73" customWidth="1"/>
    <col min="11011" max="11011" width="11.88671875" style="73" bestFit="1" customWidth="1"/>
    <col min="11012" max="11012" width="8.109375" style="73" customWidth="1"/>
    <col min="11013" max="11013" width="13.109375" style="73" customWidth="1"/>
    <col min="11014" max="11014" width="14.88671875" style="73" customWidth="1"/>
    <col min="11015" max="11015" width="5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44140625" style="73" customWidth="1"/>
    <col min="11266" max="11266" width="13.44140625" style="73" customWidth="1"/>
    <col min="11267" max="11267" width="11.88671875" style="73" bestFit="1" customWidth="1"/>
    <col min="11268" max="11268" width="8.109375" style="73" customWidth="1"/>
    <col min="11269" max="11269" width="13.109375" style="73" customWidth="1"/>
    <col min="11270" max="11270" width="14.88671875" style="73" customWidth="1"/>
    <col min="11271" max="11271" width="5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44140625" style="73" customWidth="1"/>
    <col min="11522" max="11522" width="13.44140625" style="73" customWidth="1"/>
    <col min="11523" max="11523" width="11.88671875" style="73" bestFit="1" customWidth="1"/>
    <col min="11524" max="11524" width="8.109375" style="73" customWidth="1"/>
    <col min="11525" max="11525" width="13.109375" style="73" customWidth="1"/>
    <col min="11526" max="11526" width="14.88671875" style="73" customWidth="1"/>
    <col min="11527" max="11527" width="5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44140625" style="73" customWidth="1"/>
    <col min="11778" max="11778" width="13.44140625" style="73" customWidth="1"/>
    <col min="11779" max="11779" width="11.88671875" style="73" bestFit="1" customWidth="1"/>
    <col min="11780" max="11780" width="8.109375" style="73" customWidth="1"/>
    <col min="11781" max="11781" width="13.109375" style="73" customWidth="1"/>
    <col min="11782" max="11782" width="14.88671875" style="73" customWidth="1"/>
    <col min="11783" max="11783" width="5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44140625" style="73" customWidth="1"/>
    <col min="12034" max="12034" width="13.44140625" style="73" customWidth="1"/>
    <col min="12035" max="12035" width="11.88671875" style="73" bestFit="1" customWidth="1"/>
    <col min="12036" max="12036" width="8.109375" style="73" customWidth="1"/>
    <col min="12037" max="12037" width="13.109375" style="73" customWidth="1"/>
    <col min="12038" max="12038" width="14.88671875" style="73" customWidth="1"/>
    <col min="12039" max="12039" width="5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44140625" style="73" customWidth="1"/>
    <col min="12290" max="12290" width="13.44140625" style="73" customWidth="1"/>
    <col min="12291" max="12291" width="11.88671875" style="73" bestFit="1" customWidth="1"/>
    <col min="12292" max="12292" width="8.109375" style="73" customWidth="1"/>
    <col min="12293" max="12293" width="13.109375" style="73" customWidth="1"/>
    <col min="12294" max="12294" width="14.88671875" style="73" customWidth="1"/>
    <col min="12295" max="12295" width="5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44140625" style="73" customWidth="1"/>
    <col min="12546" max="12546" width="13.44140625" style="73" customWidth="1"/>
    <col min="12547" max="12547" width="11.88671875" style="73" bestFit="1" customWidth="1"/>
    <col min="12548" max="12548" width="8.109375" style="73" customWidth="1"/>
    <col min="12549" max="12549" width="13.109375" style="73" customWidth="1"/>
    <col min="12550" max="12550" width="14.88671875" style="73" customWidth="1"/>
    <col min="12551" max="12551" width="5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44140625" style="73" customWidth="1"/>
    <col min="12802" max="12802" width="13.44140625" style="73" customWidth="1"/>
    <col min="12803" max="12803" width="11.88671875" style="73" bestFit="1" customWidth="1"/>
    <col min="12804" max="12804" width="8.109375" style="73" customWidth="1"/>
    <col min="12805" max="12805" width="13.109375" style="73" customWidth="1"/>
    <col min="12806" max="12806" width="14.88671875" style="73" customWidth="1"/>
    <col min="12807" max="12807" width="5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44140625" style="73" customWidth="1"/>
    <col min="13058" max="13058" width="13.44140625" style="73" customWidth="1"/>
    <col min="13059" max="13059" width="11.88671875" style="73" bestFit="1" customWidth="1"/>
    <col min="13060" max="13060" width="8.109375" style="73" customWidth="1"/>
    <col min="13061" max="13061" width="13.109375" style="73" customWidth="1"/>
    <col min="13062" max="13062" width="14.88671875" style="73" customWidth="1"/>
    <col min="13063" max="13063" width="5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44140625" style="73" customWidth="1"/>
    <col min="13314" max="13314" width="13.44140625" style="73" customWidth="1"/>
    <col min="13315" max="13315" width="11.88671875" style="73" bestFit="1" customWidth="1"/>
    <col min="13316" max="13316" width="8.109375" style="73" customWidth="1"/>
    <col min="13317" max="13317" width="13.109375" style="73" customWidth="1"/>
    <col min="13318" max="13318" width="14.88671875" style="73" customWidth="1"/>
    <col min="13319" max="13319" width="5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44140625" style="73" customWidth="1"/>
    <col min="13570" max="13570" width="13.44140625" style="73" customWidth="1"/>
    <col min="13571" max="13571" width="11.88671875" style="73" bestFit="1" customWidth="1"/>
    <col min="13572" max="13572" width="8.109375" style="73" customWidth="1"/>
    <col min="13573" max="13573" width="13.109375" style="73" customWidth="1"/>
    <col min="13574" max="13574" width="14.88671875" style="73" customWidth="1"/>
    <col min="13575" max="13575" width="5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44140625" style="73" customWidth="1"/>
    <col min="13826" max="13826" width="13.44140625" style="73" customWidth="1"/>
    <col min="13827" max="13827" width="11.88671875" style="73" bestFit="1" customWidth="1"/>
    <col min="13828" max="13828" width="8.109375" style="73" customWidth="1"/>
    <col min="13829" max="13829" width="13.109375" style="73" customWidth="1"/>
    <col min="13830" max="13830" width="14.88671875" style="73" customWidth="1"/>
    <col min="13831" max="13831" width="5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44140625" style="73" customWidth="1"/>
    <col min="14082" max="14082" width="13.44140625" style="73" customWidth="1"/>
    <col min="14083" max="14083" width="11.88671875" style="73" bestFit="1" customWidth="1"/>
    <col min="14084" max="14084" width="8.109375" style="73" customWidth="1"/>
    <col min="14085" max="14085" width="13.109375" style="73" customWidth="1"/>
    <col min="14086" max="14086" width="14.88671875" style="73" customWidth="1"/>
    <col min="14087" max="14087" width="5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44140625" style="73" customWidth="1"/>
    <col min="14338" max="14338" width="13.44140625" style="73" customWidth="1"/>
    <col min="14339" max="14339" width="11.88671875" style="73" bestFit="1" customWidth="1"/>
    <col min="14340" max="14340" width="8.109375" style="73" customWidth="1"/>
    <col min="14341" max="14341" width="13.109375" style="73" customWidth="1"/>
    <col min="14342" max="14342" width="14.88671875" style="73" customWidth="1"/>
    <col min="14343" max="14343" width="5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44140625" style="73" customWidth="1"/>
    <col min="14594" max="14594" width="13.44140625" style="73" customWidth="1"/>
    <col min="14595" max="14595" width="11.88671875" style="73" bestFit="1" customWidth="1"/>
    <col min="14596" max="14596" width="8.109375" style="73" customWidth="1"/>
    <col min="14597" max="14597" width="13.109375" style="73" customWidth="1"/>
    <col min="14598" max="14598" width="14.88671875" style="73" customWidth="1"/>
    <col min="14599" max="14599" width="5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44140625" style="73" customWidth="1"/>
    <col min="14850" max="14850" width="13.44140625" style="73" customWidth="1"/>
    <col min="14851" max="14851" width="11.88671875" style="73" bestFit="1" customWidth="1"/>
    <col min="14852" max="14852" width="8.109375" style="73" customWidth="1"/>
    <col min="14853" max="14853" width="13.109375" style="73" customWidth="1"/>
    <col min="14854" max="14854" width="14.88671875" style="73" customWidth="1"/>
    <col min="14855" max="14855" width="5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44140625" style="73" customWidth="1"/>
    <col min="15106" max="15106" width="13.44140625" style="73" customWidth="1"/>
    <col min="15107" max="15107" width="11.88671875" style="73" bestFit="1" customWidth="1"/>
    <col min="15108" max="15108" width="8.109375" style="73" customWidth="1"/>
    <col min="15109" max="15109" width="13.109375" style="73" customWidth="1"/>
    <col min="15110" max="15110" width="14.88671875" style="73" customWidth="1"/>
    <col min="15111" max="15111" width="5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44140625" style="73" customWidth="1"/>
    <col min="15362" max="15362" width="13.44140625" style="73" customWidth="1"/>
    <col min="15363" max="15363" width="11.88671875" style="73" bestFit="1" customWidth="1"/>
    <col min="15364" max="15364" width="8.109375" style="73" customWidth="1"/>
    <col min="15365" max="15365" width="13.109375" style="73" customWidth="1"/>
    <col min="15366" max="15366" width="14.88671875" style="73" customWidth="1"/>
    <col min="15367" max="15367" width="5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44140625" style="73" customWidth="1"/>
    <col min="15618" max="15618" width="13.44140625" style="73" customWidth="1"/>
    <col min="15619" max="15619" width="11.88671875" style="73" bestFit="1" customWidth="1"/>
    <col min="15620" max="15620" width="8.109375" style="73" customWidth="1"/>
    <col min="15621" max="15621" width="13.109375" style="73" customWidth="1"/>
    <col min="15622" max="15622" width="14.88671875" style="73" customWidth="1"/>
    <col min="15623" max="15623" width="5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44140625" style="73" customWidth="1"/>
    <col min="15874" max="15874" width="13.44140625" style="73" customWidth="1"/>
    <col min="15875" max="15875" width="11.88671875" style="73" bestFit="1" customWidth="1"/>
    <col min="15876" max="15876" width="8.109375" style="73" customWidth="1"/>
    <col min="15877" max="15877" width="13.109375" style="73" customWidth="1"/>
    <col min="15878" max="15878" width="14.88671875" style="73" customWidth="1"/>
    <col min="15879" max="15879" width="5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44140625" style="73" customWidth="1"/>
    <col min="16130" max="16130" width="13.44140625" style="73" customWidth="1"/>
    <col min="16131" max="16131" width="11.88671875" style="73" bestFit="1" customWidth="1"/>
    <col min="16132" max="16132" width="8.109375" style="73" customWidth="1"/>
    <col min="16133" max="16133" width="13.109375" style="73" customWidth="1"/>
    <col min="16134" max="16134" width="14.88671875" style="73" customWidth="1"/>
    <col min="16135" max="16135" width="5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101</v>
      </c>
      <c r="B1" s="427"/>
      <c r="C1" s="427"/>
      <c r="D1" s="427"/>
      <c r="E1" s="427"/>
      <c r="F1" s="427"/>
      <c r="G1" s="10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</row>
    <row r="3" spans="1:19" s="124" customFormat="1" ht="30" customHeight="1" x14ac:dyDescent="0.15">
      <c r="A3" s="125" t="str">
        <f>'기본 (3)'!A3</f>
        <v>■ 과업명:백남준아트센터 기획전 방호인력 도급 용역[1개월 미만(8월) 기준]</v>
      </c>
      <c r="B3" s="135"/>
      <c r="C3" s="123"/>
      <c r="D3" s="123"/>
      <c r="E3" s="78"/>
      <c r="F3" s="78" t="s">
        <v>293</v>
      </c>
      <c r="G3" s="123"/>
      <c r="H3" s="123"/>
      <c r="S3" s="123"/>
    </row>
    <row r="4" spans="1:19" ht="30" customHeight="1" x14ac:dyDescent="0.15">
      <c r="A4" s="111" t="s">
        <v>14</v>
      </c>
      <c r="B4" s="112" t="s">
        <v>16</v>
      </c>
      <c r="C4" s="110" t="s">
        <v>220</v>
      </c>
      <c r="D4" s="111" t="s">
        <v>15</v>
      </c>
      <c r="E4" s="112" t="s">
        <v>102</v>
      </c>
      <c r="F4" s="112" t="s">
        <v>354</v>
      </c>
      <c r="G4" s="73"/>
      <c r="H4" s="73"/>
      <c r="S4" s="73"/>
    </row>
    <row r="5" spans="1:19" ht="30" customHeight="1" x14ac:dyDescent="0.15">
      <c r="A5" s="115" t="str">
        <f>'기본 (3)'!A5</f>
        <v>방호원</v>
      </c>
      <c r="B5" s="126">
        <f>'노집 (3)'!B6</f>
        <v>2068860</v>
      </c>
      <c r="C5" s="127">
        <v>0.12</v>
      </c>
      <c r="D5" s="116">
        <f>'노집 (3)'!C6</f>
        <v>4</v>
      </c>
      <c r="E5" s="126">
        <f>TRUNC(B5*C5*D5)</f>
        <v>993052</v>
      </c>
      <c r="F5" s="128"/>
      <c r="G5" s="73"/>
      <c r="H5" s="129"/>
      <c r="I5" s="129"/>
      <c r="S5" s="73"/>
    </row>
    <row r="6" spans="1:19" ht="30" customHeight="1" thickBot="1" x14ac:dyDescent="0.2">
      <c r="A6" s="130"/>
      <c r="B6" s="118"/>
      <c r="C6" s="131"/>
      <c r="D6" s="119"/>
      <c r="E6" s="118"/>
      <c r="F6" s="132"/>
    </row>
    <row r="7" spans="1:19" s="124" customFormat="1" ht="30" customHeight="1" thickTop="1" x14ac:dyDescent="0.15">
      <c r="A7" s="429" t="s">
        <v>17</v>
      </c>
      <c r="B7" s="430"/>
      <c r="C7" s="431"/>
      <c r="D7" s="89">
        <f>SUM(D5:D6)</f>
        <v>4</v>
      </c>
      <c r="E7" s="122">
        <f>INT(SUM(E5:E6))</f>
        <v>993052</v>
      </c>
      <c r="F7" s="133"/>
      <c r="G7" s="123"/>
      <c r="H7" s="123"/>
      <c r="S7" s="123"/>
    </row>
    <row r="8" spans="1:19" ht="30" customHeight="1" x14ac:dyDescent="0.15">
      <c r="A8" s="134" t="s">
        <v>379</v>
      </c>
      <c r="B8" s="134"/>
      <c r="C8" s="134"/>
    </row>
    <row r="9" spans="1:19" ht="30" customHeight="1" x14ac:dyDescent="0.15">
      <c r="A9" s="73" t="s">
        <v>380</v>
      </c>
    </row>
    <row r="10" spans="1:19" ht="30" customHeight="1" x14ac:dyDescent="0.15">
      <c r="A10" s="73" t="s">
        <v>381</v>
      </c>
    </row>
    <row r="11" spans="1:19" ht="30" customHeight="1" x14ac:dyDescent="0.15">
      <c r="A11" s="73" t="s">
        <v>353</v>
      </c>
    </row>
    <row r="12" spans="1:19" ht="30" customHeight="1" x14ac:dyDescent="0.15">
      <c r="A12" s="73" t="s">
        <v>454</v>
      </c>
      <c r="G12" s="284">
        <f>0.12*12</f>
        <v>1.44</v>
      </c>
    </row>
    <row r="13" spans="1:19" ht="30" customHeight="1" x14ac:dyDescent="0.15">
      <c r="A13" s="73"/>
    </row>
    <row r="14" spans="1:19" ht="30" customHeight="1" x14ac:dyDescent="0.15">
      <c r="A14" s="73"/>
    </row>
    <row r="15" spans="1:19" ht="30" customHeight="1" x14ac:dyDescent="0.15">
      <c r="A15" s="73"/>
    </row>
  </sheetData>
  <mergeCells count="2">
    <mergeCell ref="A1:F1"/>
    <mergeCell ref="A7:C7"/>
  </mergeCells>
  <phoneticPr fontId="17" type="noConversion"/>
  <printOptions horizontalCentered="1"/>
  <pageMargins left="0.47244094488188981" right="0.47244094488188981" top="0.98425196850393704" bottom="0.6692913385826772" header="0.70866141732283472" footer="0.51181102362204722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="90" zoomScaleNormal="100" zoomScaleSheetLayoutView="90" workbookViewId="0">
      <pane xSplit="5" ySplit="4" topLeftCell="F5" activePane="bottomRight" state="frozen"/>
      <selection activeCell="H12" sqref="H12"/>
      <selection pane="topRight" activeCell="H12" sqref="H12"/>
      <selection pane="bottomLeft" activeCell="H12" sqref="H12"/>
      <selection pane="bottomRight" activeCell="B10" sqref="B10"/>
    </sheetView>
  </sheetViews>
  <sheetFormatPr defaultColWidth="8.88671875" defaultRowHeight="30" customHeight="1" x14ac:dyDescent="0.15"/>
  <cols>
    <col min="1" max="1" width="14.5546875" style="33" customWidth="1"/>
    <col min="2" max="2" width="15.33203125" style="33" customWidth="1"/>
    <col min="3" max="3" width="10.5546875" style="76" customWidth="1"/>
    <col min="4" max="4" width="7.21875" style="76" customWidth="1"/>
    <col min="5" max="5" width="7.33203125" style="33" customWidth="1"/>
    <col min="6" max="6" width="13" style="33" customWidth="1"/>
    <col min="7" max="7" width="12.6640625" style="33" customWidth="1"/>
    <col min="8" max="8" width="16.109375" style="76" hidden="1" customWidth="1"/>
    <col min="9" max="9" width="11.21875" style="73" customWidth="1"/>
    <col min="10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3.21875" style="73" customWidth="1"/>
    <col min="258" max="258" width="16.21875" style="73" customWidth="1"/>
    <col min="259" max="259" width="10.5546875" style="73" customWidth="1"/>
    <col min="260" max="260" width="7.21875" style="73" customWidth="1"/>
    <col min="261" max="261" width="7.77734375" style="73" customWidth="1"/>
    <col min="262" max="262" width="13" style="73" customWidth="1"/>
    <col min="263" max="263" width="12.664062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3.21875" style="73" customWidth="1"/>
    <col min="514" max="514" width="16.21875" style="73" customWidth="1"/>
    <col min="515" max="515" width="10.5546875" style="73" customWidth="1"/>
    <col min="516" max="516" width="7.21875" style="73" customWidth="1"/>
    <col min="517" max="517" width="7.77734375" style="73" customWidth="1"/>
    <col min="518" max="518" width="13" style="73" customWidth="1"/>
    <col min="519" max="519" width="12.664062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3.21875" style="73" customWidth="1"/>
    <col min="770" max="770" width="16.21875" style="73" customWidth="1"/>
    <col min="771" max="771" width="10.5546875" style="73" customWidth="1"/>
    <col min="772" max="772" width="7.21875" style="73" customWidth="1"/>
    <col min="773" max="773" width="7.77734375" style="73" customWidth="1"/>
    <col min="774" max="774" width="13" style="73" customWidth="1"/>
    <col min="775" max="775" width="12.664062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3.21875" style="73" customWidth="1"/>
    <col min="1026" max="1026" width="16.21875" style="73" customWidth="1"/>
    <col min="1027" max="1027" width="10.5546875" style="73" customWidth="1"/>
    <col min="1028" max="1028" width="7.21875" style="73" customWidth="1"/>
    <col min="1029" max="1029" width="7.77734375" style="73" customWidth="1"/>
    <col min="1030" max="1030" width="13" style="73" customWidth="1"/>
    <col min="1031" max="1031" width="12.664062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3.21875" style="73" customWidth="1"/>
    <col min="1282" max="1282" width="16.21875" style="73" customWidth="1"/>
    <col min="1283" max="1283" width="10.5546875" style="73" customWidth="1"/>
    <col min="1284" max="1284" width="7.21875" style="73" customWidth="1"/>
    <col min="1285" max="1285" width="7.77734375" style="73" customWidth="1"/>
    <col min="1286" max="1286" width="13" style="73" customWidth="1"/>
    <col min="1287" max="1287" width="12.664062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3.21875" style="73" customWidth="1"/>
    <col min="1538" max="1538" width="16.21875" style="73" customWidth="1"/>
    <col min="1539" max="1539" width="10.5546875" style="73" customWidth="1"/>
    <col min="1540" max="1540" width="7.21875" style="73" customWidth="1"/>
    <col min="1541" max="1541" width="7.77734375" style="73" customWidth="1"/>
    <col min="1542" max="1542" width="13" style="73" customWidth="1"/>
    <col min="1543" max="1543" width="12.664062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3.21875" style="73" customWidth="1"/>
    <col min="1794" max="1794" width="16.21875" style="73" customWidth="1"/>
    <col min="1795" max="1795" width="10.5546875" style="73" customWidth="1"/>
    <col min="1796" max="1796" width="7.21875" style="73" customWidth="1"/>
    <col min="1797" max="1797" width="7.77734375" style="73" customWidth="1"/>
    <col min="1798" max="1798" width="13" style="73" customWidth="1"/>
    <col min="1799" max="1799" width="12.664062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3.21875" style="73" customWidth="1"/>
    <col min="2050" max="2050" width="16.21875" style="73" customWidth="1"/>
    <col min="2051" max="2051" width="10.5546875" style="73" customWidth="1"/>
    <col min="2052" max="2052" width="7.21875" style="73" customWidth="1"/>
    <col min="2053" max="2053" width="7.77734375" style="73" customWidth="1"/>
    <col min="2054" max="2054" width="13" style="73" customWidth="1"/>
    <col min="2055" max="2055" width="12.664062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3.21875" style="73" customWidth="1"/>
    <col min="2306" max="2306" width="16.21875" style="73" customWidth="1"/>
    <col min="2307" max="2307" width="10.5546875" style="73" customWidth="1"/>
    <col min="2308" max="2308" width="7.21875" style="73" customWidth="1"/>
    <col min="2309" max="2309" width="7.77734375" style="73" customWidth="1"/>
    <col min="2310" max="2310" width="13" style="73" customWidth="1"/>
    <col min="2311" max="2311" width="12.664062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3.21875" style="73" customWidth="1"/>
    <col min="2562" max="2562" width="16.21875" style="73" customWidth="1"/>
    <col min="2563" max="2563" width="10.5546875" style="73" customWidth="1"/>
    <col min="2564" max="2564" width="7.21875" style="73" customWidth="1"/>
    <col min="2565" max="2565" width="7.77734375" style="73" customWidth="1"/>
    <col min="2566" max="2566" width="13" style="73" customWidth="1"/>
    <col min="2567" max="2567" width="12.664062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3.21875" style="73" customWidth="1"/>
    <col min="2818" max="2818" width="16.21875" style="73" customWidth="1"/>
    <col min="2819" max="2819" width="10.5546875" style="73" customWidth="1"/>
    <col min="2820" max="2820" width="7.21875" style="73" customWidth="1"/>
    <col min="2821" max="2821" width="7.77734375" style="73" customWidth="1"/>
    <col min="2822" max="2822" width="13" style="73" customWidth="1"/>
    <col min="2823" max="2823" width="12.664062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3.21875" style="73" customWidth="1"/>
    <col min="3074" max="3074" width="16.21875" style="73" customWidth="1"/>
    <col min="3075" max="3075" width="10.5546875" style="73" customWidth="1"/>
    <col min="3076" max="3076" width="7.21875" style="73" customWidth="1"/>
    <col min="3077" max="3077" width="7.77734375" style="73" customWidth="1"/>
    <col min="3078" max="3078" width="13" style="73" customWidth="1"/>
    <col min="3079" max="3079" width="12.664062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3.21875" style="73" customWidth="1"/>
    <col min="3330" max="3330" width="16.21875" style="73" customWidth="1"/>
    <col min="3331" max="3331" width="10.5546875" style="73" customWidth="1"/>
    <col min="3332" max="3332" width="7.21875" style="73" customWidth="1"/>
    <col min="3333" max="3333" width="7.77734375" style="73" customWidth="1"/>
    <col min="3334" max="3334" width="13" style="73" customWidth="1"/>
    <col min="3335" max="3335" width="12.664062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3.21875" style="73" customWidth="1"/>
    <col min="3586" max="3586" width="16.21875" style="73" customWidth="1"/>
    <col min="3587" max="3587" width="10.5546875" style="73" customWidth="1"/>
    <col min="3588" max="3588" width="7.21875" style="73" customWidth="1"/>
    <col min="3589" max="3589" width="7.77734375" style="73" customWidth="1"/>
    <col min="3590" max="3590" width="13" style="73" customWidth="1"/>
    <col min="3591" max="3591" width="12.664062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3.21875" style="73" customWidth="1"/>
    <col min="3842" max="3842" width="16.21875" style="73" customWidth="1"/>
    <col min="3843" max="3843" width="10.5546875" style="73" customWidth="1"/>
    <col min="3844" max="3844" width="7.21875" style="73" customWidth="1"/>
    <col min="3845" max="3845" width="7.77734375" style="73" customWidth="1"/>
    <col min="3846" max="3846" width="13" style="73" customWidth="1"/>
    <col min="3847" max="3847" width="12.664062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3.21875" style="73" customWidth="1"/>
    <col min="4098" max="4098" width="16.21875" style="73" customWidth="1"/>
    <col min="4099" max="4099" width="10.5546875" style="73" customWidth="1"/>
    <col min="4100" max="4100" width="7.21875" style="73" customWidth="1"/>
    <col min="4101" max="4101" width="7.77734375" style="73" customWidth="1"/>
    <col min="4102" max="4102" width="13" style="73" customWidth="1"/>
    <col min="4103" max="4103" width="12.664062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3.21875" style="73" customWidth="1"/>
    <col min="4354" max="4354" width="16.21875" style="73" customWidth="1"/>
    <col min="4355" max="4355" width="10.5546875" style="73" customWidth="1"/>
    <col min="4356" max="4356" width="7.21875" style="73" customWidth="1"/>
    <col min="4357" max="4357" width="7.77734375" style="73" customWidth="1"/>
    <col min="4358" max="4358" width="13" style="73" customWidth="1"/>
    <col min="4359" max="4359" width="12.664062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3.21875" style="73" customWidth="1"/>
    <col min="4610" max="4610" width="16.21875" style="73" customWidth="1"/>
    <col min="4611" max="4611" width="10.5546875" style="73" customWidth="1"/>
    <col min="4612" max="4612" width="7.21875" style="73" customWidth="1"/>
    <col min="4613" max="4613" width="7.77734375" style="73" customWidth="1"/>
    <col min="4614" max="4614" width="13" style="73" customWidth="1"/>
    <col min="4615" max="4615" width="12.664062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3.21875" style="73" customWidth="1"/>
    <col min="4866" max="4866" width="16.21875" style="73" customWidth="1"/>
    <col min="4867" max="4867" width="10.5546875" style="73" customWidth="1"/>
    <col min="4868" max="4868" width="7.21875" style="73" customWidth="1"/>
    <col min="4869" max="4869" width="7.77734375" style="73" customWidth="1"/>
    <col min="4870" max="4870" width="13" style="73" customWidth="1"/>
    <col min="4871" max="4871" width="12.664062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3.21875" style="73" customWidth="1"/>
    <col min="5122" max="5122" width="16.21875" style="73" customWidth="1"/>
    <col min="5123" max="5123" width="10.5546875" style="73" customWidth="1"/>
    <col min="5124" max="5124" width="7.21875" style="73" customWidth="1"/>
    <col min="5125" max="5125" width="7.77734375" style="73" customWidth="1"/>
    <col min="5126" max="5126" width="13" style="73" customWidth="1"/>
    <col min="5127" max="5127" width="12.664062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3.21875" style="73" customWidth="1"/>
    <col min="5378" max="5378" width="16.21875" style="73" customWidth="1"/>
    <col min="5379" max="5379" width="10.5546875" style="73" customWidth="1"/>
    <col min="5380" max="5380" width="7.21875" style="73" customWidth="1"/>
    <col min="5381" max="5381" width="7.77734375" style="73" customWidth="1"/>
    <col min="5382" max="5382" width="13" style="73" customWidth="1"/>
    <col min="5383" max="5383" width="12.664062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3.21875" style="73" customWidth="1"/>
    <col min="5634" max="5634" width="16.21875" style="73" customWidth="1"/>
    <col min="5635" max="5635" width="10.5546875" style="73" customWidth="1"/>
    <col min="5636" max="5636" width="7.21875" style="73" customWidth="1"/>
    <col min="5637" max="5637" width="7.77734375" style="73" customWidth="1"/>
    <col min="5638" max="5638" width="13" style="73" customWidth="1"/>
    <col min="5639" max="5639" width="12.664062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3.21875" style="73" customWidth="1"/>
    <col min="5890" max="5890" width="16.21875" style="73" customWidth="1"/>
    <col min="5891" max="5891" width="10.5546875" style="73" customWidth="1"/>
    <col min="5892" max="5892" width="7.21875" style="73" customWidth="1"/>
    <col min="5893" max="5893" width="7.77734375" style="73" customWidth="1"/>
    <col min="5894" max="5894" width="13" style="73" customWidth="1"/>
    <col min="5895" max="5895" width="12.664062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3.21875" style="73" customWidth="1"/>
    <col min="6146" max="6146" width="16.21875" style="73" customWidth="1"/>
    <col min="6147" max="6147" width="10.5546875" style="73" customWidth="1"/>
    <col min="6148" max="6148" width="7.21875" style="73" customWidth="1"/>
    <col min="6149" max="6149" width="7.77734375" style="73" customWidth="1"/>
    <col min="6150" max="6150" width="13" style="73" customWidth="1"/>
    <col min="6151" max="6151" width="12.664062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3.21875" style="73" customWidth="1"/>
    <col min="6402" max="6402" width="16.21875" style="73" customWidth="1"/>
    <col min="6403" max="6403" width="10.5546875" style="73" customWidth="1"/>
    <col min="6404" max="6404" width="7.21875" style="73" customWidth="1"/>
    <col min="6405" max="6405" width="7.77734375" style="73" customWidth="1"/>
    <col min="6406" max="6406" width="13" style="73" customWidth="1"/>
    <col min="6407" max="6407" width="12.664062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3.21875" style="73" customWidth="1"/>
    <col min="6658" max="6658" width="16.21875" style="73" customWidth="1"/>
    <col min="6659" max="6659" width="10.5546875" style="73" customWidth="1"/>
    <col min="6660" max="6660" width="7.21875" style="73" customWidth="1"/>
    <col min="6661" max="6661" width="7.77734375" style="73" customWidth="1"/>
    <col min="6662" max="6662" width="13" style="73" customWidth="1"/>
    <col min="6663" max="6663" width="12.664062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3.21875" style="73" customWidth="1"/>
    <col min="6914" max="6914" width="16.21875" style="73" customWidth="1"/>
    <col min="6915" max="6915" width="10.5546875" style="73" customWidth="1"/>
    <col min="6916" max="6916" width="7.21875" style="73" customWidth="1"/>
    <col min="6917" max="6917" width="7.77734375" style="73" customWidth="1"/>
    <col min="6918" max="6918" width="13" style="73" customWidth="1"/>
    <col min="6919" max="6919" width="12.664062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3.21875" style="73" customWidth="1"/>
    <col min="7170" max="7170" width="16.21875" style="73" customWidth="1"/>
    <col min="7171" max="7171" width="10.5546875" style="73" customWidth="1"/>
    <col min="7172" max="7172" width="7.21875" style="73" customWidth="1"/>
    <col min="7173" max="7173" width="7.77734375" style="73" customWidth="1"/>
    <col min="7174" max="7174" width="13" style="73" customWidth="1"/>
    <col min="7175" max="7175" width="12.664062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3.21875" style="73" customWidth="1"/>
    <col min="7426" max="7426" width="16.21875" style="73" customWidth="1"/>
    <col min="7427" max="7427" width="10.5546875" style="73" customWidth="1"/>
    <col min="7428" max="7428" width="7.21875" style="73" customWidth="1"/>
    <col min="7429" max="7429" width="7.77734375" style="73" customWidth="1"/>
    <col min="7430" max="7430" width="13" style="73" customWidth="1"/>
    <col min="7431" max="7431" width="12.664062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3.21875" style="73" customWidth="1"/>
    <col min="7682" max="7682" width="16.21875" style="73" customWidth="1"/>
    <col min="7683" max="7683" width="10.5546875" style="73" customWidth="1"/>
    <col min="7684" max="7684" width="7.21875" style="73" customWidth="1"/>
    <col min="7685" max="7685" width="7.77734375" style="73" customWidth="1"/>
    <col min="7686" max="7686" width="13" style="73" customWidth="1"/>
    <col min="7687" max="7687" width="12.664062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3.21875" style="73" customWidth="1"/>
    <col min="7938" max="7938" width="16.21875" style="73" customWidth="1"/>
    <col min="7939" max="7939" width="10.5546875" style="73" customWidth="1"/>
    <col min="7940" max="7940" width="7.21875" style="73" customWidth="1"/>
    <col min="7941" max="7941" width="7.77734375" style="73" customWidth="1"/>
    <col min="7942" max="7942" width="13" style="73" customWidth="1"/>
    <col min="7943" max="7943" width="12.664062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3.21875" style="73" customWidth="1"/>
    <col min="8194" max="8194" width="16.21875" style="73" customWidth="1"/>
    <col min="8195" max="8195" width="10.5546875" style="73" customWidth="1"/>
    <col min="8196" max="8196" width="7.21875" style="73" customWidth="1"/>
    <col min="8197" max="8197" width="7.77734375" style="73" customWidth="1"/>
    <col min="8198" max="8198" width="13" style="73" customWidth="1"/>
    <col min="8199" max="8199" width="12.664062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3.21875" style="73" customWidth="1"/>
    <col min="8450" max="8450" width="16.21875" style="73" customWidth="1"/>
    <col min="8451" max="8451" width="10.5546875" style="73" customWidth="1"/>
    <col min="8452" max="8452" width="7.21875" style="73" customWidth="1"/>
    <col min="8453" max="8453" width="7.77734375" style="73" customWidth="1"/>
    <col min="8454" max="8454" width="13" style="73" customWidth="1"/>
    <col min="8455" max="8455" width="12.664062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3.21875" style="73" customWidth="1"/>
    <col min="8706" max="8706" width="16.21875" style="73" customWidth="1"/>
    <col min="8707" max="8707" width="10.5546875" style="73" customWidth="1"/>
    <col min="8708" max="8708" width="7.21875" style="73" customWidth="1"/>
    <col min="8709" max="8709" width="7.77734375" style="73" customWidth="1"/>
    <col min="8710" max="8710" width="13" style="73" customWidth="1"/>
    <col min="8711" max="8711" width="12.664062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3.21875" style="73" customWidth="1"/>
    <col min="8962" max="8962" width="16.21875" style="73" customWidth="1"/>
    <col min="8963" max="8963" width="10.5546875" style="73" customWidth="1"/>
    <col min="8964" max="8964" width="7.21875" style="73" customWidth="1"/>
    <col min="8965" max="8965" width="7.77734375" style="73" customWidth="1"/>
    <col min="8966" max="8966" width="13" style="73" customWidth="1"/>
    <col min="8967" max="8967" width="12.664062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3.21875" style="73" customWidth="1"/>
    <col min="9218" max="9218" width="16.21875" style="73" customWidth="1"/>
    <col min="9219" max="9219" width="10.5546875" style="73" customWidth="1"/>
    <col min="9220" max="9220" width="7.21875" style="73" customWidth="1"/>
    <col min="9221" max="9221" width="7.77734375" style="73" customWidth="1"/>
    <col min="9222" max="9222" width="13" style="73" customWidth="1"/>
    <col min="9223" max="9223" width="12.664062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3.21875" style="73" customWidth="1"/>
    <col min="9474" max="9474" width="16.21875" style="73" customWidth="1"/>
    <col min="9475" max="9475" width="10.5546875" style="73" customWidth="1"/>
    <col min="9476" max="9476" width="7.21875" style="73" customWidth="1"/>
    <col min="9477" max="9477" width="7.77734375" style="73" customWidth="1"/>
    <col min="9478" max="9478" width="13" style="73" customWidth="1"/>
    <col min="9479" max="9479" width="12.664062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3.21875" style="73" customWidth="1"/>
    <col min="9730" max="9730" width="16.21875" style="73" customWidth="1"/>
    <col min="9731" max="9731" width="10.5546875" style="73" customWidth="1"/>
    <col min="9732" max="9732" width="7.21875" style="73" customWidth="1"/>
    <col min="9733" max="9733" width="7.77734375" style="73" customWidth="1"/>
    <col min="9734" max="9734" width="13" style="73" customWidth="1"/>
    <col min="9735" max="9735" width="12.664062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3.21875" style="73" customWidth="1"/>
    <col min="9986" max="9986" width="16.21875" style="73" customWidth="1"/>
    <col min="9987" max="9987" width="10.5546875" style="73" customWidth="1"/>
    <col min="9988" max="9988" width="7.21875" style="73" customWidth="1"/>
    <col min="9989" max="9989" width="7.77734375" style="73" customWidth="1"/>
    <col min="9990" max="9990" width="13" style="73" customWidth="1"/>
    <col min="9991" max="9991" width="12.664062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3.21875" style="73" customWidth="1"/>
    <col min="10242" max="10242" width="16.21875" style="73" customWidth="1"/>
    <col min="10243" max="10243" width="10.5546875" style="73" customWidth="1"/>
    <col min="10244" max="10244" width="7.21875" style="73" customWidth="1"/>
    <col min="10245" max="10245" width="7.77734375" style="73" customWidth="1"/>
    <col min="10246" max="10246" width="13" style="73" customWidth="1"/>
    <col min="10247" max="10247" width="12.664062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3.21875" style="73" customWidth="1"/>
    <col min="10498" max="10498" width="16.21875" style="73" customWidth="1"/>
    <col min="10499" max="10499" width="10.5546875" style="73" customWidth="1"/>
    <col min="10500" max="10500" width="7.21875" style="73" customWidth="1"/>
    <col min="10501" max="10501" width="7.77734375" style="73" customWidth="1"/>
    <col min="10502" max="10502" width="13" style="73" customWidth="1"/>
    <col min="10503" max="10503" width="12.664062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3.21875" style="73" customWidth="1"/>
    <col min="10754" max="10754" width="16.21875" style="73" customWidth="1"/>
    <col min="10755" max="10755" width="10.5546875" style="73" customWidth="1"/>
    <col min="10756" max="10756" width="7.21875" style="73" customWidth="1"/>
    <col min="10757" max="10757" width="7.77734375" style="73" customWidth="1"/>
    <col min="10758" max="10758" width="13" style="73" customWidth="1"/>
    <col min="10759" max="10759" width="12.664062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3.21875" style="73" customWidth="1"/>
    <col min="11010" max="11010" width="16.21875" style="73" customWidth="1"/>
    <col min="11011" max="11011" width="10.5546875" style="73" customWidth="1"/>
    <col min="11012" max="11012" width="7.21875" style="73" customWidth="1"/>
    <col min="11013" max="11013" width="7.77734375" style="73" customWidth="1"/>
    <col min="11014" max="11014" width="13" style="73" customWidth="1"/>
    <col min="11015" max="11015" width="12.664062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3.21875" style="73" customWidth="1"/>
    <col min="11266" max="11266" width="16.21875" style="73" customWidth="1"/>
    <col min="11267" max="11267" width="10.5546875" style="73" customWidth="1"/>
    <col min="11268" max="11268" width="7.21875" style="73" customWidth="1"/>
    <col min="11269" max="11269" width="7.77734375" style="73" customWidth="1"/>
    <col min="11270" max="11270" width="13" style="73" customWidth="1"/>
    <col min="11271" max="11271" width="12.664062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3.21875" style="73" customWidth="1"/>
    <col min="11522" max="11522" width="16.21875" style="73" customWidth="1"/>
    <col min="11523" max="11523" width="10.5546875" style="73" customWidth="1"/>
    <col min="11524" max="11524" width="7.21875" style="73" customWidth="1"/>
    <col min="11525" max="11525" width="7.77734375" style="73" customWidth="1"/>
    <col min="11526" max="11526" width="13" style="73" customWidth="1"/>
    <col min="11527" max="11527" width="12.664062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3.21875" style="73" customWidth="1"/>
    <col min="11778" max="11778" width="16.21875" style="73" customWidth="1"/>
    <col min="11779" max="11779" width="10.5546875" style="73" customWidth="1"/>
    <col min="11780" max="11780" width="7.21875" style="73" customWidth="1"/>
    <col min="11781" max="11781" width="7.77734375" style="73" customWidth="1"/>
    <col min="11782" max="11782" width="13" style="73" customWidth="1"/>
    <col min="11783" max="11783" width="12.664062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3.21875" style="73" customWidth="1"/>
    <col min="12034" max="12034" width="16.21875" style="73" customWidth="1"/>
    <col min="12035" max="12035" width="10.5546875" style="73" customWidth="1"/>
    <col min="12036" max="12036" width="7.21875" style="73" customWidth="1"/>
    <col min="12037" max="12037" width="7.77734375" style="73" customWidth="1"/>
    <col min="12038" max="12038" width="13" style="73" customWidth="1"/>
    <col min="12039" max="12039" width="12.664062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3.21875" style="73" customWidth="1"/>
    <col min="12290" max="12290" width="16.21875" style="73" customWidth="1"/>
    <col min="12291" max="12291" width="10.5546875" style="73" customWidth="1"/>
    <col min="12292" max="12292" width="7.21875" style="73" customWidth="1"/>
    <col min="12293" max="12293" width="7.77734375" style="73" customWidth="1"/>
    <col min="12294" max="12294" width="13" style="73" customWidth="1"/>
    <col min="12295" max="12295" width="12.664062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3.21875" style="73" customWidth="1"/>
    <col min="12546" max="12546" width="16.21875" style="73" customWidth="1"/>
    <col min="12547" max="12547" width="10.5546875" style="73" customWidth="1"/>
    <col min="12548" max="12548" width="7.21875" style="73" customWidth="1"/>
    <col min="12549" max="12549" width="7.77734375" style="73" customWidth="1"/>
    <col min="12550" max="12550" width="13" style="73" customWidth="1"/>
    <col min="12551" max="12551" width="12.664062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3.21875" style="73" customWidth="1"/>
    <col min="12802" max="12802" width="16.21875" style="73" customWidth="1"/>
    <col min="12803" max="12803" width="10.5546875" style="73" customWidth="1"/>
    <col min="12804" max="12804" width="7.21875" style="73" customWidth="1"/>
    <col min="12805" max="12805" width="7.77734375" style="73" customWidth="1"/>
    <col min="12806" max="12806" width="13" style="73" customWidth="1"/>
    <col min="12807" max="12807" width="12.664062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3.21875" style="73" customWidth="1"/>
    <col min="13058" max="13058" width="16.21875" style="73" customWidth="1"/>
    <col min="13059" max="13059" width="10.5546875" style="73" customWidth="1"/>
    <col min="13060" max="13060" width="7.21875" style="73" customWidth="1"/>
    <col min="13061" max="13061" width="7.77734375" style="73" customWidth="1"/>
    <col min="13062" max="13062" width="13" style="73" customWidth="1"/>
    <col min="13063" max="13063" width="12.664062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3.21875" style="73" customWidth="1"/>
    <col min="13314" max="13314" width="16.21875" style="73" customWidth="1"/>
    <col min="13315" max="13315" width="10.5546875" style="73" customWidth="1"/>
    <col min="13316" max="13316" width="7.21875" style="73" customWidth="1"/>
    <col min="13317" max="13317" width="7.77734375" style="73" customWidth="1"/>
    <col min="13318" max="13318" width="13" style="73" customWidth="1"/>
    <col min="13319" max="13319" width="12.664062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3.21875" style="73" customWidth="1"/>
    <col min="13570" max="13570" width="16.21875" style="73" customWidth="1"/>
    <col min="13571" max="13571" width="10.5546875" style="73" customWidth="1"/>
    <col min="13572" max="13572" width="7.21875" style="73" customWidth="1"/>
    <col min="13573" max="13573" width="7.77734375" style="73" customWidth="1"/>
    <col min="13574" max="13574" width="13" style="73" customWidth="1"/>
    <col min="13575" max="13575" width="12.664062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3.21875" style="73" customWidth="1"/>
    <col min="13826" max="13826" width="16.21875" style="73" customWidth="1"/>
    <col min="13827" max="13827" width="10.5546875" style="73" customWidth="1"/>
    <col min="13828" max="13828" width="7.21875" style="73" customWidth="1"/>
    <col min="13829" max="13829" width="7.77734375" style="73" customWidth="1"/>
    <col min="13830" max="13830" width="13" style="73" customWidth="1"/>
    <col min="13831" max="13831" width="12.664062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3.21875" style="73" customWidth="1"/>
    <col min="14082" max="14082" width="16.21875" style="73" customWidth="1"/>
    <col min="14083" max="14083" width="10.5546875" style="73" customWidth="1"/>
    <col min="14084" max="14084" width="7.21875" style="73" customWidth="1"/>
    <col min="14085" max="14085" width="7.77734375" style="73" customWidth="1"/>
    <col min="14086" max="14086" width="13" style="73" customWidth="1"/>
    <col min="14087" max="14087" width="12.664062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3.21875" style="73" customWidth="1"/>
    <col min="14338" max="14338" width="16.21875" style="73" customWidth="1"/>
    <col min="14339" max="14339" width="10.5546875" style="73" customWidth="1"/>
    <col min="14340" max="14340" width="7.21875" style="73" customWidth="1"/>
    <col min="14341" max="14341" width="7.77734375" style="73" customWidth="1"/>
    <col min="14342" max="14342" width="13" style="73" customWidth="1"/>
    <col min="14343" max="14343" width="12.664062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3.21875" style="73" customWidth="1"/>
    <col min="14594" max="14594" width="16.21875" style="73" customWidth="1"/>
    <col min="14595" max="14595" width="10.5546875" style="73" customWidth="1"/>
    <col min="14596" max="14596" width="7.21875" style="73" customWidth="1"/>
    <col min="14597" max="14597" width="7.77734375" style="73" customWidth="1"/>
    <col min="14598" max="14598" width="13" style="73" customWidth="1"/>
    <col min="14599" max="14599" width="12.664062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3.21875" style="73" customWidth="1"/>
    <col min="14850" max="14850" width="16.21875" style="73" customWidth="1"/>
    <col min="14851" max="14851" width="10.5546875" style="73" customWidth="1"/>
    <col min="14852" max="14852" width="7.21875" style="73" customWidth="1"/>
    <col min="14853" max="14853" width="7.77734375" style="73" customWidth="1"/>
    <col min="14854" max="14854" width="13" style="73" customWidth="1"/>
    <col min="14855" max="14855" width="12.664062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3.21875" style="73" customWidth="1"/>
    <col min="15106" max="15106" width="16.21875" style="73" customWidth="1"/>
    <col min="15107" max="15107" width="10.5546875" style="73" customWidth="1"/>
    <col min="15108" max="15108" width="7.21875" style="73" customWidth="1"/>
    <col min="15109" max="15109" width="7.77734375" style="73" customWidth="1"/>
    <col min="15110" max="15110" width="13" style="73" customWidth="1"/>
    <col min="15111" max="15111" width="12.664062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3.21875" style="73" customWidth="1"/>
    <col min="15362" max="15362" width="16.21875" style="73" customWidth="1"/>
    <col min="15363" max="15363" width="10.5546875" style="73" customWidth="1"/>
    <col min="15364" max="15364" width="7.21875" style="73" customWidth="1"/>
    <col min="15365" max="15365" width="7.77734375" style="73" customWidth="1"/>
    <col min="15366" max="15366" width="13" style="73" customWidth="1"/>
    <col min="15367" max="15367" width="12.664062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3.21875" style="73" customWidth="1"/>
    <col min="15618" max="15618" width="16.21875" style="73" customWidth="1"/>
    <col min="15619" max="15619" width="10.5546875" style="73" customWidth="1"/>
    <col min="15620" max="15620" width="7.21875" style="73" customWidth="1"/>
    <col min="15621" max="15621" width="7.77734375" style="73" customWidth="1"/>
    <col min="15622" max="15622" width="13" style="73" customWidth="1"/>
    <col min="15623" max="15623" width="12.664062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3.21875" style="73" customWidth="1"/>
    <col min="15874" max="15874" width="16.21875" style="73" customWidth="1"/>
    <col min="15875" max="15875" width="10.5546875" style="73" customWidth="1"/>
    <col min="15876" max="15876" width="7.21875" style="73" customWidth="1"/>
    <col min="15877" max="15877" width="7.77734375" style="73" customWidth="1"/>
    <col min="15878" max="15878" width="13" style="73" customWidth="1"/>
    <col min="15879" max="15879" width="12.664062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3.21875" style="73" customWidth="1"/>
    <col min="16130" max="16130" width="16.21875" style="73" customWidth="1"/>
    <col min="16131" max="16131" width="10.5546875" style="73" customWidth="1"/>
    <col min="16132" max="16132" width="7.21875" style="73" customWidth="1"/>
    <col min="16133" max="16133" width="7.77734375" style="73" customWidth="1"/>
    <col min="16134" max="16134" width="13" style="73" customWidth="1"/>
    <col min="16135" max="16135" width="12.664062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207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'상금 (3)'!A3</f>
        <v>■ 과업명:백남준아트센터 기획전 방호인력 도급 용역[1개월 미만(8월) 기준]</v>
      </c>
      <c r="B3" s="135"/>
      <c r="C3" s="123"/>
      <c r="D3" s="123"/>
      <c r="E3" s="135"/>
      <c r="F3" s="135"/>
      <c r="G3" s="78" t="s">
        <v>294</v>
      </c>
      <c r="H3" s="123"/>
      <c r="S3" s="123"/>
    </row>
    <row r="4" spans="1:19" ht="30" customHeight="1" x14ac:dyDescent="0.15">
      <c r="A4" s="112" t="s">
        <v>14</v>
      </c>
      <c r="B4" s="111" t="s">
        <v>103</v>
      </c>
      <c r="C4" s="111" t="s">
        <v>104</v>
      </c>
      <c r="D4" s="111" t="s">
        <v>105</v>
      </c>
      <c r="E4" s="112" t="s">
        <v>15</v>
      </c>
      <c r="F4" s="112" t="s">
        <v>106</v>
      </c>
      <c r="G4" s="112" t="s">
        <v>107</v>
      </c>
      <c r="H4" s="73"/>
      <c r="S4" s="73"/>
    </row>
    <row r="5" spans="1:19" ht="30" customHeight="1" x14ac:dyDescent="0.15">
      <c r="A5" s="432" t="str">
        <f>'기본 (3)'!A5</f>
        <v>방호원</v>
      </c>
      <c r="B5" s="136" t="s">
        <v>127</v>
      </c>
      <c r="C5" s="137">
        <f>'통상임금 (3)'!G5</f>
        <v>13948</v>
      </c>
      <c r="D5" s="138">
        <f>'근로시간 (3)'!I6</f>
        <v>35</v>
      </c>
      <c r="E5" s="137">
        <f>'기본 (3)'!D5</f>
        <v>4</v>
      </c>
      <c r="F5" s="139"/>
      <c r="G5" s="139">
        <f>INT(C5*D5*E5)</f>
        <v>1952720</v>
      </c>
      <c r="H5" s="140">
        <f>G5/E5</f>
        <v>488180</v>
      </c>
      <c r="I5" s="33"/>
      <c r="S5" s="73"/>
    </row>
    <row r="6" spans="1:19" ht="30" customHeight="1" x14ac:dyDescent="0.15">
      <c r="A6" s="433"/>
      <c r="B6" s="141" t="s">
        <v>128</v>
      </c>
      <c r="C6" s="142">
        <f>'통상임금 (3)'!G5</f>
        <v>13948</v>
      </c>
      <c r="D6" s="143"/>
      <c r="E6" s="142"/>
      <c r="F6" s="144"/>
      <c r="G6" s="144"/>
      <c r="H6" s="140"/>
      <c r="I6" s="129"/>
      <c r="S6" s="73"/>
    </row>
    <row r="7" spans="1:19" ht="30" customHeight="1" x14ac:dyDescent="0.15">
      <c r="A7" s="433"/>
      <c r="B7" s="141" t="s">
        <v>202</v>
      </c>
      <c r="C7" s="142">
        <f>C6</f>
        <v>13948</v>
      </c>
      <c r="D7" s="143"/>
      <c r="E7" s="142"/>
      <c r="F7" s="144"/>
      <c r="G7" s="144"/>
      <c r="H7" s="140"/>
      <c r="I7" s="129"/>
      <c r="S7" s="73"/>
    </row>
    <row r="8" spans="1:19" ht="30" customHeight="1" x14ac:dyDescent="0.15">
      <c r="A8" s="433"/>
      <c r="B8" s="141" t="s">
        <v>203</v>
      </c>
      <c r="C8" s="142">
        <f>C7</f>
        <v>13948</v>
      </c>
      <c r="D8" s="143"/>
      <c r="E8" s="142"/>
      <c r="F8" s="144"/>
      <c r="G8" s="144"/>
      <c r="H8" s="140"/>
      <c r="I8" s="129"/>
      <c r="S8" s="73"/>
    </row>
    <row r="9" spans="1:19" ht="30" customHeight="1" x14ac:dyDescent="0.15">
      <c r="A9" s="433"/>
      <c r="B9" s="141" t="s">
        <v>108</v>
      </c>
      <c r="C9" s="142">
        <f>'통상임금 (3)'!H5</f>
        <v>111584</v>
      </c>
      <c r="D9" s="281"/>
      <c r="E9" s="142"/>
      <c r="F9" s="144"/>
      <c r="G9" s="144">
        <f>INT(C9*D9*E9)</f>
        <v>0</v>
      </c>
      <c r="H9" s="129"/>
      <c r="S9" s="73"/>
    </row>
    <row r="10" spans="1:19" ht="30" customHeight="1" thickBot="1" x14ac:dyDescent="0.2">
      <c r="A10" s="434"/>
      <c r="B10" s="308"/>
      <c r="C10" s="309"/>
      <c r="D10" s="310"/>
      <c r="E10" s="309"/>
      <c r="F10" s="311"/>
      <c r="G10" s="311"/>
      <c r="H10" s="129"/>
      <c r="S10" s="73"/>
    </row>
    <row r="11" spans="1:19" s="124" customFormat="1" ht="30" customHeight="1" thickTop="1" x14ac:dyDescent="0.15">
      <c r="A11" s="319"/>
      <c r="B11" s="320" t="s">
        <v>17</v>
      </c>
      <c r="C11" s="321"/>
      <c r="D11" s="322"/>
      <c r="E11" s="323"/>
      <c r="F11" s="323"/>
      <c r="G11" s="323">
        <f>SUM(G5:G10)</f>
        <v>1952720</v>
      </c>
      <c r="H11" s="153"/>
      <c r="I11" s="153"/>
    </row>
    <row r="12" spans="1:19" ht="30" customHeight="1" x14ac:dyDescent="0.15">
      <c r="A12" s="134" t="s">
        <v>427</v>
      </c>
    </row>
    <row r="13" spans="1:19" ht="30" customHeight="1" x14ac:dyDescent="0.15">
      <c r="A13" s="134" t="s">
        <v>141</v>
      </c>
      <c r="I13" s="129"/>
    </row>
    <row r="14" spans="1:19" ht="30" customHeight="1" x14ac:dyDescent="0.15">
      <c r="A14" s="134" t="s">
        <v>366</v>
      </c>
    </row>
    <row r="15" spans="1:19" ht="30" customHeight="1" x14ac:dyDescent="0.15">
      <c r="A15" s="134" t="s">
        <v>378</v>
      </c>
    </row>
    <row r="16" spans="1:19" ht="30" customHeight="1" x14ac:dyDescent="0.15">
      <c r="A16" s="134" t="s">
        <v>351</v>
      </c>
    </row>
    <row r="17" spans="1:19" ht="24.95" customHeight="1" x14ac:dyDescent="0.15">
      <c r="A17" s="134"/>
    </row>
    <row r="18" spans="1:19" ht="24.95" customHeight="1" x14ac:dyDescent="0.15">
      <c r="A18" s="134"/>
    </row>
    <row r="25" spans="1:19" s="33" customFormat="1" ht="27.95" customHeight="1" x14ac:dyDescent="0.15">
      <c r="C25" s="76"/>
      <c r="D25" s="76"/>
      <c r="H25" s="76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6"/>
    </row>
    <row r="26" spans="1:19" s="33" customFormat="1" ht="27.95" customHeight="1" x14ac:dyDescent="0.15">
      <c r="C26" s="76"/>
      <c r="D26" s="76"/>
      <c r="H26" s="76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6"/>
    </row>
    <row r="27" spans="1:19" s="33" customFormat="1" ht="27.95" customHeight="1" x14ac:dyDescent="0.15">
      <c r="C27" s="76"/>
      <c r="D27" s="76"/>
      <c r="H27" s="76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6"/>
    </row>
    <row r="28" spans="1:19" s="33" customFormat="1" ht="27" customHeight="1" x14ac:dyDescent="0.15">
      <c r="C28" s="76"/>
      <c r="D28" s="76"/>
      <c r="H28" s="76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6"/>
    </row>
    <row r="29" spans="1:19" s="33" customFormat="1" ht="27" customHeight="1" x14ac:dyDescent="0.15">
      <c r="C29" s="76"/>
      <c r="D29" s="76"/>
      <c r="H29" s="76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6"/>
    </row>
    <row r="30" spans="1:19" s="33" customFormat="1" ht="27" customHeight="1" x14ac:dyDescent="0.15">
      <c r="C30" s="76"/>
      <c r="D30" s="76"/>
      <c r="H30" s="76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6"/>
    </row>
    <row r="31" spans="1:19" s="33" customFormat="1" ht="27" customHeight="1" x14ac:dyDescent="0.15">
      <c r="C31" s="76"/>
      <c r="D31" s="76"/>
      <c r="H31" s="76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6"/>
    </row>
    <row r="32" spans="1:19" s="33" customFormat="1" ht="27" customHeight="1" x14ac:dyDescent="0.15">
      <c r="C32" s="76"/>
      <c r="D32" s="76"/>
      <c r="H32" s="76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6"/>
    </row>
    <row r="33" spans="3:19" s="33" customFormat="1" ht="27" customHeight="1" x14ac:dyDescent="0.15">
      <c r="C33" s="76"/>
      <c r="D33" s="76"/>
      <c r="H33" s="76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6"/>
    </row>
    <row r="34" spans="3:19" s="33" customFormat="1" ht="27" customHeight="1" x14ac:dyDescent="0.15">
      <c r="C34" s="76"/>
      <c r="D34" s="76"/>
      <c r="H34" s="76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6"/>
    </row>
    <row r="35" spans="3:19" s="33" customFormat="1" ht="27" customHeight="1" x14ac:dyDescent="0.15">
      <c r="C35" s="76"/>
      <c r="D35" s="76"/>
      <c r="H35" s="76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6"/>
    </row>
    <row r="36" spans="3:19" s="33" customFormat="1" ht="27" customHeight="1" x14ac:dyDescent="0.15">
      <c r="C36" s="76"/>
      <c r="D36" s="76"/>
      <c r="H36" s="76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6"/>
    </row>
  </sheetData>
  <mergeCells count="2">
    <mergeCell ref="A1:G1"/>
    <mergeCell ref="A5:A10"/>
  </mergeCells>
  <phoneticPr fontId="17" type="noConversion"/>
  <printOptions horizontalCentered="1"/>
  <pageMargins left="0.47244094488188981" right="0.47244094488188981" top="0.86614173228346458" bottom="0.55118110236220474" header="0.70866141732283472" footer="0.15748031496062992"/>
  <pageSetup paperSize="9" scale="96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95" zoomScaleNormal="100" zoomScaleSheetLayoutView="95" workbookViewId="0">
      <selection activeCell="H12" sqref="H12"/>
    </sheetView>
  </sheetViews>
  <sheetFormatPr defaultColWidth="8.88671875" defaultRowHeight="30" customHeight="1" x14ac:dyDescent="0.15"/>
  <cols>
    <col min="1" max="1" width="11.77734375" style="76" customWidth="1"/>
    <col min="2" max="5" width="9.77734375" style="33" customWidth="1"/>
    <col min="6" max="6" width="11.77734375" style="33" customWidth="1"/>
    <col min="7" max="7" width="6.21875" style="76" customWidth="1"/>
    <col min="8" max="8" width="11.88671875" style="152" customWidth="1"/>
    <col min="9" max="244" width="8.88671875" style="73"/>
    <col min="245" max="245" width="15.21875" style="73" customWidth="1"/>
    <col min="246" max="246" width="11.33203125" style="73" customWidth="1"/>
    <col min="247" max="248" width="10.77734375" style="73" customWidth="1"/>
    <col min="249" max="249" width="11.6640625" style="73" customWidth="1"/>
    <col min="250" max="250" width="6.77734375" style="73" customWidth="1"/>
    <col min="251" max="251" width="11" style="73" customWidth="1"/>
    <col min="252" max="252" width="16.109375" style="73" customWidth="1"/>
    <col min="253" max="254" width="8.21875" style="73" customWidth="1"/>
    <col min="255" max="255" width="11.33203125" style="73" customWidth="1"/>
    <col min="256" max="256" width="7.33203125" style="73" customWidth="1"/>
    <col min="257" max="257" width="8.21875" style="73" customWidth="1"/>
    <col min="258" max="258" width="14.5546875" style="73" customWidth="1"/>
    <col min="259" max="500" width="8.88671875" style="73"/>
    <col min="501" max="501" width="15.21875" style="73" customWidth="1"/>
    <col min="502" max="502" width="11.33203125" style="73" customWidth="1"/>
    <col min="503" max="504" width="10.77734375" style="73" customWidth="1"/>
    <col min="505" max="505" width="11.6640625" style="73" customWidth="1"/>
    <col min="506" max="506" width="6.77734375" style="73" customWidth="1"/>
    <col min="507" max="507" width="11" style="73" customWidth="1"/>
    <col min="508" max="508" width="16.109375" style="73" customWidth="1"/>
    <col min="509" max="510" width="8.21875" style="73" customWidth="1"/>
    <col min="511" max="511" width="11.33203125" style="73" customWidth="1"/>
    <col min="512" max="512" width="7.33203125" style="73" customWidth="1"/>
    <col min="513" max="513" width="8.21875" style="73" customWidth="1"/>
    <col min="514" max="514" width="14.5546875" style="73" customWidth="1"/>
    <col min="515" max="756" width="8.88671875" style="73"/>
    <col min="757" max="757" width="15.21875" style="73" customWidth="1"/>
    <col min="758" max="758" width="11.33203125" style="73" customWidth="1"/>
    <col min="759" max="760" width="10.77734375" style="73" customWidth="1"/>
    <col min="761" max="761" width="11.6640625" style="73" customWidth="1"/>
    <col min="762" max="762" width="6.77734375" style="73" customWidth="1"/>
    <col min="763" max="763" width="11" style="73" customWidth="1"/>
    <col min="764" max="764" width="16.109375" style="73" customWidth="1"/>
    <col min="765" max="766" width="8.21875" style="73" customWidth="1"/>
    <col min="767" max="767" width="11.33203125" style="73" customWidth="1"/>
    <col min="768" max="768" width="7.33203125" style="73" customWidth="1"/>
    <col min="769" max="769" width="8.21875" style="73" customWidth="1"/>
    <col min="770" max="770" width="14.5546875" style="73" customWidth="1"/>
    <col min="771" max="1012" width="8.88671875" style="73"/>
    <col min="1013" max="1013" width="15.21875" style="73" customWidth="1"/>
    <col min="1014" max="1014" width="11.33203125" style="73" customWidth="1"/>
    <col min="1015" max="1016" width="10.77734375" style="73" customWidth="1"/>
    <col min="1017" max="1017" width="11.6640625" style="73" customWidth="1"/>
    <col min="1018" max="1018" width="6.77734375" style="73" customWidth="1"/>
    <col min="1019" max="1019" width="11" style="73" customWidth="1"/>
    <col min="1020" max="1020" width="16.109375" style="73" customWidth="1"/>
    <col min="1021" max="1022" width="8.21875" style="73" customWidth="1"/>
    <col min="1023" max="1023" width="11.33203125" style="73" customWidth="1"/>
    <col min="1024" max="1024" width="7.33203125" style="73" customWidth="1"/>
    <col min="1025" max="1025" width="8.21875" style="73" customWidth="1"/>
    <col min="1026" max="1026" width="14.5546875" style="73" customWidth="1"/>
    <col min="1027" max="1268" width="8.88671875" style="73"/>
    <col min="1269" max="1269" width="15.21875" style="73" customWidth="1"/>
    <col min="1270" max="1270" width="11.33203125" style="73" customWidth="1"/>
    <col min="1271" max="1272" width="10.77734375" style="73" customWidth="1"/>
    <col min="1273" max="1273" width="11.6640625" style="73" customWidth="1"/>
    <col min="1274" max="1274" width="6.77734375" style="73" customWidth="1"/>
    <col min="1275" max="1275" width="11" style="73" customWidth="1"/>
    <col min="1276" max="1276" width="16.109375" style="73" customWidth="1"/>
    <col min="1277" max="1278" width="8.21875" style="73" customWidth="1"/>
    <col min="1279" max="1279" width="11.33203125" style="73" customWidth="1"/>
    <col min="1280" max="1280" width="7.33203125" style="73" customWidth="1"/>
    <col min="1281" max="1281" width="8.21875" style="73" customWidth="1"/>
    <col min="1282" max="1282" width="14.5546875" style="73" customWidth="1"/>
    <col min="1283" max="1524" width="8.88671875" style="73"/>
    <col min="1525" max="1525" width="15.21875" style="73" customWidth="1"/>
    <col min="1526" max="1526" width="11.33203125" style="73" customWidth="1"/>
    <col min="1527" max="1528" width="10.77734375" style="73" customWidth="1"/>
    <col min="1529" max="1529" width="11.6640625" style="73" customWidth="1"/>
    <col min="1530" max="1530" width="6.77734375" style="73" customWidth="1"/>
    <col min="1531" max="1531" width="11" style="73" customWidth="1"/>
    <col min="1532" max="1532" width="16.109375" style="73" customWidth="1"/>
    <col min="1533" max="1534" width="8.21875" style="73" customWidth="1"/>
    <col min="1535" max="1535" width="11.33203125" style="73" customWidth="1"/>
    <col min="1536" max="1536" width="7.33203125" style="73" customWidth="1"/>
    <col min="1537" max="1537" width="8.21875" style="73" customWidth="1"/>
    <col min="1538" max="1538" width="14.5546875" style="73" customWidth="1"/>
    <col min="1539" max="1780" width="8.88671875" style="73"/>
    <col min="1781" max="1781" width="15.21875" style="73" customWidth="1"/>
    <col min="1782" max="1782" width="11.33203125" style="73" customWidth="1"/>
    <col min="1783" max="1784" width="10.77734375" style="73" customWidth="1"/>
    <col min="1785" max="1785" width="11.6640625" style="73" customWidth="1"/>
    <col min="1786" max="1786" width="6.77734375" style="73" customWidth="1"/>
    <col min="1787" max="1787" width="11" style="73" customWidth="1"/>
    <col min="1788" max="1788" width="16.109375" style="73" customWidth="1"/>
    <col min="1789" max="1790" width="8.21875" style="73" customWidth="1"/>
    <col min="1791" max="1791" width="11.33203125" style="73" customWidth="1"/>
    <col min="1792" max="1792" width="7.33203125" style="73" customWidth="1"/>
    <col min="1793" max="1793" width="8.21875" style="73" customWidth="1"/>
    <col min="1794" max="1794" width="14.5546875" style="73" customWidth="1"/>
    <col min="1795" max="2036" width="8.88671875" style="73"/>
    <col min="2037" max="2037" width="15.21875" style="73" customWidth="1"/>
    <col min="2038" max="2038" width="11.33203125" style="73" customWidth="1"/>
    <col min="2039" max="2040" width="10.77734375" style="73" customWidth="1"/>
    <col min="2041" max="2041" width="11.6640625" style="73" customWidth="1"/>
    <col min="2042" max="2042" width="6.77734375" style="73" customWidth="1"/>
    <col min="2043" max="2043" width="11" style="73" customWidth="1"/>
    <col min="2044" max="2044" width="16.109375" style="73" customWidth="1"/>
    <col min="2045" max="2046" width="8.21875" style="73" customWidth="1"/>
    <col min="2047" max="2047" width="11.33203125" style="73" customWidth="1"/>
    <col min="2048" max="2048" width="7.33203125" style="73" customWidth="1"/>
    <col min="2049" max="2049" width="8.21875" style="73" customWidth="1"/>
    <col min="2050" max="2050" width="14.5546875" style="73" customWidth="1"/>
    <col min="2051" max="2292" width="8.88671875" style="73"/>
    <col min="2293" max="2293" width="15.21875" style="73" customWidth="1"/>
    <col min="2294" max="2294" width="11.33203125" style="73" customWidth="1"/>
    <col min="2295" max="2296" width="10.77734375" style="73" customWidth="1"/>
    <col min="2297" max="2297" width="11.6640625" style="73" customWidth="1"/>
    <col min="2298" max="2298" width="6.77734375" style="73" customWidth="1"/>
    <col min="2299" max="2299" width="11" style="73" customWidth="1"/>
    <col min="2300" max="2300" width="16.109375" style="73" customWidth="1"/>
    <col min="2301" max="2302" width="8.21875" style="73" customWidth="1"/>
    <col min="2303" max="2303" width="11.33203125" style="73" customWidth="1"/>
    <col min="2304" max="2304" width="7.33203125" style="73" customWidth="1"/>
    <col min="2305" max="2305" width="8.21875" style="73" customWidth="1"/>
    <col min="2306" max="2306" width="14.5546875" style="73" customWidth="1"/>
    <col min="2307" max="2548" width="8.88671875" style="73"/>
    <col min="2549" max="2549" width="15.21875" style="73" customWidth="1"/>
    <col min="2550" max="2550" width="11.33203125" style="73" customWidth="1"/>
    <col min="2551" max="2552" width="10.77734375" style="73" customWidth="1"/>
    <col min="2553" max="2553" width="11.6640625" style="73" customWidth="1"/>
    <col min="2554" max="2554" width="6.77734375" style="73" customWidth="1"/>
    <col min="2555" max="2555" width="11" style="73" customWidth="1"/>
    <col min="2556" max="2556" width="16.109375" style="73" customWidth="1"/>
    <col min="2557" max="2558" width="8.21875" style="73" customWidth="1"/>
    <col min="2559" max="2559" width="11.33203125" style="73" customWidth="1"/>
    <col min="2560" max="2560" width="7.33203125" style="73" customWidth="1"/>
    <col min="2561" max="2561" width="8.21875" style="73" customWidth="1"/>
    <col min="2562" max="2562" width="14.5546875" style="73" customWidth="1"/>
    <col min="2563" max="2804" width="8.88671875" style="73"/>
    <col min="2805" max="2805" width="15.21875" style="73" customWidth="1"/>
    <col min="2806" max="2806" width="11.33203125" style="73" customWidth="1"/>
    <col min="2807" max="2808" width="10.77734375" style="73" customWidth="1"/>
    <col min="2809" max="2809" width="11.6640625" style="73" customWidth="1"/>
    <col min="2810" max="2810" width="6.77734375" style="73" customWidth="1"/>
    <col min="2811" max="2811" width="11" style="73" customWidth="1"/>
    <col min="2812" max="2812" width="16.109375" style="73" customWidth="1"/>
    <col min="2813" max="2814" width="8.21875" style="73" customWidth="1"/>
    <col min="2815" max="2815" width="11.33203125" style="73" customWidth="1"/>
    <col min="2816" max="2816" width="7.33203125" style="73" customWidth="1"/>
    <col min="2817" max="2817" width="8.21875" style="73" customWidth="1"/>
    <col min="2818" max="2818" width="14.5546875" style="73" customWidth="1"/>
    <col min="2819" max="3060" width="8.88671875" style="73"/>
    <col min="3061" max="3061" width="15.21875" style="73" customWidth="1"/>
    <col min="3062" max="3062" width="11.33203125" style="73" customWidth="1"/>
    <col min="3063" max="3064" width="10.77734375" style="73" customWidth="1"/>
    <col min="3065" max="3065" width="11.6640625" style="73" customWidth="1"/>
    <col min="3066" max="3066" width="6.77734375" style="73" customWidth="1"/>
    <col min="3067" max="3067" width="11" style="73" customWidth="1"/>
    <col min="3068" max="3068" width="16.109375" style="73" customWidth="1"/>
    <col min="3069" max="3070" width="8.21875" style="73" customWidth="1"/>
    <col min="3071" max="3071" width="11.33203125" style="73" customWidth="1"/>
    <col min="3072" max="3072" width="7.33203125" style="73" customWidth="1"/>
    <col min="3073" max="3073" width="8.21875" style="73" customWidth="1"/>
    <col min="3074" max="3074" width="14.5546875" style="73" customWidth="1"/>
    <col min="3075" max="3316" width="8.88671875" style="73"/>
    <col min="3317" max="3317" width="15.21875" style="73" customWidth="1"/>
    <col min="3318" max="3318" width="11.33203125" style="73" customWidth="1"/>
    <col min="3319" max="3320" width="10.77734375" style="73" customWidth="1"/>
    <col min="3321" max="3321" width="11.6640625" style="73" customWidth="1"/>
    <col min="3322" max="3322" width="6.77734375" style="73" customWidth="1"/>
    <col min="3323" max="3323" width="11" style="73" customWidth="1"/>
    <col min="3324" max="3324" width="16.109375" style="73" customWidth="1"/>
    <col min="3325" max="3326" width="8.21875" style="73" customWidth="1"/>
    <col min="3327" max="3327" width="11.33203125" style="73" customWidth="1"/>
    <col min="3328" max="3328" width="7.33203125" style="73" customWidth="1"/>
    <col min="3329" max="3329" width="8.21875" style="73" customWidth="1"/>
    <col min="3330" max="3330" width="14.5546875" style="73" customWidth="1"/>
    <col min="3331" max="3572" width="8.88671875" style="73"/>
    <col min="3573" max="3573" width="15.21875" style="73" customWidth="1"/>
    <col min="3574" max="3574" width="11.33203125" style="73" customWidth="1"/>
    <col min="3575" max="3576" width="10.77734375" style="73" customWidth="1"/>
    <col min="3577" max="3577" width="11.6640625" style="73" customWidth="1"/>
    <col min="3578" max="3578" width="6.77734375" style="73" customWidth="1"/>
    <col min="3579" max="3579" width="11" style="73" customWidth="1"/>
    <col min="3580" max="3580" width="16.109375" style="73" customWidth="1"/>
    <col min="3581" max="3582" width="8.21875" style="73" customWidth="1"/>
    <col min="3583" max="3583" width="11.33203125" style="73" customWidth="1"/>
    <col min="3584" max="3584" width="7.33203125" style="73" customWidth="1"/>
    <col min="3585" max="3585" width="8.21875" style="73" customWidth="1"/>
    <col min="3586" max="3586" width="14.5546875" style="73" customWidth="1"/>
    <col min="3587" max="3828" width="8.88671875" style="73"/>
    <col min="3829" max="3829" width="15.21875" style="73" customWidth="1"/>
    <col min="3830" max="3830" width="11.33203125" style="73" customWidth="1"/>
    <col min="3831" max="3832" width="10.77734375" style="73" customWidth="1"/>
    <col min="3833" max="3833" width="11.6640625" style="73" customWidth="1"/>
    <col min="3834" max="3834" width="6.77734375" style="73" customWidth="1"/>
    <col min="3835" max="3835" width="11" style="73" customWidth="1"/>
    <col min="3836" max="3836" width="16.109375" style="73" customWidth="1"/>
    <col min="3837" max="3838" width="8.21875" style="73" customWidth="1"/>
    <col min="3839" max="3839" width="11.33203125" style="73" customWidth="1"/>
    <col min="3840" max="3840" width="7.33203125" style="73" customWidth="1"/>
    <col min="3841" max="3841" width="8.21875" style="73" customWidth="1"/>
    <col min="3842" max="3842" width="14.5546875" style="73" customWidth="1"/>
    <col min="3843" max="4084" width="8.88671875" style="73"/>
    <col min="4085" max="4085" width="15.21875" style="73" customWidth="1"/>
    <col min="4086" max="4086" width="11.33203125" style="73" customWidth="1"/>
    <col min="4087" max="4088" width="10.77734375" style="73" customWidth="1"/>
    <col min="4089" max="4089" width="11.6640625" style="73" customWidth="1"/>
    <col min="4090" max="4090" width="6.77734375" style="73" customWidth="1"/>
    <col min="4091" max="4091" width="11" style="73" customWidth="1"/>
    <col min="4092" max="4092" width="16.109375" style="73" customWidth="1"/>
    <col min="4093" max="4094" width="8.21875" style="73" customWidth="1"/>
    <col min="4095" max="4095" width="11.33203125" style="73" customWidth="1"/>
    <col min="4096" max="4096" width="7.33203125" style="73" customWidth="1"/>
    <col min="4097" max="4097" width="8.21875" style="73" customWidth="1"/>
    <col min="4098" max="4098" width="14.5546875" style="73" customWidth="1"/>
    <col min="4099" max="4340" width="8.88671875" style="73"/>
    <col min="4341" max="4341" width="15.21875" style="73" customWidth="1"/>
    <col min="4342" max="4342" width="11.33203125" style="73" customWidth="1"/>
    <col min="4343" max="4344" width="10.77734375" style="73" customWidth="1"/>
    <col min="4345" max="4345" width="11.6640625" style="73" customWidth="1"/>
    <col min="4346" max="4346" width="6.77734375" style="73" customWidth="1"/>
    <col min="4347" max="4347" width="11" style="73" customWidth="1"/>
    <col min="4348" max="4348" width="16.109375" style="73" customWidth="1"/>
    <col min="4349" max="4350" width="8.21875" style="73" customWidth="1"/>
    <col min="4351" max="4351" width="11.33203125" style="73" customWidth="1"/>
    <col min="4352" max="4352" width="7.33203125" style="73" customWidth="1"/>
    <col min="4353" max="4353" width="8.21875" style="73" customWidth="1"/>
    <col min="4354" max="4354" width="14.5546875" style="73" customWidth="1"/>
    <col min="4355" max="4596" width="8.88671875" style="73"/>
    <col min="4597" max="4597" width="15.21875" style="73" customWidth="1"/>
    <col min="4598" max="4598" width="11.33203125" style="73" customWidth="1"/>
    <col min="4599" max="4600" width="10.77734375" style="73" customWidth="1"/>
    <col min="4601" max="4601" width="11.6640625" style="73" customWidth="1"/>
    <col min="4602" max="4602" width="6.77734375" style="73" customWidth="1"/>
    <col min="4603" max="4603" width="11" style="73" customWidth="1"/>
    <col min="4604" max="4604" width="16.109375" style="73" customWidth="1"/>
    <col min="4605" max="4606" width="8.21875" style="73" customWidth="1"/>
    <col min="4607" max="4607" width="11.33203125" style="73" customWidth="1"/>
    <col min="4608" max="4608" width="7.33203125" style="73" customWidth="1"/>
    <col min="4609" max="4609" width="8.21875" style="73" customWidth="1"/>
    <col min="4610" max="4610" width="14.5546875" style="73" customWidth="1"/>
    <col min="4611" max="4852" width="8.88671875" style="73"/>
    <col min="4853" max="4853" width="15.21875" style="73" customWidth="1"/>
    <col min="4854" max="4854" width="11.33203125" style="73" customWidth="1"/>
    <col min="4855" max="4856" width="10.77734375" style="73" customWidth="1"/>
    <col min="4857" max="4857" width="11.6640625" style="73" customWidth="1"/>
    <col min="4858" max="4858" width="6.77734375" style="73" customWidth="1"/>
    <col min="4859" max="4859" width="11" style="73" customWidth="1"/>
    <col min="4860" max="4860" width="16.109375" style="73" customWidth="1"/>
    <col min="4861" max="4862" width="8.21875" style="73" customWidth="1"/>
    <col min="4863" max="4863" width="11.33203125" style="73" customWidth="1"/>
    <col min="4864" max="4864" width="7.33203125" style="73" customWidth="1"/>
    <col min="4865" max="4865" width="8.21875" style="73" customWidth="1"/>
    <col min="4866" max="4866" width="14.5546875" style="73" customWidth="1"/>
    <col min="4867" max="5108" width="8.88671875" style="73"/>
    <col min="5109" max="5109" width="15.21875" style="73" customWidth="1"/>
    <col min="5110" max="5110" width="11.33203125" style="73" customWidth="1"/>
    <col min="5111" max="5112" width="10.77734375" style="73" customWidth="1"/>
    <col min="5113" max="5113" width="11.6640625" style="73" customWidth="1"/>
    <col min="5114" max="5114" width="6.77734375" style="73" customWidth="1"/>
    <col min="5115" max="5115" width="11" style="73" customWidth="1"/>
    <col min="5116" max="5116" width="16.109375" style="73" customWidth="1"/>
    <col min="5117" max="5118" width="8.21875" style="73" customWidth="1"/>
    <col min="5119" max="5119" width="11.33203125" style="73" customWidth="1"/>
    <col min="5120" max="5120" width="7.33203125" style="73" customWidth="1"/>
    <col min="5121" max="5121" width="8.21875" style="73" customWidth="1"/>
    <col min="5122" max="5122" width="14.5546875" style="73" customWidth="1"/>
    <col min="5123" max="5364" width="8.88671875" style="73"/>
    <col min="5365" max="5365" width="15.21875" style="73" customWidth="1"/>
    <col min="5366" max="5366" width="11.33203125" style="73" customWidth="1"/>
    <col min="5367" max="5368" width="10.77734375" style="73" customWidth="1"/>
    <col min="5369" max="5369" width="11.6640625" style="73" customWidth="1"/>
    <col min="5370" max="5370" width="6.77734375" style="73" customWidth="1"/>
    <col min="5371" max="5371" width="11" style="73" customWidth="1"/>
    <col min="5372" max="5372" width="16.109375" style="73" customWidth="1"/>
    <col min="5373" max="5374" width="8.21875" style="73" customWidth="1"/>
    <col min="5375" max="5375" width="11.33203125" style="73" customWidth="1"/>
    <col min="5376" max="5376" width="7.33203125" style="73" customWidth="1"/>
    <col min="5377" max="5377" width="8.21875" style="73" customWidth="1"/>
    <col min="5378" max="5378" width="14.5546875" style="73" customWidth="1"/>
    <col min="5379" max="5620" width="8.88671875" style="73"/>
    <col min="5621" max="5621" width="15.21875" style="73" customWidth="1"/>
    <col min="5622" max="5622" width="11.33203125" style="73" customWidth="1"/>
    <col min="5623" max="5624" width="10.77734375" style="73" customWidth="1"/>
    <col min="5625" max="5625" width="11.6640625" style="73" customWidth="1"/>
    <col min="5626" max="5626" width="6.77734375" style="73" customWidth="1"/>
    <col min="5627" max="5627" width="11" style="73" customWidth="1"/>
    <col min="5628" max="5628" width="16.109375" style="73" customWidth="1"/>
    <col min="5629" max="5630" width="8.21875" style="73" customWidth="1"/>
    <col min="5631" max="5631" width="11.33203125" style="73" customWidth="1"/>
    <col min="5632" max="5632" width="7.33203125" style="73" customWidth="1"/>
    <col min="5633" max="5633" width="8.21875" style="73" customWidth="1"/>
    <col min="5634" max="5634" width="14.5546875" style="73" customWidth="1"/>
    <col min="5635" max="5876" width="8.88671875" style="73"/>
    <col min="5877" max="5877" width="15.21875" style="73" customWidth="1"/>
    <col min="5878" max="5878" width="11.33203125" style="73" customWidth="1"/>
    <col min="5879" max="5880" width="10.77734375" style="73" customWidth="1"/>
    <col min="5881" max="5881" width="11.6640625" style="73" customWidth="1"/>
    <col min="5882" max="5882" width="6.77734375" style="73" customWidth="1"/>
    <col min="5883" max="5883" width="11" style="73" customWidth="1"/>
    <col min="5884" max="5884" width="16.109375" style="73" customWidth="1"/>
    <col min="5885" max="5886" width="8.21875" style="73" customWidth="1"/>
    <col min="5887" max="5887" width="11.33203125" style="73" customWidth="1"/>
    <col min="5888" max="5888" width="7.33203125" style="73" customWidth="1"/>
    <col min="5889" max="5889" width="8.21875" style="73" customWidth="1"/>
    <col min="5890" max="5890" width="14.5546875" style="73" customWidth="1"/>
    <col min="5891" max="6132" width="8.88671875" style="73"/>
    <col min="6133" max="6133" width="15.21875" style="73" customWidth="1"/>
    <col min="6134" max="6134" width="11.33203125" style="73" customWidth="1"/>
    <col min="6135" max="6136" width="10.77734375" style="73" customWidth="1"/>
    <col min="6137" max="6137" width="11.6640625" style="73" customWidth="1"/>
    <col min="6138" max="6138" width="6.77734375" style="73" customWidth="1"/>
    <col min="6139" max="6139" width="11" style="73" customWidth="1"/>
    <col min="6140" max="6140" width="16.109375" style="73" customWidth="1"/>
    <col min="6141" max="6142" width="8.21875" style="73" customWidth="1"/>
    <col min="6143" max="6143" width="11.33203125" style="73" customWidth="1"/>
    <col min="6144" max="6144" width="7.33203125" style="73" customWidth="1"/>
    <col min="6145" max="6145" width="8.21875" style="73" customWidth="1"/>
    <col min="6146" max="6146" width="14.5546875" style="73" customWidth="1"/>
    <col min="6147" max="6388" width="8.88671875" style="73"/>
    <col min="6389" max="6389" width="15.21875" style="73" customWidth="1"/>
    <col min="6390" max="6390" width="11.33203125" style="73" customWidth="1"/>
    <col min="6391" max="6392" width="10.77734375" style="73" customWidth="1"/>
    <col min="6393" max="6393" width="11.6640625" style="73" customWidth="1"/>
    <col min="6394" max="6394" width="6.77734375" style="73" customWidth="1"/>
    <col min="6395" max="6395" width="11" style="73" customWidth="1"/>
    <col min="6396" max="6396" width="16.109375" style="73" customWidth="1"/>
    <col min="6397" max="6398" width="8.21875" style="73" customWidth="1"/>
    <col min="6399" max="6399" width="11.33203125" style="73" customWidth="1"/>
    <col min="6400" max="6400" width="7.33203125" style="73" customWidth="1"/>
    <col min="6401" max="6401" width="8.21875" style="73" customWidth="1"/>
    <col min="6402" max="6402" width="14.5546875" style="73" customWidth="1"/>
    <col min="6403" max="6644" width="8.88671875" style="73"/>
    <col min="6645" max="6645" width="15.21875" style="73" customWidth="1"/>
    <col min="6646" max="6646" width="11.33203125" style="73" customWidth="1"/>
    <col min="6647" max="6648" width="10.77734375" style="73" customWidth="1"/>
    <col min="6649" max="6649" width="11.6640625" style="73" customWidth="1"/>
    <col min="6650" max="6650" width="6.77734375" style="73" customWidth="1"/>
    <col min="6651" max="6651" width="11" style="73" customWidth="1"/>
    <col min="6652" max="6652" width="16.109375" style="73" customWidth="1"/>
    <col min="6653" max="6654" width="8.21875" style="73" customWidth="1"/>
    <col min="6655" max="6655" width="11.33203125" style="73" customWidth="1"/>
    <col min="6656" max="6656" width="7.33203125" style="73" customWidth="1"/>
    <col min="6657" max="6657" width="8.21875" style="73" customWidth="1"/>
    <col min="6658" max="6658" width="14.5546875" style="73" customWidth="1"/>
    <col min="6659" max="6900" width="8.88671875" style="73"/>
    <col min="6901" max="6901" width="15.21875" style="73" customWidth="1"/>
    <col min="6902" max="6902" width="11.33203125" style="73" customWidth="1"/>
    <col min="6903" max="6904" width="10.77734375" style="73" customWidth="1"/>
    <col min="6905" max="6905" width="11.6640625" style="73" customWidth="1"/>
    <col min="6906" max="6906" width="6.77734375" style="73" customWidth="1"/>
    <col min="6907" max="6907" width="11" style="73" customWidth="1"/>
    <col min="6908" max="6908" width="16.109375" style="73" customWidth="1"/>
    <col min="6909" max="6910" width="8.21875" style="73" customWidth="1"/>
    <col min="6911" max="6911" width="11.33203125" style="73" customWidth="1"/>
    <col min="6912" max="6912" width="7.33203125" style="73" customWidth="1"/>
    <col min="6913" max="6913" width="8.21875" style="73" customWidth="1"/>
    <col min="6914" max="6914" width="14.5546875" style="73" customWidth="1"/>
    <col min="6915" max="7156" width="8.88671875" style="73"/>
    <col min="7157" max="7157" width="15.21875" style="73" customWidth="1"/>
    <col min="7158" max="7158" width="11.33203125" style="73" customWidth="1"/>
    <col min="7159" max="7160" width="10.77734375" style="73" customWidth="1"/>
    <col min="7161" max="7161" width="11.6640625" style="73" customWidth="1"/>
    <col min="7162" max="7162" width="6.77734375" style="73" customWidth="1"/>
    <col min="7163" max="7163" width="11" style="73" customWidth="1"/>
    <col min="7164" max="7164" width="16.109375" style="73" customWidth="1"/>
    <col min="7165" max="7166" width="8.21875" style="73" customWidth="1"/>
    <col min="7167" max="7167" width="11.33203125" style="73" customWidth="1"/>
    <col min="7168" max="7168" width="7.33203125" style="73" customWidth="1"/>
    <col min="7169" max="7169" width="8.21875" style="73" customWidth="1"/>
    <col min="7170" max="7170" width="14.5546875" style="73" customWidth="1"/>
    <col min="7171" max="7412" width="8.88671875" style="73"/>
    <col min="7413" max="7413" width="15.21875" style="73" customWidth="1"/>
    <col min="7414" max="7414" width="11.33203125" style="73" customWidth="1"/>
    <col min="7415" max="7416" width="10.77734375" style="73" customWidth="1"/>
    <col min="7417" max="7417" width="11.6640625" style="73" customWidth="1"/>
    <col min="7418" max="7418" width="6.77734375" style="73" customWidth="1"/>
    <col min="7419" max="7419" width="11" style="73" customWidth="1"/>
    <col min="7420" max="7420" width="16.109375" style="73" customWidth="1"/>
    <col min="7421" max="7422" width="8.21875" style="73" customWidth="1"/>
    <col min="7423" max="7423" width="11.33203125" style="73" customWidth="1"/>
    <col min="7424" max="7424" width="7.33203125" style="73" customWidth="1"/>
    <col min="7425" max="7425" width="8.21875" style="73" customWidth="1"/>
    <col min="7426" max="7426" width="14.5546875" style="73" customWidth="1"/>
    <col min="7427" max="7668" width="8.88671875" style="73"/>
    <col min="7669" max="7669" width="15.21875" style="73" customWidth="1"/>
    <col min="7670" max="7670" width="11.33203125" style="73" customWidth="1"/>
    <col min="7671" max="7672" width="10.77734375" style="73" customWidth="1"/>
    <col min="7673" max="7673" width="11.6640625" style="73" customWidth="1"/>
    <col min="7674" max="7674" width="6.77734375" style="73" customWidth="1"/>
    <col min="7675" max="7675" width="11" style="73" customWidth="1"/>
    <col min="7676" max="7676" width="16.109375" style="73" customWidth="1"/>
    <col min="7677" max="7678" width="8.21875" style="73" customWidth="1"/>
    <col min="7679" max="7679" width="11.33203125" style="73" customWidth="1"/>
    <col min="7680" max="7680" width="7.33203125" style="73" customWidth="1"/>
    <col min="7681" max="7681" width="8.21875" style="73" customWidth="1"/>
    <col min="7682" max="7682" width="14.5546875" style="73" customWidth="1"/>
    <col min="7683" max="7924" width="8.88671875" style="73"/>
    <col min="7925" max="7925" width="15.21875" style="73" customWidth="1"/>
    <col min="7926" max="7926" width="11.33203125" style="73" customWidth="1"/>
    <col min="7927" max="7928" width="10.77734375" style="73" customWidth="1"/>
    <col min="7929" max="7929" width="11.6640625" style="73" customWidth="1"/>
    <col min="7930" max="7930" width="6.77734375" style="73" customWidth="1"/>
    <col min="7931" max="7931" width="11" style="73" customWidth="1"/>
    <col min="7932" max="7932" width="16.109375" style="73" customWidth="1"/>
    <col min="7933" max="7934" width="8.21875" style="73" customWidth="1"/>
    <col min="7935" max="7935" width="11.33203125" style="73" customWidth="1"/>
    <col min="7936" max="7936" width="7.33203125" style="73" customWidth="1"/>
    <col min="7937" max="7937" width="8.21875" style="73" customWidth="1"/>
    <col min="7938" max="7938" width="14.5546875" style="73" customWidth="1"/>
    <col min="7939" max="8180" width="8.88671875" style="73"/>
    <col min="8181" max="8181" width="15.21875" style="73" customWidth="1"/>
    <col min="8182" max="8182" width="11.33203125" style="73" customWidth="1"/>
    <col min="8183" max="8184" width="10.77734375" style="73" customWidth="1"/>
    <col min="8185" max="8185" width="11.6640625" style="73" customWidth="1"/>
    <col min="8186" max="8186" width="6.77734375" style="73" customWidth="1"/>
    <col min="8187" max="8187" width="11" style="73" customWidth="1"/>
    <col min="8188" max="8188" width="16.109375" style="73" customWidth="1"/>
    <col min="8189" max="8190" width="8.21875" style="73" customWidth="1"/>
    <col min="8191" max="8191" width="11.33203125" style="73" customWidth="1"/>
    <col min="8192" max="8192" width="7.33203125" style="73" customWidth="1"/>
    <col min="8193" max="8193" width="8.21875" style="73" customWidth="1"/>
    <col min="8194" max="8194" width="14.5546875" style="73" customWidth="1"/>
    <col min="8195" max="8436" width="8.88671875" style="73"/>
    <col min="8437" max="8437" width="15.21875" style="73" customWidth="1"/>
    <col min="8438" max="8438" width="11.33203125" style="73" customWidth="1"/>
    <col min="8439" max="8440" width="10.77734375" style="73" customWidth="1"/>
    <col min="8441" max="8441" width="11.6640625" style="73" customWidth="1"/>
    <col min="8442" max="8442" width="6.77734375" style="73" customWidth="1"/>
    <col min="8443" max="8443" width="11" style="73" customWidth="1"/>
    <col min="8444" max="8444" width="16.109375" style="73" customWidth="1"/>
    <col min="8445" max="8446" width="8.21875" style="73" customWidth="1"/>
    <col min="8447" max="8447" width="11.33203125" style="73" customWidth="1"/>
    <col min="8448" max="8448" width="7.33203125" style="73" customWidth="1"/>
    <col min="8449" max="8449" width="8.21875" style="73" customWidth="1"/>
    <col min="8450" max="8450" width="14.5546875" style="73" customWidth="1"/>
    <col min="8451" max="8692" width="8.88671875" style="73"/>
    <col min="8693" max="8693" width="15.21875" style="73" customWidth="1"/>
    <col min="8694" max="8694" width="11.33203125" style="73" customWidth="1"/>
    <col min="8695" max="8696" width="10.77734375" style="73" customWidth="1"/>
    <col min="8697" max="8697" width="11.6640625" style="73" customWidth="1"/>
    <col min="8698" max="8698" width="6.77734375" style="73" customWidth="1"/>
    <col min="8699" max="8699" width="11" style="73" customWidth="1"/>
    <col min="8700" max="8700" width="16.109375" style="73" customWidth="1"/>
    <col min="8701" max="8702" width="8.21875" style="73" customWidth="1"/>
    <col min="8703" max="8703" width="11.33203125" style="73" customWidth="1"/>
    <col min="8704" max="8704" width="7.33203125" style="73" customWidth="1"/>
    <col min="8705" max="8705" width="8.21875" style="73" customWidth="1"/>
    <col min="8706" max="8706" width="14.5546875" style="73" customWidth="1"/>
    <col min="8707" max="8948" width="8.88671875" style="73"/>
    <col min="8949" max="8949" width="15.21875" style="73" customWidth="1"/>
    <col min="8950" max="8950" width="11.33203125" style="73" customWidth="1"/>
    <col min="8951" max="8952" width="10.77734375" style="73" customWidth="1"/>
    <col min="8953" max="8953" width="11.6640625" style="73" customWidth="1"/>
    <col min="8954" max="8954" width="6.77734375" style="73" customWidth="1"/>
    <col min="8955" max="8955" width="11" style="73" customWidth="1"/>
    <col min="8956" max="8956" width="16.109375" style="73" customWidth="1"/>
    <col min="8957" max="8958" width="8.21875" style="73" customWidth="1"/>
    <col min="8959" max="8959" width="11.33203125" style="73" customWidth="1"/>
    <col min="8960" max="8960" width="7.33203125" style="73" customWidth="1"/>
    <col min="8961" max="8961" width="8.21875" style="73" customWidth="1"/>
    <col min="8962" max="8962" width="14.5546875" style="73" customWidth="1"/>
    <col min="8963" max="9204" width="8.88671875" style="73"/>
    <col min="9205" max="9205" width="15.21875" style="73" customWidth="1"/>
    <col min="9206" max="9206" width="11.33203125" style="73" customWidth="1"/>
    <col min="9207" max="9208" width="10.77734375" style="73" customWidth="1"/>
    <col min="9209" max="9209" width="11.6640625" style="73" customWidth="1"/>
    <col min="9210" max="9210" width="6.77734375" style="73" customWidth="1"/>
    <col min="9211" max="9211" width="11" style="73" customWidth="1"/>
    <col min="9212" max="9212" width="16.109375" style="73" customWidth="1"/>
    <col min="9213" max="9214" width="8.21875" style="73" customWidth="1"/>
    <col min="9215" max="9215" width="11.33203125" style="73" customWidth="1"/>
    <col min="9216" max="9216" width="7.33203125" style="73" customWidth="1"/>
    <col min="9217" max="9217" width="8.21875" style="73" customWidth="1"/>
    <col min="9218" max="9218" width="14.5546875" style="73" customWidth="1"/>
    <col min="9219" max="9460" width="8.88671875" style="73"/>
    <col min="9461" max="9461" width="15.21875" style="73" customWidth="1"/>
    <col min="9462" max="9462" width="11.33203125" style="73" customWidth="1"/>
    <col min="9463" max="9464" width="10.77734375" style="73" customWidth="1"/>
    <col min="9465" max="9465" width="11.6640625" style="73" customWidth="1"/>
    <col min="9466" max="9466" width="6.77734375" style="73" customWidth="1"/>
    <col min="9467" max="9467" width="11" style="73" customWidth="1"/>
    <col min="9468" max="9468" width="16.109375" style="73" customWidth="1"/>
    <col min="9469" max="9470" width="8.21875" style="73" customWidth="1"/>
    <col min="9471" max="9471" width="11.33203125" style="73" customWidth="1"/>
    <col min="9472" max="9472" width="7.33203125" style="73" customWidth="1"/>
    <col min="9473" max="9473" width="8.21875" style="73" customWidth="1"/>
    <col min="9474" max="9474" width="14.5546875" style="73" customWidth="1"/>
    <col min="9475" max="9716" width="8.88671875" style="73"/>
    <col min="9717" max="9717" width="15.21875" style="73" customWidth="1"/>
    <col min="9718" max="9718" width="11.33203125" style="73" customWidth="1"/>
    <col min="9719" max="9720" width="10.77734375" style="73" customWidth="1"/>
    <col min="9721" max="9721" width="11.6640625" style="73" customWidth="1"/>
    <col min="9722" max="9722" width="6.77734375" style="73" customWidth="1"/>
    <col min="9723" max="9723" width="11" style="73" customWidth="1"/>
    <col min="9724" max="9724" width="16.109375" style="73" customWidth="1"/>
    <col min="9725" max="9726" width="8.21875" style="73" customWidth="1"/>
    <col min="9727" max="9727" width="11.33203125" style="73" customWidth="1"/>
    <col min="9728" max="9728" width="7.33203125" style="73" customWidth="1"/>
    <col min="9729" max="9729" width="8.21875" style="73" customWidth="1"/>
    <col min="9730" max="9730" width="14.5546875" style="73" customWidth="1"/>
    <col min="9731" max="9972" width="8.88671875" style="73"/>
    <col min="9973" max="9973" width="15.21875" style="73" customWidth="1"/>
    <col min="9974" max="9974" width="11.33203125" style="73" customWidth="1"/>
    <col min="9975" max="9976" width="10.77734375" style="73" customWidth="1"/>
    <col min="9977" max="9977" width="11.6640625" style="73" customWidth="1"/>
    <col min="9978" max="9978" width="6.77734375" style="73" customWidth="1"/>
    <col min="9979" max="9979" width="11" style="73" customWidth="1"/>
    <col min="9980" max="9980" width="16.109375" style="73" customWidth="1"/>
    <col min="9981" max="9982" width="8.21875" style="73" customWidth="1"/>
    <col min="9983" max="9983" width="11.33203125" style="73" customWidth="1"/>
    <col min="9984" max="9984" width="7.33203125" style="73" customWidth="1"/>
    <col min="9985" max="9985" width="8.21875" style="73" customWidth="1"/>
    <col min="9986" max="9986" width="14.5546875" style="73" customWidth="1"/>
    <col min="9987" max="10228" width="8.88671875" style="73"/>
    <col min="10229" max="10229" width="15.21875" style="73" customWidth="1"/>
    <col min="10230" max="10230" width="11.33203125" style="73" customWidth="1"/>
    <col min="10231" max="10232" width="10.77734375" style="73" customWidth="1"/>
    <col min="10233" max="10233" width="11.6640625" style="73" customWidth="1"/>
    <col min="10234" max="10234" width="6.77734375" style="73" customWidth="1"/>
    <col min="10235" max="10235" width="11" style="73" customWidth="1"/>
    <col min="10236" max="10236" width="16.109375" style="73" customWidth="1"/>
    <col min="10237" max="10238" width="8.21875" style="73" customWidth="1"/>
    <col min="10239" max="10239" width="11.33203125" style="73" customWidth="1"/>
    <col min="10240" max="10240" width="7.33203125" style="73" customWidth="1"/>
    <col min="10241" max="10241" width="8.21875" style="73" customWidth="1"/>
    <col min="10242" max="10242" width="14.5546875" style="73" customWidth="1"/>
    <col min="10243" max="10484" width="8.88671875" style="73"/>
    <col min="10485" max="10485" width="15.21875" style="73" customWidth="1"/>
    <col min="10486" max="10486" width="11.33203125" style="73" customWidth="1"/>
    <col min="10487" max="10488" width="10.77734375" style="73" customWidth="1"/>
    <col min="10489" max="10489" width="11.6640625" style="73" customWidth="1"/>
    <col min="10490" max="10490" width="6.77734375" style="73" customWidth="1"/>
    <col min="10491" max="10491" width="11" style="73" customWidth="1"/>
    <col min="10492" max="10492" width="16.109375" style="73" customWidth="1"/>
    <col min="10493" max="10494" width="8.21875" style="73" customWidth="1"/>
    <col min="10495" max="10495" width="11.33203125" style="73" customWidth="1"/>
    <col min="10496" max="10496" width="7.33203125" style="73" customWidth="1"/>
    <col min="10497" max="10497" width="8.21875" style="73" customWidth="1"/>
    <col min="10498" max="10498" width="14.5546875" style="73" customWidth="1"/>
    <col min="10499" max="10740" width="8.88671875" style="73"/>
    <col min="10741" max="10741" width="15.21875" style="73" customWidth="1"/>
    <col min="10742" max="10742" width="11.33203125" style="73" customWidth="1"/>
    <col min="10743" max="10744" width="10.77734375" style="73" customWidth="1"/>
    <col min="10745" max="10745" width="11.6640625" style="73" customWidth="1"/>
    <col min="10746" max="10746" width="6.77734375" style="73" customWidth="1"/>
    <col min="10747" max="10747" width="11" style="73" customWidth="1"/>
    <col min="10748" max="10748" width="16.109375" style="73" customWidth="1"/>
    <col min="10749" max="10750" width="8.21875" style="73" customWidth="1"/>
    <col min="10751" max="10751" width="11.33203125" style="73" customWidth="1"/>
    <col min="10752" max="10752" width="7.33203125" style="73" customWidth="1"/>
    <col min="10753" max="10753" width="8.21875" style="73" customWidth="1"/>
    <col min="10754" max="10754" width="14.5546875" style="73" customWidth="1"/>
    <col min="10755" max="10996" width="8.88671875" style="73"/>
    <col min="10997" max="10997" width="15.21875" style="73" customWidth="1"/>
    <col min="10998" max="10998" width="11.33203125" style="73" customWidth="1"/>
    <col min="10999" max="11000" width="10.77734375" style="73" customWidth="1"/>
    <col min="11001" max="11001" width="11.6640625" style="73" customWidth="1"/>
    <col min="11002" max="11002" width="6.77734375" style="73" customWidth="1"/>
    <col min="11003" max="11003" width="11" style="73" customWidth="1"/>
    <col min="11004" max="11004" width="16.109375" style="73" customWidth="1"/>
    <col min="11005" max="11006" width="8.21875" style="73" customWidth="1"/>
    <col min="11007" max="11007" width="11.33203125" style="73" customWidth="1"/>
    <col min="11008" max="11008" width="7.33203125" style="73" customWidth="1"/>
    <col min="11009" max="11009" width="8.21875" style="73" customWidth="1"/>
    <col min="11010" max="11010" width="14.5546875" style="73" customWidth="1"/>
    <col min="11011" max="11252" width="8.88671875" style="73"/>
    <col min="11253" max="11253" width="15.21875" style="73" customWidth="1"/>
    <col min="11254" max="11254" width="11.33203125" style="73" customWidth="1"/>
    <col min="11255" max="11256" width="10.77734375" style="73" customWidth="1"/>
    <col min="11257" max="11257" width="11.6640625" style="73" customWidth="1"/>
    <col min="11258" max="11258" width="6.77734375" style="73" customWidth="1"/>
    <col min="11259" max="11259" width="11" style="73" customWidth="1"/>
    <col min="11260" max="11260" width="16.109375" style="73" customWidth="1"/>
    <col min="11261" max="11262" width="8.21875" style="73" customWidth="1"/>
    <col min="11263" max="11263" width="11.33203125" style="73" customWidth="1"/>
    <col min="11264" max="11264" width="7.33203125" style="73" customWidth="1"/>
    <col min="11265" max="11265" width="8.21875" style="73" customWidth="1"/>
    <col min="11266" max="11266" width="14.5546875" style="73" customWidth="1"/>
    <col min="11267" max="11508" width="8.88671875" style="73"/>
    <col min="11509" max="11509" width="15.21875" style="73" customWidth="1"/>
    <col min="11510" max="11510" width="11.33203125" style="73" customWidth="1"/>
    <col min="11511" max="11512" width="10.77734375" style="73" customWidth="1"/>
    <col min="11513" max="11513" width="11.6640625" style="73" customWidth="1"/>
    <col min="11514" max="11514" width="6.77734375" style="73" customWidth="1"/>
    <col min="11515" max="11515" width="11" style="73" customWidth="1"/>
    <col min="11516" max="11516" width="16.109375" style="73" customWidth="1"/>
    <col min="11517" max="11518" width="8.21875" style="73" customWidth="1"/>
    <col min="11519" max="11519" width="11.33203125" style="73" customWidth="1"/>
    <col min="11520" max="11520" width="7.33203125" style="73" customWidth="1"/>
    <col min="11521" max="11521" width="8.21875" style="73" customWidth="1"/>
    <col min="11522" max="11522" width="14.5546875" style="73" customWidth="1"/>
    <col min="11523" max="11764" width="8.88671875" style="73"/>
    <col min="11765" max="11765" width="15.21875" style="73" customWidth="1"/>
    <col min="11766" max="11766" width="11.33203125" style="73" customWidth="1"/>
    <col min="11767" max="11768" width="10.77734375" style="73" customWidth="1"/>
    <col min="11769" max="11769" width="11.6640625" style="73" customWidth="1"/>
    <col min="11770" max="11770" width="6.77734375" style="73" customWidth="1"/>
    <col min="11771" max="11771" width="11" style="73" customWidth="1"/>
    <col min="11772" max="11772" width="16.109375" style="73" customWidth="1"/>
    <col min="11773" max="11774" width="8.21875" style="73" customWidth="1"/>
    <col min="11775" max="11775" width="11.33203125" style="73" customWidth="1"/>
    <col min="11776" max="11776" width="7.33203125" style="73" customWidth="1"/>
    <col min="11777" max="11777" width="8.21875" style="73" customWidth="1"/>
    <col min="11778" max="11778" width="14.5546875" style="73" customWidth="1"/>
    <col min="11779" max="12020" width="8.88671875" style="73"/>
    <col min="12021" max="12021" width="15.21875" style="73" customWidth="1"/>
    <col min="12022" max="12022" width="11.33203125" style="73" customWidth="1"/>
    <col min="12023" max="12024" width="10.77734375" style="73" customWidth="1"/>
    <col min="12025" max="12025" width="11.6640625" style="73" customWidth="1"/>
    <col min="12026" max="12026" width="6.77734375" style="73" customWidth="1"/>
    <col min="12027" max="12027" width="11" style="73" customWidth="1"/>
    <col min="12028" max="12028" width="16.109375" style="73" customWidth="1"/>
    <col min="12029" max="12030" width="8.21875" style="73" customWidth="1"/>
    <col min="12031" max="12031" width="11.33203125" style="73" customWidth="1"/>
    <col min="12032" max="12032" width="7.33203125" style="73" customWidth="1"/>
    <col min="12033" max="12033" width="8.21875" style="73" customWidth="1"/>
    <col min="12034" max="12034" width="14.5546875" style="73" customWidth="1"/>
    <col min="12035" max="12276" width="8.88671875" style="73"/>
    <col min="12277" max="12277" width="15.21875" style="73" customWidth="1"/>
    <col min="12278" max="12278" width="11.33203125" style="73" customWidth="1"/>
    <col min="12279" max="12280" width="10.77734375" style="73" customWidth="1"/>
    <col min="12281" max="12281" width="11.6640625" style="73" customWidth="1"/>
    <col min="12282" max="12282" width="6.77734375" style="73" customWidth="1"/>
    <col min="12283" max="12283" width="11" style="73" customWidth="1"/>
    <col min="12284" max="12284" width="16.109375" style="73" customWidth="1"/>
    <col min="12285" max="12286" width="8.21875" style="73" customWidth="1"/>
    <col min="12287" max="12287" width="11.33203125" style="73" customWidth="1"/>
    <col min="12288" max="12288" width="7.33203125" style="73" customWidth="1"/>
    <col min="12289" max="12289" width="8.21875" style="73" customWidth="1"/>
    <col min="12290" max="12290" width="14.5546875" style="73" customWidth="1"/>
    <col min="12291" max="12532" width="8.88671875" style="73"/>
    <col min="12533" max="12533" width="15.21875" style="73" customWidth="1"/>
    <col min="12534" max="12534" width="11.33203125" style="73" customWidth="1"/>
    <col min="12535" max="12536" width="10.77734375" style="73" customWidth="1"/>
    <col min="12537" max="12537" width="11.6640625" style="73" customWidth="1"/>
    <col min="12538" max="12538" width="6.77734375" style="73" customWidth="1"/>
    <col min="12539" max="12539" width="11" style="73" customWidth="1"/>
    <col min="12540" max="12540" width="16.109375" style="73" customWidth="1"/>
    <col min="12541" max="12542" width="8.21875" style="73" customWidth="1"/>
    <col min="12543" max="12543" width="11.33203125" style="73" customWidth="1"/>
    <col min="12544" max="12544" width="7.33203125" style="73" customWidth="1"/>
    <col min="12545" max="12545" width="8.21875" style="73" customWidth="1"/>
    <col min="12546" max="12546" width="14.5546875" style="73" customWidth="1"/>
    <col min="12547" max="12788" width="8.88671875" style="73"/>
    <col min="12789" max="12789" width="15.21875" style="73" customWidth="1"/>
    <col min="12790" max="12790" width="11.33203125" style="73" customWidth="1"/>
    <col min="12791" max="12792" width="10.77734375" style="73" customWidth="1"/>
    <col min="12793" max="12793" width="11.6640625" style="73" customWidth="1"/>
    <col min="12794" max="12794" width="6.77734375" style="73" customWidth="1"/>
    <col min="12795" max="12795" width="11" style="73" customWidth="1"/>
    <col min="12796" max="12796" width="16.109375" style="73" customWidth="1"/>
    <col min="12797" max="12798" width="8.21875" style="73" customWidth="1"/>
    <col min="12799" max="12799" width="11.33203125" style="73" customWidth="1"/>
    <col min="12800" max="12800" width="7.33203125" style="73" customWidth="1"/>
    <col min="12801" max="12801" width="8.21875" style="73" customWidth="1"/>
    <col min="12802" max="12802" width="14.5546875" style="73" customWidth="1"/>
    <col min="12803" max="13044" width="8.88671875" style="73"/>
    <col min="13045" max="13045" width="15.21875" style="73" customWidth="1"/>
    <col min="13046" max="13046" width="11.33203125" style="73" customWidth="1"/>
    <col min="13047" max="13048" width="10.77734375" style="73" customWidth="1"/>
    <col min="13049" max="13049" width="11.6640625" style="73" customWidth="1"/>
    <col min="13050" max="13050" width="6.77734375" style="73" customWidth="1"/>
    <col min="13051" max="13051" width="11" style="73" customWidth="1"/>
    <col min="13052" max="13052" width="16.109375" style="73" customWidth="1"/>
    <col min="13053" max="13054" width="8.21875" style="73" customWidth="1"/>
    <col min="13055" max="13055" width="11.33203125" style="73" customWidth="1"/>
    <col min="13056" max="13056" width="7.33203125" style="73" customWidth="1"/>
    <col min="13057" max="13057" width="8.21875" style="73" customWidth="1"/>
    <col min="13058" max="13058" width="14.5546875" style="73" customWidth="1"/>
    <col min="13059" max="13300" width="8.88671875" style="73"/>
    <col min="13301" max="13301" width="15.21875" style="73" customWidth="1"/>
    <col min="13302" max="13302" width="11.33203125" style="73" customWidth="1"/>
    <col min="13303" max="13304" width="10.77734375" style="73" customWidth="1"/>
    <col min="13305" max="13305" width="11.6640625" style="73" customWidth="1"/>
    <col min="13306" max="13306" width="6.77734375" style="73" customWidth="1"/>
    <col min="13307" max="13307" width="11" style="73" customWidth="1"/>
    <col min="13308" max="13308" width="16.109375" style="73" customWidth="1"/>
    <col min="13309" max="13310" width="8.21875" style="73" customWidth="1"/>
    <col min="13311" max="13311" width="11.33203125" style="73" customWidth="1"/>
    <col min="13312" max="13312" width="7.33203125" style="73" customWidth="1"/>
    <col min="13313" max="13313" width="8.21875" style="73" customWidth="1"/>
    <col min="13314" max="13314" width="14.5546875" style="73" customWidth="1"/>
    <col min="13315" max="13556" width="8.88671875" style="73"/>
    <col min="13557" max="13557" width="15.21875" style="73" customWidth="1"/>
    <col min="13558" max="13558" width="11.33203125" style="73" customWidth="1"/>
    <col min="13559" max="13560" width="10.77734375" style="73" customWidth="1"/>
    <col min="13561" max="13561" width="11.6640625" style="73" customWidth="1"/>
    <col min="13562" max="13562" width="6.77734375" style="73" customWidth="1"/>
    <col min="13563" max="13563" width="11" style="73" customWidth="1"/>
    <col min="13564" max="13564" width="16.109375" style="73" customWidth="1"/>
    <col min="13565" max="13566" width="8.21875" style="73" customWidth="1"/>
    <col min="13567" max="13567" width="11.33203125" style="73" customWidth="1"/>
    <col min="13568" max="13568" width="7.33203125" style="73" customWidth="1"/>
    <col min="13569" max="13569" width="8.21875" style="73" customWidth="1"/>
    <col min="13570" max="13570" width="14.5546875" style="73" customWidth="1"/>
    <col min="13571" max="13812" width="8.88671875" style="73"/>
    <col min="13813" max="13813" width="15.21875" style="73" customWidth="1"/>
    <col min="13814" max="13814" width="11.33203125" style="73" customWidth="1"/>
    <col min="13815" max="13816" width="10.77734375" style="73" customWidth="1"/>
    <col min="13817" max="13817" width="11.6640625" style="73" customWidth="1"/>
    <col min="13818" max="13818" width="6.77734375" style="73" customWidth="1"/>
    <col min="13819" max="13819" width="11" style="73" customWidth="1"/>
    <col min="13820" max="13820" width="16.109375" style="73" customWidth="1"/>
    <col min="13821" max="13822" width="8.21875" style="73" customWidth="1"/>
    <col min="13823" max="13823" width="11.33203125" style="73" customWidth="1"/>
    <col min="13824" max="13824" width="7.33203125" style="73" customWidth="1"/>
    <col min="13825" max="13825" width="8.21875" style="73" customWidth="1"/>
    <col min="13826" max="13826" width="14.5546875" style="73" customWidth="1"/>
    <col min="13827" max="14068" width="8.88671875" style="73"/>
    <col min="14069" max="14069" width="15.21875" style="73" customWidth="1"/>
    <col min="14070" max="14070" width="11.33203125" style="73" customWidth="1"/>
    <col min="14071" max="14072" width="10.77734375" style="73" customWidth="1"/>
    <col min="14073" max="14073" width="11.6640625" style="73" customWidth="1"/>
    <col min="14074" max="14074" width="6.77734375" style="73" customWidth="1"/>
    <col min="14075" max="14075" width="11" style="73" customWidth="1"/>
    <col min="14076" max="14076" width="16.109375" style="73" customWidth="1"/>
    <col min="14077" max="14078" width="8.21875" style="73" customWidth="1"/>
    <col min="14079" max="14079" width="11.33203125" style="73" customWidth="1"/>
    <col min="14080" max="14080" width="7.33203125" style="73" customWidth="1"/>
    <col min="14081" max="14081" width="8.21875" style="73" customWidth="1"/>
    <col min="14082" max="14082" width="14.5546875" style="73" customWidth="1"/>
    <col min="14083" max="14324" width="8.88671875" style="73"/>
    <col min="14325" max="14325" width="15.21875" style="73" customWidth="1"/>
    <col min="14326" max="14326" width="11.33203125" style="73" customWidth="1"/>
    <col min="14327" max="14328" width="10.77734375" style="73" customWidth="1"/>
    <col min="14329" max="14329" width="11.6640625" style="73" customWidth="1"/>
    <col min="14330" max="14330" width="6.77734375" style="73" customWidth="1"/>
    <col min="14331" max="14331" width="11" style="73" customWidth="1"/>
    <col min="14332" max="14332" width="16.109375" style="73" customWidth="1"/>
    <col min="14333" max="14334" width="8.21875" style="73" customWidth="1"/>
    <col min="14335" max="14335" width="11.33203125" style="73" customWidth="1"/>
    <col min="14336" max="14336" width="7.33203125" style="73" customWidth="1"/>
    <col min="14337" max="14337" width="8.21875" style="73" customWidth="1"/>
    <col min="14338" max="14338" width="14.5546875" style="73" customWidth="1"/>
    <col min="14339" max="14580" width="8.88671875" style="73"/>
    <col min="14581" max="14581" width="15.21875" style="73" customWidth="1"/>
    <col min="14582" max="14582" width="11.33203125" style="73" customWidth="1"/>
    <col min="14583" max="14584" width="10.77734375" style="73" customWidth="1"/>
    <col min="14585" max="14585" width="11.6640625" style="73" customWidth="1"/>
    <col min="14586" max="14586" width="6.77734375" style="73" customWidth="1"/>
    <col min="14587" max="14587" width="11" style="73" customWidth="1"/>
    <col min="14588" max="14588" width="16.109375" style="73" customWidth="1"/>
    <col min="14589" max="14590" width="8.21875" style="73" customWidth="1"/>
    <col min="14591" max="14591" width="11.33203125" style="73" customWidth="1"/>
    <col min="14592" max="14592" width="7.33203125" style="73" customWidth="1"/>
    <col min="14593" max="14593" width="8.21875" style="73" customWidth="1"/>
    <col min="14594" max="14594" width="14.5546875" style="73" customWidth="1"/>
    <col min="14595" max="14836" width="8.88671875" style="73"/>
    <col min="14837" max="14837" width="15.21875" style="73" customWidth="1"/>
    <col min="14838" max="14838" width="11.33203125" style="73" customWidth="1"/>
    <col min="14839" max="14840" width="10.77734375" style="73" customWidth="1"/>
    <col min="14841" max="14841" width="11.6640625" style="73" customWidth="1"/>
    <col min="14842" max="14842" width="6.77734375" style="73" customWidth="1"/>
    <col min="14843" max="14843" width="11" style="73" customWidth="1"/>
    <col min="14844" max="14844" width="16.109375" style="73" customWidth="1"/>
    <col min="14845" max="14846" width="8.21875" style="73" customWidth="1"/>
    <col min="14847" max="14847" width="11.33203125" style="73" customWidth="1"/>
    <col min="14848" max="14848" width="7.33203125" style="73" customWidth="1"/>
    <col min="14849" max="14849" width="8.21875" style="73" customWidth="1"/>
    <col min="14850" max="14850" width="14.5546875" style="73" customWidth="1"/>
    <col min="14851" max="15092" width="8.88671875" style="73"/>
    <col min="15093" max="15093" width="15.21875" style="73" customWidth="1"/>
    <col min="15094" max="15094" width="11.33203125" style="73" customWidth="1"/>
    <col min="15095" max="15096" width="10.77734375" style="73" customWidth="1"/>
    <col min="15097" max="15097" width="11.6640625" style="73" customWidth="1"/>
    <col min="15098" max="15098" width="6.77734375" style="73" customWidth="1"/>
    <col min="15099" max="15099" width="11" style="73" customWidth="1"/>
    <col min="15100" max="15100" width="16.109375" style="73" customWidth="1"/>
    <col min="15101" max="15102" width="8.21875" style="73" customWidth="1"/>
    <col min="15103" max="15103" width="11.33203125" style="73" customWidth="1"/>
    <col min="15104" max="15104" width="7.33203125" style="73" customWidth="1"/>
    <col min="15105" max="15105" width="8.21875" style="73" customWidth="1"/>
    <col min="15106" max="15106" width="14.5546875" style="73" customWidth="1"/>
    <col min="15107" max="15348" width="8.88671875" style="73"/>
    <col min="15349" max="15349" width="15.21875" style="73" customWidth="1"/>
    <col min="15350" max="15350" width="11.33203125" style="73" customWidth="1"/>
    <col min="15351" max="15352" width="10.77734375" style="73" customWidth="1"/>
    <col min="15353" max="15353" width="11.6640625" style="73" customWidth="1"/>
    <col min="15354" max="15354" width="6.77734375" style="73" customWidth="1"/>
    <col min="15355" max="15355" width="11" style="73" customWidth="1"/>
    <col min="15356" max="15356" width="16.109375" style="73" customWidth="1"/>
    <col min="15357" max="15358" width="8.21875" style="73" customWidth="1"/>
    <col min="15359" max="15359" width="11.33203125" style="73" customWidth="1"/>
    <col min="15360" max="15360" width="7.33203125" style="73" customWidth="1"/>
    <col min="15361" max="15361" width="8.21875" style="73" customWidth="1"/>
    <col min="15362" max="15362" width="14.5546875" style="73" customWidth="1"/>
    <col min="15363" max="15604" width="8.88671875" style="73"/>
    <col min="15605" max="15605" width="15.21875" style="73" customWidth="1"/>
    <col min="15606" max="15606" width="11.33203125" style="73" customWidth="1"/>
    <col min="15607" max="15608" width="10.77734375" style="73" customWidth="1"/>
    <col min="15609" max="15609" width="11.6640625" style="73" customWidth="1"/>
    <col min="15610" max="15610" width="6.77734375" style="73" customWidth="1"/>
    <col min="15611" max="15611" width="11" style="73" customWidth="1"/>
    <col min="15612" max="15612" width="16.109375" style="73" customWidth="1"/>
    <col min="15613" max="15614" width="8.21875" style="73" customWidth="1"/>
    <col min="15615" max="15615" width="11.33203125" style="73" customWidth="1"/>
    <col min="15616" max="15616" width="7.33203125" style="73" customWidth="1"/>
    <col min="15617" max="15617" width="8.21875" style="73" customWidth="1"/>
    <col min="15618" max="15618" width="14.5546875" style="73" customWidth="1"/>
    <col min="15619" max="15860" width="8.88671875" style="73"/>
    <col min="15861" max="15861" width="15.21875" style="73" customWidth="1"/>
    <col min="15862" max="15862" width="11.33203125" style="73" customWidth="1"/>
    <col min="15863" max="15864" width="10.77734375" style="73" customWidth="1"/>
    <col min="15865" max="15865" width="11.6640625" style="73" customWidth="1"/>
    <col min="15866" max="15866" width="6.77734375" style="73" customWidth="1"/>
    <col min="15867" max="15867" width="11" style="73" customWidth="1"/>
    <col min="15868" max="15868" width="16.109375" style="73" customWidth="1"/>
    <col min="15869" max="15870" width="8.21875" style="73" customWidth="1"/>
    <col min="15871" max="15871" width="11.33203125" style="73" customWidth="1"/>
    <col min="15872" max="15872" width="7.33203125" style="73" customWidth="1"/>
    <col min="15873" max="15873" width="8.21875" style="73" customWidth="1"/>
    <col min="15874" max="15874" width="14.5546875" style="73" customWidth="1"/>
    <col min="15875" max="16116" width="8.88671875" style="73"/>
    <col min="16117" max="16117" width="15.21875" style="73" customWidth="1"/>
    <col min="16118" max="16118" width="11.33203125" style="73" customWidth="1"/>
    <col min="16119" max="16120" width="10.77734375" style="73" customWidth="1"/>
    <col min="16121" max="16121" width="11.6640625" style="73" customWidth="1"/>
    <col min="16122" max="16122" width="6.77734375" style="73" customWidth="1"/>
    <col min="16123" max="16123" width="11" style="73" customWidth="1"/>
    <col min="16124" max="16124" width="16.109375" style="73" customWidth="1"/>
    <col min="16125" max="16126" width="8.21875" style="73" customWidth="1"/>
    <col min="16127" max="16127" width="11.33203125" style="73" customWidth="1"/>
    <col min="16128" max="16128" width="7.33203125" style="73" customWidth="1"/>
    <col min="16129" max="16129" width="8.21875" style="73" customWidth="1"/>
    <col min="16130" max="16130" width="14.5546875" style="73" customWidth="1"/>
    <col min="16131" max="16384" width="8.88671875" style="73"/>
  </cols>
  <sheetData>
    <row r="1" spans="1:8" s="108" customFormat="1" ht="42" customHeight="1" x14ac:dyDescent="0.15">
      <c r="A1" s="427" t="s">
        <v>109</v>
      </c>
      <c r="B1" s="427"/>
      <c r="C1" s="427"/>
      <c r="D1" s="427"/>
      <c r="E1" s="427"/>
      <c r="F1" s="427"/>
      <c r="G1" s="427"/>
      <c r="H1" s="427"/>
    </row>
    <row r="2" spans="1:8" ht="20.100000000000001" customHeight="1" x14ac:dyDescent="0.15">
      <c r="A2" s="296"/>
      <c r="B2" s="296"/>
      <c r="C2" s="296"/>
      <c r="D2" s="296"/>
      <c r="E2" s="296"/>
      <c r="F2" s="296"/>
      <c r="G2" s="296"/>
      <c r="H2" s="296"/>
    </row>
    <row r="3" spans="1:8" s="124" customFormat="1" ht="30" customHeight="1" x14ac:dyDescent="0.15">
      <c r="A3" s="125" t="str">
        <f>'제수당집 (3)'!A3</f>
        <v>■ 과업명:백남준아트센터 기획전 방호인력 도급 용역[1개월 미만(8월) 기준]</v>
      </c>
      <c r="B3" s="123"/>
      <c r="C3" s="123"/>
      <c r="D3" s="123"/>
      <c r="E3" s="123"/>
      <c r="F3" s="123"/>
      <c r="G3" s="123"/>
      <c r="H3" s="78" t="s">
        <v>295</v>
      </c>
    </row>
    <row r="4" spans="1:8" ht="30" customHeight="1" x14ac:dyDescent="0.15">
      <c r="A4" s="435" t="s">
        <v>14</v>
      </c>
      <c r="B4" s="437" t="s">
        <v>110</v>
      </c>
      <c r="C4" s="438"/>
      <c r="D4" s="438"/>
      <c r="E4" s="438"/>
      <c r="F4" s="439"/>
      <c r="G4" s="435" t="s">
        <v>111</v>
      </c>
      <c r="H4" s="440" t="s">
        <v>112</v>
      </c>
    </row>
    <row r="5" spans="1:8" ht="30" customHeight="1" x14ac:dyDescent="0.15">
      <c r="A5" s="436"/>
      <c r="B5" s="111" t="s">
        <v>113</v>
      </c>
      <c r="C5" s="111" t="s">
        <v>114</v>
      </c>
      <c r="D5" s="111" t="s">
        <v>115</v>
      </c>
      <c r="E5" s="111" t="s">
        <v>179</v>
      </c>
      <c r="F5" s="111" t="s">
        <v>116</v>
      </c>
      <c r="G5" s="436"/>
      <c r="H5" s="441"/>
    </row>
    <row r="6" spans="1:8" ht="30" customHeight="1" x14ac:dyDescent="0.15">
      <c r="A6" s="115" t="str">
        <f>'상금 (3)'!A5</f>
        <v>방호원</v>
      </c>
      <c r="B6" s="148">
        <f>'기본 (3)'!E5</f>
        <v>8275440</v>
      </c>
      <c r="C6" s="148">
        <f>'상금 (3)'!E5</f>
        <v>993052</v>
      </c>
      <c r="D6" s="148">
        <f>'노집 (3)'!J6</f>
        <v>1952720</v>
      </c>
      <c r="E6" s="148">
        <f>'복리산출 (3)'!D8</f>
        <v>440000</v>
      </c>
      <c r="F6" s="148">
        <f>SUM(B6:E6)</f>
        <v>11661212</v>
      </c>
      <c r="G6" s="149" t="s">
        <v>117</v>
      </c>
      <c r="H6" s="114"/>
    </row>
    <row r="7" spans="1:8" ht="30" customHeight="1" thickBot="1" x14ac:dyDescent="0.2">
      <c r="A7" s="130"/>
      <c r="B7" s="150"/>
      <c r="C7" s="150"/>
      <c r="D7" s="150"/>
      <c r="E7" s="150"/>
      <c r="F7" s="150"/>
      <c r="G7" s="119"/>
      <c r="H7" s="120"/>
    </row>
    <row r="8" spans="1:8" ht="30" customHeight="1" thickTop="1" x14ac:dyDescent="0.15">
      <c r="A8" s="146" t="s">
        <v>17</v>
      </c>
      <c r="B8" s="151">
        <f>SUM(B6:B7)</f>
        <v>8275440</v>
      </c>
      <c r="C8" s="151">
        <f>SUM(C6:C7)</f>
        <v>993052</v>
      </c>
      <c r="D8" s="151">
        <f>SUM(D6:D7)</f>
        <v>1952720</v>
      </c>
      <c r="E8" s="151">
        <f>SUM(E6:E7)</f>
        <v>440000</v>
      </c>
      <c r="F8" s="151">
        <f>SUM(F6:F7)</f>
        <v>11661212</v>
      </c>
      <c r="G8" s="146"/>
      <c r="H8" s="145">
        <f>SUM(H6:H7)</f>
        <v>0</v>
      </c>
    </row>
    <row r="9" spans="1:8" ht="30" customHeight="1" x14ac:dyDescent="0.15">
      <c r="A9" s="134" t="s">
        <v>401</v>
      </c>
      <c r="B9" s="134"/>
      <c r="C9" s="134"/>
      <c r="D9" s="134"/>
      <c r="E9" s="134"/>
      <c r="F9" s="134"/>
      <c r="G9" s="134"/>
      <c r="H9" s="134"/>
    </row>
    <row r="10" spans="1:8" ht="30" customHeight="1" x14ac:dyDescent="0.15">
      <c r="A10" s="134"/>
      <c r="B10" s="134"/>
      <c r="C10" s="134"/>
      <c r="D10" s="134"/>
      <c r="E10" s="134"/>
      <c r="F10" s="134"/>
      <c r="G10" s="134"/>
      <c r="H10" s="134"/>
    </row>
    <row r="11" spans="1:8" ht="30" customHeight="1" x14ac:dyDescent="0.15">
      <c r="A11" s="134"/>
      <c r="B11" s="134"/>
      <c r="C11" s="134"/>
      <c r="D11" s="134"/>
      <c r="E11" s="134"/>
      <c r="F11" s="134"/>
      <c r="G11" s="134"/>
      <c r="H11" s="134"/>
    </row>
    <row r="12" spans="1:8" ht="30" customHeight="1" x14ac:dyDescent="0.15">
      <c r="A12" s="134"/>
      <c r="B12" s="253">
        <f>'기본 (3)'!E7</f>
        <v>8275440</v>
      </c>
      <c r="C12" s="253">
        <f>'상금 (3)'!E7</f>
        <v>993052</v>
      </c>
      <c r="D12" s="253">
        <f>'제수당집 (3)'!G11</f>
        <v>1952720</v>
      </c>
      <c r="E12" s="253">
        <f>'경집 (3)'!C12</f>
        <v>440000</v>
      </c>
      <c r="F12" s="134"/>
      <c r="G12" s="134"/>
      <c r="H12" s="134"/>
    </row>
    <row r="13" spans="1:8" ht="30" customHeight="1" x14ac:dyDescent="0.15">
      <c r="A13" s="134"/>
      <c r="B13" s="253">
        <f>B8-B12</f>
        <v>0</v>
      </c>
      <c r="C13" s="253">
        <f t="shared" ref="C13:E13" si="0">C8-C12</f>
        <v>0</v>
      </c>
      <c r="D13" s="253">
        <f t="shared" si="0"/>
        <v>0</v>
      </c>
      <c r="E13" s="253">
        <f t="shared" si="0"/>
        <v>0</v>
      </c>
      <c r="F13" s="134"/>
      <c r="G13" s="134"/>
      <c r="H13" s="134"/>
    </row>
  </sheetData>
  <mergeCells count="5">
    <mergeCell ref="A1:H1"/>
    <mergeCell ref="A4:A5"/>
    <mergeCell ref="B4:F4"/>
    <mergeCell ref="G4:G5"/>
    <mergeCell ref="H4:H5"/>
  </mergeCells>
  <phoneticPr fontId="17" type="noConversion"/>
  <printOptions horizontalCentered="1"/>
  <pageMargins left="0.51181102362204722" right="0.51181102362204722" top="1.0236220472440944" bottom="0.78740157480314965" header="0.7086614173228347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zoomScaleSheetLayoutView="100" workbookViewId="0">
      <pane xSplit="2" ySplit="4" topLeftCell="C5" activePane="bottomRight" state="frozen"/>
      <selection activeCell="H12" sqref="H12"/>
      <selection pane="topRight" activeCell="H12" sqref="H12"/>
      <selection pane="bottomLeft" activeCell="H12" sqref="H12"/>
      <selection pane="bottomRight" activeCell="E16" sqref="E16"/>
    </sheetView>
  </sheetViews>
  <sheetFormatPr defaultRowHeight="13.5" x14ac:dyDescent="0.15"/>
  <cols>
    <col min="1" max="1" width="13.33203125" customWidth="1"/>
    <col min="2" max="2" width="12.109375" customWidth="1"/>
    <col min="3" max="3" width="15.109375" customWidth="1"/>
    <col min="4" max="4" width="15.33203125" customWidth="1"/>
    <col min="5" max="5" width="19.5546875" customWidth="1"/>
    <col min="6" max="6" width="10.6640625" style="326" customWidth="1"/>
    <col min="7" max="7" width="15.33203125" style="326" customWidth="1"/>
    <col min="8" max="10" width="14" style="326" customWidth="1"/>
    <col min="11" max="11" width="11.5546875" style="326" bestFit="1" customWidth="1"/>
    <col min="13" max="13" width="15.44140625" bestFit="1" customWidth="1"/>
  </cols>
  <sheetData>
    <row r="1" spans="1:14" ht="42" customHeight="1" x14ac:dyDescent="0.15">
      <c r="A1" s="164" t="s">
        <v>492</v>
      </c>
      <c r="B1" s="164"/>
      <c r="C1" s="164"/>
      <c r="D1" s="164"/>
      <c r="E1" s="164"/>
    </row>
    <row r="2" spans="1:14" ht="20.100000000000001" customHeight="1" x14ac:dyDescent="0.15">
      <c r="A2" s="15"/>
      <c r="B2" s="15"/>
      <c r="C2" s="15"/>
      <c r="D2" s="15"/>
      <c r="E2" s="15"/>
    </row>
    <row r="3" spans="1:14" ht="30" customHeight="1" x14ac:dyDescent="0.15">
      <c r="A3" s="16" t="s">
        <v>479</v>
      </c>
      <c r="B3" s="16"/>
      <c r="C3" s="16"/>
      <c r="D3" s="16"/>
      <c r="E3" s="16"/>
    </row>
    <row r="4" spans="1:14" ht="30" customHeight="1" x14ac:dyDescent="0.15">
      <c r="A4" s="300" t="s">
        <v>22</v>
      </c>
      <c r="B4" s="300" t="s">
        <v>362</v>
      </c>
      <c r="C4" s="300" t="s">
        <v>364</v>
      </c>
      <c r="D4" s="300" t="s">
        <v>30</v>
      </c>
      <c r="E4" s="300" t="s">
        <v>26</v>
      </c>
      <c r="F4" s="378" t="s">
        <v>397</v>
      </c>
      <c r="G4" s="378"/>
      <c r="H4" s="378"/>
      <c r="I4" s="378"/>
      <c r="J4" s="378"/>
    </row>
    <row r="5" spans="1:14" ht="30" customHeight="1" x14ac:dyDescent="0.15">
      <c r="A5" s="379" t="s">
        <v>344</v>
      </c>
      <c r="B5" s="339">
        <v>1</v>
      </c>
      <c r="C5" s="74">
        <f>원가!F29</f>
        <v>6674200</v>
      </c>
      <c r="D5" s="74">
        <f>TRUNC(B5*C5)</f>
        <v>6674200</v>
      </c>
      <c r="E5" s="295" t="s">
        <v>442</v>
      </c>
      <c r="F5" s="332" t="s">
        <v>395</v>
      </c>
      <c r="G5" s="332" t="s">
        <v>440</v>
      </c>
      <c r="H5" s="332" t="s">
        <v>436</v>
      </c>
      <c r="I5" s="332" t="s">
        <v>441</v>
      </c>
      <c r="J5" s="332" t="s">
        <v>394</v>
      </c>
      <c r="K5" s="328"/>
      <c r="M5" s="332" t="s">
        <v>495</v>
      </c>
      <c r="N5" s="332" t="s">
        <v>496</v>
      </c>
    </row>
    <row r="6" spans="1:14" ht="30" customHeight="1" x14ac:dyDescent="0.15">
      <c r="A6" s="380"/>
      <c r="B6" s="301">
        <v>4</v>
      </c>
      <c r="C6" s="74">
        <f>'원가 (2)'!D29</f>
        <v>17424000</v>
      </c>
      <c r="D6" s="74">
        <f>TRUNC(B6*C6)</f>
        <v>69696000</v>
      </c>
      <c r="E6" s="295" t="s">
        <v>444</v>
      </c>
      <c r="F6" s="332" t="s">
        <v>404</v>
      </c>
      <c r="G6" s="330">
        <f>원가!F16</f>
        <v>164603</v>
      </c>
      <c r="H6" s="330">
        <f>K6*4</f>
        <v>1654456</v>
      </c>
      <c r="I6" s="330">
        <f>'원가 (3)'!F16</f>
        <v>256049</v>
      </c>
      <c r="J6" s="331">
        <f>SUM(G6:I6)</f>
        <v>2075108</v>
      </c>
      <c r="K6" s="347">
        <f>'원가 (2)'!D16</f>
        <v>413614</v>
      </c>
      <c r="M6" s="347">
        <v>16797000</v>
      </c>
      <c r="N6" s="361">
        <f>C6/M6</f>
        <v>1.037328094302554</v>
      </c>
    </row>
    <row r="7" spans="1:14" ht="30" customHeight="1" x14ac:dyDescent="0.15">
      <c r="A7" s="381"/>
      <c r="B7" s="339">
        <v>1</v>
      </c>
      <c r="C7" s="338">
        <f>'원가 (3)'!F29</f>
        <v>11068300</v>
      </c>
      <c r="D7" s="74">
        <f>TRUNC(B7*C7)</f>
        <v>11068300</v>
      </c>
      <c r="E7" s="295" t="s">
        <v>443</v>
      </c>
      <c r="F7" s="333" t="s">
        <v>396</v>
      </c>
      <c r="G7" s="330">
        <f>원가!F17</f>
        <v>21315</v>
      </c>
      <c r="H7" s="330">
        <f>K7*4</f>
        <v>214252</v>
      </c>
      <c r="I7" s="330">
        <f>'원가 (3)'!F17</f>
        <v>33157</v>
      </c>
      <c r="J7" s="331">
        <f t="shared" ref="J7:J8" si="0">SUM(G7:I7)</f>
        <v>268724</v>
      </c>
      <c r="K7" s="347">
        <f>'원가 (2)'!D17</f>
        <v>53563</v>
      </c>
    </row>
    <row r="8" spans="1:14" ht="30" customHeight="1" thickBot="1" x14ac:dyDescent="0.2">
      <c r="A8" s="220"/>
      <c r="B8" s="302"/>
      <c r="C8" s="75"/>
      <c r="D8" s="75"/>
      <c r="E8" s="102"/>
      <c r="F8" s="332" t="s">
        <v>410</v>
      </c>
      <c r="G8" s="330">
        <f>원가!F18</f>
        <v>0</v>
      </c>
      <c r="H8" s="330">
        <f>K8*4</f>
        <v>2100156</v>
      </c>
      <c r="I8" s="330">
        <f>'원가 (3)'!F18</f>
        <v>525039</v>
      </c>
      <c r="J8" s="331">
        <f t="shared" si="0"/>
        <v>2625195</v>
      </c>
      <c r="K8" s="347">
        <f>'원가 (2)'!D18</f>
        <v>525039</v>
      </c>
    </row>
    <row r="9" spans="1:14" s="307" customFormat="1" ht="30" customHeight="1" thickTop="1" x14ac:dyDescent="0.15">
      <c r="A9" s="303" t="s">
        <v>363</v>
      </c>
      <c r="B9" s="304"/>
      <c r="C9" s="305"/>
      <c r="D9" s="305">
        <f>SUM(D5:D8)</f>
        <v>87438500</v>
      </c>
      <c r="E9" s="306"/>
      <c r="F9" s="327"/>
      <c r="G9" s="329"/>
      <c r="H9" s="327"/>
      <c r="I9" s="358"/>
      <c r="J9" s="327"/>
      <c r="K9" s="327"/>
    </row>
    <row r="10" spans="1:14" ht="30" customHeight="1" x14ac:dyDescent="0.15">
      <c r="A10" s="15" t="s">
        <v>445</v>
      </c>
      <c r="B10" s="15"/>
      <c r="C10" s="15"/>
      <c r="D10" s="15"/>
      <c r="E10" s="15"/>
    </row>
    <row r="11" spans="1:14" ht="30" customHeight="1" x14ac:dyDescent="0.15">
      <c r="A11" s="15" t="s">
        <v>416</v>
      </c>
      <c r="B11" s="15"/>
      <c r="C11" s="15"/>
      <c r="D11" s="15"/>
      <c r="E11" s="15"/>
    </row>
    <row r="12" spans="1:14" ht="30" customHeight="1" x14ac:dyDescent="0.15">
      <c r="A12" s="15" t="s">
        <v>365</v>
      </c>
      <c r="D12" s="341"/>
    </row>
    <row r="14" spans="1:14" x14ac:dyDescent="0.15">
      <c r="D14" s="341"/>
      <c r="E14" s="341"/>
    </row>
    <row r="15" spans="1:14" x14ac:dyDescent="0.15">
      <c r="D15" s="342"/>
      <c r="E15" s="341"/>
    </row>
    <row r="16" spans="1:14" x14ac:dyDescent="0.15">
      <c r="E16" s="342"/>
    </row>
  </sheetData>
  <mergeCells count="2">
    <mergeCell ref="F4:J4"/>
    <mergeCell ref="A5:A7"/>
  </mergeCells>
  <phoneticPr fontId="17" type="noConversion"/>
  <printOptions horizontalCentered="1"/>
  <pageMargins left="0.70866141732283472" right="0.70866141732283472" top="1.0236220472440944" bottom="0.74803149606299213" header="0.31496062992125984" footer="0.31496062992125984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="85" zoomScaleNormal="100" zoomScaleSheetLayoutView="85" workbookViewId="0">
      <selection activeCell="A9" sqref="A9"/>
    </sheetView>
  </sheetViews>
  <sheetFormatPr defaultColWidth="8.88671875" defaultRowHeight="30" customHeight="1" x14ac:dyDescent="0.15"/>
  <cols>
    <col min="1" max="1" width="19.77734375" style="76" customWidth="1"/>
    <col min="2" max="2" width="19.5546875" style="76" customWidth="1"/>
    <col min="3" max="3" width="11.6640625" style="76" customWidth="1"/>
    <col min="4" max="4" width="10.5546875" style="76" customWidth="1"/>
    <col min="5" max="5" width="3.77734375" style="76" customWidth="1"/>
    <col min="6" max="6" width="13.21875" style="73" customWidth="1"/>
    <col min="7" max="7" width="14" style="73" customWidth="1"/>
    <col min="8" max="8" width="14.109375" style="73" customWidth="1"/>
    <col min="9" max="9" width="10.109375" style="73" customWidth="1"/>
    <col min="10" max="16384" width="8.88671875" style="73"/>
  </cols>
  <sheetData>
    <row r="1" spans="1:8" s="108" customFormat="1" ht="42" customHeight="1" x14ac:dyDescent="0.15">
      <c r="A1" s="427" t="s">
        <v>129</v>
      </c>
      <c r="B1" s="427"/>
      <c r="C1" s="427"/>
      <c r="D1" s="427"/>
      <c r="E1" s="427"/>
      <c r="F1" s="427"/>
    </row>
    <row r="2" spans="1:8" ht="20.100000000000001" customHeight="1" x14ac:dyDescent="0.15">
      <c r="G2" s="147"/>
      <c r="H2" s="76"/>
    </row>
    <row r="3" spans="1:8" s="124" customFormat="1" ht="30" customHeight="1" x14ac:dyDescent="0.15">
      <c r="A3" s="23" t="str">
        <f>'원가 (3)'!$A$3</f>
        <v>■ 과업명:백남준아트센터 기획전 방호인력 도급 용역[1개월 미만(8월) 기준]</v>
      </c>
      <c r="B3" s="123"/>
      <c r="C3" s="123"/>
      <c r="D3" s="123"/>
      <c r="E3" s="123"/>
      <c r="F3" s="78" t="s">
        <v>296</v>
      </c>
      <c r="G3" s="153"/>
    </row>
    <row r="4" spans="1:8" ht="30" customHeight="1" x14ac:dyDescent="0.15">
      <c r="A4" s="435" t="s">
        <v>14</v>
      </c>
      <c r="B4" s="435" t="s">
        <v>49</v>
      </c>
      <c r="C4" s="437" t="s">
        <v>50</v>
      </c>
      <c r="D4" s="439"/>
      <c r="E4" s="445" t="s">
        <v>77</v>
      </c>
      <c r="F4" s="446"/>
    </row>
    <row r="5" spans="1:8" ht="30" customHeight="1" x14ac:dyDescent="0.15">
      <c r="A5" s="436"/>
      <c r="B5" s="436"/>
      <c r="C5" s="111" t="s">
        <v>48</v>
      </c>
      <c r="D5" s="111" t="s">
        <v>51</v>
      </c>
      <c r="E5" s="447"/>
      <c r="F5" s="448"/>
    </row>
    <row r="6" spans="1:8" ht="30" customHeight="1" x14ac:dyDescent="0.15">
      <c r="A6" s="113" t="str">
        <f>'기본 (3)'!A5</f>
        <v>방호원</v>
      </c>
      <c r="B6" s="154" t="s">
        <v>352</v>
      </c>
      <c r="C6" s="155">
        <f>B14</f>
        <v>95120</v>
      </c>
      <c r="D6" s="155">
        <f>C14</f>
        <v>11890</v>
      </c>
      <c r="E6" s="449"/>
      <c r="F6" s="450"/>
      <c r="G6" s="69"/>
    </row>
    <row r="7" spans="1:8" ht="30" customHeight="1" x14ac:dyDescent="0.15">
      <c r="A7" s="113"/>
      <c r="B7" s="154"/>
      <c r="C7" s="155"/>
      <c r="D7" s="155"/>
      <c r="E7" s="449"/>
      <c r="F7" s="450"/>
      <c r="G7" s="69"/>
    </row>
    <row r="8" spans="1:8" ht="30" customHeight="1" x14ac:dyDescent="0.15">
      <c r="A8" s="134" t="s">
        <v>501</v>
      </c>
      <c r="B8" s="156"/>
      <c r="C8" s="156"/>
      <c r="D8" s="156"/>
      <c r="E8" s="156"/>
      <c r="F8" s="157"/>
    </row>
    <row r="9" spans="1:8" ht="30" customHeight="1" x14ac:dyDescent="0.15">
      <c r="A9" s="134"/>
      <c r="B9" s="156"/>
      <c r="C9" s="156"/>
      <c r="D9" s="156"/>
      <c r="E9" s="156"/>
      <c r="F9" s="157"/>
    </row>
    <row r="10" spans="1:8" ht="30" customHeight="1" x14ac:dyDescent="0.15">
      <c r="A10" s="134"/>
      <c r="B10" s="156"/>
      <c r="C10" s="156"/>
      <c r="D10" s="156"/>
      <c r="E10" s="156"/>
      <c r="F10" s="157"/>
    </row>
    <row r="11" spans="1:8" ht="30" customHeight="1" x14ac:dyDescent="0.15">
      <c r="A11" s="124" t="s">
        <v>455</v>
      </c>
      <c r="B11" s="158"/>
      <c r="C11" s="158"/>
      <c r="D11" s="158"/>
      <c r="E11" s="158"/>
    </row>
    <row r="12" spans="1:8" ht="30" customHeight="1" x14ac:dyDescent="0.15">
      <c r="A12" s="435" t="s">
        <v>144</v>
      </c>
      <c r="B12" s="437" t="s">
        <v>52</v>
      </c>
      <c r="C12" s="439"/>
      <c r="D12" s="445" t="s">
        <v>77</v>
      </c>
      <c r="E12" s="451"/>
      <c r="F12" s="446"/>
    </row>
    <row r="13" spans="1:8" ht="30" customHeight="1" x14ac:dyDescent="0.15">
      <c r="A13" s="436"/>
      <c r="B13" s="298" t="s">
        <v>48</v>
      </c>
      <c r="C13" s="297" t="s">
        <v>51</v>
      </c>
      <c r="D13" s="447"/>
      <c r="E13" s="452"/>
      <c r="F13" s="448"/>
    </row>
    <row r="14" spans="1:8" ht="30" customHeight="1" x14ac:dyDescent="0.15">
      <c r="A14" s="154" t="s">
        <v>322</v>
      </c>
      <c r="B14" s="159">
        <f>TRUNC(C14*8)</f>
        <v>95120</v>
      </c>
      <c r="C14" s="160">
        <f>'노임 (2)'!C14</f>
        <v>11890</v>
      </c>
      <c r="D14" s="453" t="s">
        <v>456</v>
      </c>
      <c r="E14" s="454"/>
      <c r="F14" s="455"/>
    </row>
    <row r="15" spans="1:8" s="269" customFormat="1" ht="30" hidden="1" customHeight="1" x14ac:dyDescent="0.15">
      <c r="A15" s="270" t="s">
        <v>206</v>
      </c>
      <c r="B15" s="271">
        <v>80103</v>
      </c>
      <c r="C15" s="272">
        <f>ROUND(B15/8,0)</f>
        <v>10013</v>
      </c>
      <c r="D15" s="442"/>
      <c r="E15" s="443"/>
      <c r="F15" s="444"/>
    </row>
    <row r="16" spans="1:8" ht="30" customHeight="1" x14ac:dyDescent="0.15">
      <c r="A16" s="134" t="s">
        <v>398</v>
      </c>
      <c r="B16" s="161"/>
      <c r="C16" s="162"/>
      <c r="D16" s="163"/>
      <c r="E16" s="163"/>
      <c r="F16" s="163"/>
    </row>
    <row r="18" spans="1:1" ht="30" customHeight="1" x14ac:dyDescent="0.15">
      <c r="A18" s="73"/>
    </row>
    <row r="19" spans="1:1" ht="30" customHeight="1" x14ac:dyDescent="0.15">
      <c r="A19" s="73"/>
    </row>
    <row r="20" spans="1:1" ht="30" customHeight="1" x14ac:dyDescent="0.15">
      <c r="A20" s="73"/>
    </row>
    <row r="21" spans="1:1" ht="30" customHeight="1" x14ac:dyDescent="0.15">
      <c r="A21" s="73"/>
    </row>
    <row r="22" spans="1:1" ht="30" customHeight="1" x14ac:dyDescent="0.15">
      <c r="A22" s="73"/>
    </row>
  </sheetData>
  <mergeCells count="12">
    <mergeCell ref="D15:F15"/>
    <mergeCell ref="A1:F1"/>
    <mergeCell ref="A4:A5"/>
    <mergeCell ref="B4:B5"/>
    <mergeCell ref="C4:D4"/>
    <mergeCell ref="E4:F5"/>
    <mergeCell ref="E6:F6"/>
    <mergeCell ref="E7:F7"/>
    <mergeCell ref="A12:A13"/>
    <mergeCell ref="B12:C12"/>
    <mergeCell ref="D12:F13"/>
    <mergeCell ref="D14:F14"/>
  </mergeCells>
  <phoneticPr fontId="17" type="noConversion"/>
  <printOptions horizontalCentered="1"/>
  <pageMargins left="0.54" right="0.49" top="1.0236220472440944" bottom="0.57999999999999996" header="0.70866141732283472" footer="0.51181102362204722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Normal="100" zoomScaleSheetLayoutView="100" workbookViewId="0">
      <selection activeCell="H12" sqref="H12"/>
    </sheetView>
  </sheetViews>
  <sheetFormatPr defaultColWidth="8.88671875" defaultRowHeight="13.5" x14ac:dyDescent="0.15"/>
  <cols>
    <col min="1" max="1" width="16" style="77" customWidth="1"/>
    <col min="2" max="2" width="9.77734375" style="77" customWidth="1"/>
    <col min="3" max="3" width="8.88671875" style="77" customWidth="1"/>
    <col min="4" max="4" width="9.77734375" style="77" customWidth="1"/>
    <col min="5" max="5" width="10" style="77" customWidth="1"/>
    <col min="6" max="7" width="8.77734375" style="77" customWidth="1"/>
    <col min="8" max="8" width="10.77734375" style="77" customWidth="1"/>
    <col min="9" max="9" width="8.88671875" style="77" customWidth="1"/>
    <col min="10" max="10" width="12" style="77" customWidth="1"/>
    <col min="11" max="11" width="11.21875" style="77" bestFit="1" customWidth="1"/>
    <col min="12" max="12" width="8.88671875" style="77" customWidth="1"/>
    <col min="13" max="256" width="8.88671875" style="77"/>
    <col min="257" max="257" width="12.88671875" style="77" customWidth="1"/>
    <col min="258" max="258" width="10.77734375" style="77" customWidth="1"/>
    <col min="259" max="259" width="8.77734375" style="77" customWidth="1"/>
    <col min="260" max="261" width="10.77734375" style="77" customWidth="1"/>
    <col min="262" max="262" width="8.77734375" style="77" customWidth="1"/>
    <col min="263" max="264" width="10.77734375" style="77" customWidth="1"/>
    <col min="265" max="268" width="8.88671875" style="77" customWidth="1"/>
    <col min="269" max="512" width="8.88671875" style="77"/>
    <col min="513" max="513" width="12.88671875" style="77" customWidth="1"/>
    <col min="514" max="514" width="10.77734375" style="77" customWidth="1"/>
    <col min="515" max="515" width="8.77734375" style="77" customWidth="1"/>
    <col min="516" max="517" width="10.77734375" style="77" customWidth="1"/>
    <col min="518" max="518" width="8.77734375" style="77" customWidth="1"/>
    <col min="519" max="520" width="10.77734375" style="77" customWidth="1"/>
    <col min="521" max="524" width="8.88671875" style="77" customWidth="1"/>
    <col min="525" max="768" width="8.88671875" style="77"/>
    <col min="769" max="769" width="12.88671875" style="77" customWidth="1"/>
    <col min="770" max="770" width="10.77734375" style="77" customWidth="1"/>
    <col min="771" max="771" width="8.77734375" style="77" customWidth="1"/>
    <col min="772" max="773" width="10.77734375" style="77" customWidth="1"/>
    <col min="774" max="774" width="8.77734375" style="77" customWidth="1"/>
    <col min="775" max="776" width="10.77734375" style="77" customWidth="1"/>
    <col min="777" max="780" width="8.88671875" style="77" customWidth="1"/>
    <col min="781" max="1024" width="8.88671875" style="77"/>
    <col min="1025" max="1025" width="12.88671875" style="77" customWidth="1"/>
    <col min="1026" max="1026" width="10.77734375" style="77" customWidth="1"/>
    <col min="1027" max="1027" width="8.77734375" style="77" customWidth="1"/>
    <col min="1028" max="1029" width="10.77734375" style="77" customWidth="1"/>
    <col min="1030" max="1030" width="8.77734375" style="77" customWidth="1"/>
    <col min="1031" max="1032" width="10.77734375" style="77" customWidth="1"/>
    <col min="1033" max="1036" width="8.88671875" style="77" customWidth="1"/>
    <col min="1037" max="1280" width="8.88671875" style="77"/>
    <col min="1281" max="1281" width="12.88671875" style="77" customWidth="1"/>
    <col min="1282" max="1282" width="10.77734375" style="77" customWidth="1"/>
    <col min="1283" max="1283" width="8.77734375" style="77" customWidth="1"/>
    <col min="1284" max="1285" width="10.77734375" style="77" customWidth="1"/>
    <col min="1286" max="1286" width="8.77734375" style="77" customWidth="1"/>
    <col min="1287" max="1288" width="10.77734375" style="77" customWidth="1"/>
    <col min="1289" max="1292" width="8.88671875" style="77" customWidth="1"/>
    <col min="1293" max="1536" width="8.88671875" style="77"/>
    <col min="1537" max="1537" width="12.88671875" style="77" customWidth="1"/>
    <col min="1538" max="1538" width="10.77734375" style="77" customWidth="1"/>
    <col min="1539" max="1539" width="8.77734375" style="77" customWidth="1"/>
    <col min="1540" max="1541" width="10.77734375" style="77" customWidth="1"/>
    <col min="1542" max="1542" width="8.77734375" style="77" customWidth="1"/>
    <col min="1543" max="1544" width="10.77734375" style="77" customWidth="1"/>
    <col min="1545" max="1548" width="8.88671875" style="77" customWidth="1"/>
    <col min="1549" max="1792" width="8.88671875" style="77"/>
    <col min="1793" max="1793" width="12.88671875" style="77" customWidth="1"/>
    <col min="1794" max="1794" width="10.77734375" style="77" customWidth="1"/>
    <col min="1795" max="1795" width="8.77734375" style="77" customWidth="1"/>
    <col min="1796" max="1797" width="10.77734375" style="77" customWidth="1"/>
    <col min="1798" max="1798" width="8.77734375" style="77" customWidth="1"/>
    <col min="1799" max="1800" width="10.77734375" style="77" customWidth="1"/>
    <col min="1801" max="1804" width="8.88671875" style="77" customWidth="1"/>
    <col min="1805" max="2048" width="8.88671875" style="77"/>
    <col min="2049" max="2049" width="12.88671875" style="77" customWidth="1"/>
    <col min="2050" max="2050" width="10.77734375" style="77" customWidth="1"/>
    <col min="2051" max="2051" width="8.77734375" style="77" customWidth="1"/>
    <col min="2052" max="2053" width="10.77734375" style="77" customWidth="1"/>
    <col min="2054" max="2054" width="8.77734375" style="77" customWidth="1"/>
    <col min="2055" max="2056" width="10.77734375" style="77" customWidth="1"/>
    <col min="2057" max="2060" width="8.88671875" style="77" customWidth="1"/>
    <col min="2061" max="2304" width="8.88671875" style="77"/>
    <col min="2305" max="2305" width="12.88671875" style="77" customWidth="1"/>
    <col min="2306" max="2306" width="10.77734375" style="77" customWidth="1"/>
    <col min="2307" max="2307" width="8.77734375" style="77" customWidth="1"/>
    <col min="2308" max="2309" width="10.77734375" style="77" customWidth="1"/>
    <col min="2310" max="2310" width="8.77734375" style="77" customWidth="1"/>
    <col min="2311" max="2312" width="10.77734375" style="77" customWidth="1"/>
    <col min="2313" max="2316" width="8.88671875" style="77" customWidth="1"/>
    <col min="2317" max="2560" width="8.88671875" style="77"/>
    <col min="2561" max="2561" width="12.88671875" style="77" customWidth="1"/>
    <col min="2562" max="2562" width="10.77734375" style="77" customWidth="1"/>
    <col min="2563" max="2563" width="8.77734375" style="77" customWidth="1"/>
    <col min="2564" max="2565" width="10.77734375" style="77" customWidth="1"/>
    <col min="2566" max="2566" width="8.77734375" style="77" customWidth="1"/>
    <col min="2567" max="2568" width="10.77734375" style="77" customWidth="1"/>
    <col min="2569" max="2572" width="8.88671875" style="77" customWidth="1"/>
    <col min="2573" max="2816" width="8.88671875" style="77"/>
    <col min="2817" max="2817" width="12.88671875" style="77" customWidth="1"/>
    <col min="2818" max="2818" width="10.77734375" style="77" customWidth="1"/>
    <col min="2819" max="2819" width="8.77734375" style="77" customWidth="1"/>
    <col min="2820" max="2821" width="10.77734375" style="77" customWidth="1"/>
    <col min="2822" max="2822" width="8.77734375" style="77" customWidth="1"/>
    <col min="2823" max="2824" width="10.77734375" style="77" customWidth="1"/>
    <col min="2825" max="2828" width="8.88671875" style="77" customWidth="1"/>
    <col min="2829" max="3072" width="8.88671875" style="77"/>
    <col min="3073" max="3073" width="12.88671875" style="77" customWidth="1"/>
    <col min="3074" max="3074" width="10.77734375" style="77" customWidth="1"/>
    <col min="3075" max="3075" width="8.77734375" style="77" customWidth="1"/>
    <col min="3076" max="3077" width="10.77734375" style="77" customWidth="1"/>
    <col min="3078" max="3078" width="8.77734375" style="77" customWidth="1"/>
    <col min="3079" max="3080" width="10.77734375" style="77" customWidth="1"/>
    <col min="3081" max="3084" width="8.88671875" style="77" customWidth="1"/>
    <col min="3085" max="3328" width="8.88671875" style="77"/>
    <col min="3329" max="3329" width="12.88671875" style="77" customWidth="1"/>
    <col min="3330" max="3330" width="10.77734375" style="77" customWidth="1"/>
    <col min="3331" max="3331" width="8.77734375" style="77" customWidth="1"/>
    <col min="3332" max="3333" width="10.77734375" style="77" customWidth="1"/>
    <col min="3334" max="3334" width="8.77734375" style="77" customWidth="1"/>
    <col min="3335" max="3336" width="10.77734375" style="77" customWidth="1"/>
    <col min="3337" max="3340" width="8.88671875" style="77" customWidth="1"/>
    <col min="3341" max="3584" width="8.88671875" style="77"/>
    <col min="3585" max="3585" width="12.88671875" style="77" customWidth="1"/>
    <col min="3586" max="3586" width="10.77734375" style="77" customWidth="1"/>
    <col min="3587" max="3587" width="8.77734375" style="77" customWidth="1"/>
    <col min="3588" max="3589" width="10.77734375" style="77" customWidth="1"/>
    <col min="3590" max="3590" width="8.77734375" style="77" customWidth="1"/>
    <col min="3591" max="3592" width="10.77734375" style="77" customWidth="1"/>
    <col min="3593" max="3596" width="8.88671875" style="77" customWidth="1"/>
    <col min="3597" max="3840" width="8.88671875" style="77"/>
    <col min="3841" max="3841" width="12.88671875" style="77" customWidth="1"/>
    <col min="3842" max="3842" width="10.77734375" style="77" customWidth="1"/>
    <col min="3843" max="3843" width="8.77734375" style="77" customWidth="1"/>
    <col min="3844" max="3845" width="10.77734375" style="77" customWidth="1"/>
    <col min="3846" max="3846" width="8.77734375" style="77" customWidth="1"/>
    <col min="3847" max="3848" width="10.77734375" style="77" customWidth="1"/>
    <col min="3849" max="3852" width="8.88671875" style="77" customWidth="1"/>
    <col min="3853" max="4096" width="8.88671875" style="77"/>
    <col min="4097" max="4097" width="12.88671875" style="77" customWidth="1"/>
    <col min="4098" max="4098" width="10.77734375" style="77" customWidth="1"/>
    <col min="4099" max="4099" width="8.77734375" style="77" customWidth="1"/>
    <col min="4100" max="4101" width="10.77734375" style="77" customWidth="1"/>
    <col min="4102" max="4102" width="8.77734375" style="77" customWidth="1"/>
    <col min="4103" max="4104" width="10.77734375" style="77" customWidth="1"/>
    <col min="4105" max="4108" width="8.88671875" style="77" customWidth="1"/>
    <col min="4109" max="4352" width="8.88671875" style="77"/>
    <col min="4353" max="4353" width="12.88671875" style="77" customWidth="1"/>
    <col min="4354" max="4354" width="10.77734375" style="77" customWidth="1"/>
    <col min="4355" max="4355" width="8.77734375" style="77" customWidth="1"/>
    <col min="4356" max="4357" width="10.77734375" style="77" customWidth="1"/>
    <col min="4358" max="4358" width="8.77734375" style="77" customWidth="1"/>
    <col min="4359" max="4360" width="10.77734375" style="77" customWidth="1"/>
    <col min="4361" max="4364" width="8.88671875" style="77" customWidth="1"/>
    <col min="4365" max="4608" width="8.88671875" style="77"/>
    <col min="4609" max="4609" width="12.88671875" style="77" customWidth="1"/>
    <col min="4610" max="4610" width="10.77734375" style="77" customWidth="1"/>
    <col min="4611" max="4611" width="8.77734375" style="77" customWidth="1"/>
    <col min="4612" max="4613" width="10.77734375" style="77" customWidth="1"/>
    <col min="4614" max="4614" width="8.77734375" style="77" customWidth="1"/>
    <col min="4615" max="4616" width="10.77734375" style="77" customWidth="1"/>
    <col min="4617" max="4620" width="8.88671875" style="77" customWidth="1"/>
    <col min="4621" max="4864" width="8.88671875" style="77"/>
    <col min="4865" max="4865" width="12.88671875" style="77" customWidth="1"/>
    <col min="4866" max="4866" width="10.77734375" style="77" customWidth="1"/>
    <col min="4867" max="4867" width="8.77734375" style="77" customWidth="1"/>
    <col min="4868" max="4869" width="10.77734375" style="77" customWidth="1"/>
    <col min="4870" max="4870" width="8.77734375" style="77" customWidth="1"/>
    <col min="4871" max="4872" width="10.77734375" style="77" customWidth="1"/>
    <col min="4873" max="4876" width="8.88671875" style="77" customWidth="1"/>
    <col min="4877" max="5120" width="8.88671875" style="77"/>
    <col min="5121" max="5121" width="12.88671875" style="77" customWidth="1"/>
    <col min="5122" max="5122" width="10.77734375" style="77" customWidth="1"/>
    <col min="5123" max="5123" width="8.77734375" style="77" customWidth="1"/>
    <col min="5124" max="5125" width="10.77734375" style="77" customWidth="1"/>
    <col min="5126" max="5126" width="8.77734375" style="77" customWidth="1"/>
    <col min="5127" max="5128" width="10.77734375" style="77" customWidth="1"/>
    <col min="5129" max="5132" width="8.88671875" style="77" customWidth="1"/>
    <col min="5133" max="5376" width="8.88671875" style="77"/>
    <col min="5377" max="5377" width="12.88671875" style="77" customWidth="1"/>
    <col min="5378" max="5378" width="10.77734375" style="77" customWidth="1"/>
    <col min="5379" max="5379" width="8.77734375" style="77" customWidth="1"/>
    <col min="5380" max="5381" width="10.77734375" style="77" customWidth="1"/>
    <col min="5382" max="5382" width="8.77734375" style="77" customWidth="1"/>
    <col min="5383" max="5384" width="10.77734375" style="77" customWidth="1"/>
    <col min="5385" max="5388" width="8.88671875" style="77" customWidth="1"/>
    <col min="5389" max="5632" width="8.88671875" style="77"/>
    <col min="5633" max="5633" width="12.88671875" style="77" customWidth="1"/>
    <col min="5634" max="5634" width="10.77734375" style="77" customWidth="1"/>
    <col min="5635" max="5635" width="8.77734375" style="77" customWidth="1"/>
    <col min="5636" max="5637" width="10.77734375" style="77" customWidth="1"/>
    <col min="5638" max="5638" width="8.77734375" style="77" customWidth="1"/>
    <col min="5639" max="5640" width="10.77734375" style="77" customWidth="1"/>
    <col min="5641" max="5644" width="8.88671875" style="77" customWidth="1"/>
    <col min="5645" max="5888" width="8.88671875" style="77"/>
    <col min="5889" max="5889" width="12.88671875" style="77" customWidth="1"/>
    <col min="5890" max="5890" width="10.77734375" style="77" customWidth="1"/>
    <col min="5891" max="5891" width="8.77734375" style="77" customWidth="1"/>
    <col min="5892" max="5893" width="10.77734375" style="77" customWidth="1"/>
    <col min="5894" max="5894" width="8.77734375" style="77" customWidth="1"/>
    <col min="5895" max="5896" width="10.77734375" style="77" customWidth="1"/>
    <col min="5897" max="5900" width="8.88671875" style="77" customWidth="1"/>
    <col min="5901" max="6144" width="8.88671875" style="77"/>
    <col min="6145" max="6145" width="12.88671875" style="77" customWidth="1"/>
    <col min="6146" max="6146" width="10.77734375" style="77" customWidth="1"/>
    <col min="6147" max="6147" width="8.77734375" style="77" customWidth="1"/>
    <col min="6148" max="6149" width="10.77734375" style="77" customWidth="1"/>
    <col min="6150" max="6150" width="8.77734375" style="77" customWidth="1"/>
    <col min="6151" max="6152" width="10.77734375" style="77" customWidth="1"/>
    <col min="6153" max="6156" width="8.88671875" style="77" customWidth="1"/>
    <col min="6157" max="6400" width="8.88671875" style="77"/>
    <col min="6401" max="6401" width="12.88671875" style="77" customWidth="1"/>
    <col min="6402" max="6402" width="10.77734375" style="77" customWidth="1"/>
    <col min="6403" max="6403" width="8.77734375" style="77" customWidth="1"/>
    <col min="6404" max="6405" width="10.77734375" style="77" customWidth="1"/>
    <col min="6406" max="6406" width="8.77734375" style="77" customWidth="1"/>
    <col min="6407" max="6408" width="10.77734375" style="77" customWidth="1"/>
    <col min="6409" max="6412" width="8.88671875" style="77" customWidth="1"/>
    <col min="6413" max="6656" width="8.88671875" style="77"/>
    <col min="6657" max="6657" width="12.88671875" style="77" customWidth="1"/>
    <col min="6658" max="6658" width="10.77734375" style="77" customWidth="1"/>
    <col min="6659" max="6659" width="8.77734375" style="77" customWidth="1"/>
    <col min="6660" max="6661" width="10.77734375" style="77" customWidth="1"/>
    <col min="6662" max="6662" width="8.77734375" style="77" customWidth="1"/>
    <col min="6663" max="6664" width="10.77734375" style="77" customWidth="1"/>
    <col min="6665" max="6668" width="8.88671875" style="77" customWidth="1"/>
    <col min="6669" max="6912" width="8.88671875" style="77"/>
    <col min="6913" max="6913" width="12.88671875" style="77" customWidth="1"/>
    <col min="6914" max="6914" width="10.77734375" style="77" customWidth="1"/>
    <col min="6915" max="6915" width="8.77734375" style="77" customWidth="1"/>
    <col min="6916" max="6917" width="10.77734375" style="77" customWidth="1"/>
    <col min="6918" max="6918" width="8.77734375" style="77" customWidth="1"/>
    <col min="6919" max="6920" width="10.77734375" style="77" customWidth="1"/>
    <col min="6921" max="6924" width="8.88671875" style="77" customWidth="1"/>
    <col min="6925" max="7168" width="8.88671875" style="77"/>
    <col min="7169" max="7169" width="12.88671875" style="77" customWidth="1"/>
    <col min="7170" max="7170" width="10.77734375" style="77" customWidth="1"/>
    <col min="7171" max="7171" width="8.77734375" style="77" customWidth="1"/>
    <col min="7172" max="7173" width="10.77734375" style="77" customWidth="1"/>
    <col min="7174" max="7174" width="8.77734375" style="77" customWidth="1"/>
    <col min="7175" max="7176" width="10.77734375" style="77" customWidth="1"/>
    <col min="7177" max="7180" width="8.88671875" style="77" customWidth="1"/>
    <col min="7181" max="7424" width="8.88671875" style="77"/>
    <col min="7425" max="7425" width="12.88671875" style="77" customWidth="1"/>
    <col min="7426" max="7426" width="10.77734375" style="77" customWidth="1"/>
    <col min="7427" max="7427" width="8.77734375" style="77" customWidth="1"/>
    <col min="7428" max="7429" width="10.77734375" style="77" customWidth="1"/>
    <col min="7430" max="7430" width="8.77734375" style="77" customWidth="1"/>
    <col min="7431" max="7432" width="10.77734375" style="77" customWidth="1"/>
    <col min="7433" max="7436" width="8.88671875" style="77" customWidth="1"/>
    <col min="7437" max="7680" width="8.88671875" style="77"/>
    <col min="7681" max="7681" width="12.88671875" style="77" customWidth="1"/>
    <col min="7682" max="7682" width="10.77734375" style="77" customWidth="1"/>
    <col min="7683" max="7683" width="8.77734375" style="77" customWidth="1"/>
    <col min="7684" max="7685" width="10.77734375" style="77" customWidth="1"/>
    <col min="7686" max="7686" width="8.77734375" style="77" customWidth="1"/>
    <col min="7687" max="7688" width="10.77734375" style="77" customWidth="1"/>
    <col min="7689" max="7692" width="8.88671875" style="77" customWidth="1"/>
    <col min="7693" max="7936" width="8.88671875" style="77"/>
    <col min="7937" max="7937" width="12.88671875" style="77" customWidth="1"/>
    <col min="7938" max="7938" width="10.77734375" style="77" customWidth="1"/>
    <col min="7939" max="7939" width="8.77734375" style="77" customWidth="1"/>
    <col min="7940" max="7941" width="10.77734375" style="77" customWidth="1"/>
    <col min="7942" max="7942" width="8.77734375" style="77" customWidth="1"/>
    <col min="7943" max="7944" width="10.77734375" style="77" customWidth="1"/>
    <col min="7945" max="7948" width="8.88671875" style="77" customWidth="1"/>
    <col min="7949" max="8192" width="8.88671875" style="77"/>
    <col min="8193" max="8193" width="12.88671875" style="77" customWidth="1"/>
    <col min="8194" max="8194" width="10.77734375" style="77" customWidth="1"/>
    <col min="8195" max="8195" width="8.77734375" style="77" customWidth="1"/>
    <col min="8196" max="8197" width="10.77734375" style="77" customWidth="1"/>
    <col min="8198" max="8198" width="8.77734375" style="77" customWidth="1"/>
    <col min="8199" max="8200" width="10.77734375" style="77" customWidth="1"/>
    <col min="8201" max="8204" width="8.88671875" style="77" customWidth="1"/>
    <col min="8205" max="8448" width="8.88671875" style="77"/>
    <col min="8449" max="8449" width="12.88671875" style="77" customWidth="1"/>
    <col min="8450" max="8450" width="10.77734375" style="77" customWidth="1"/>
    <col min="8451" max="8451" width="8.77734375" style="77" customWidth="1"/>
    <col min="8452" max="8453" width="10.77734375" style="77" customWidth="1"/>
    <col min="8454" max="8454" width="8.77734375" style="77" customWidth="1"/>
    <col min="8455" max="8456" width="10.77734375" style="77" customWidth="1"/>
    <col min="8457" max="8460" width="8.88671875" style="77" customWidth="1"/>
    <col min="8461" max="8704" width="8.88671875" style="77"/>
    <col min="8705" max="8705" width="12.88671875" style="77" customWidth="1"/>
    <col min="8706" max="8706" width="10.77734375" style="77" customWidth="1"/>
    <col min="8707" max="8707" width="8.77734375" style="77" customWidth="1"/>
    <col min="8708" max="8709" width="10.77734375" style="77" customWidth="1"/>
    <col min="8710" max="8710" width="8.77734375" style="77" customWidth="1"/>
    <col min="8711" max="8712" width="10.77734375" style="77" customWidth="1"/>
    <col min="8713" max="8716" width="8.88671875" style="77" customWidth="1"/>
    <col min="8717" max="8960" width="8.88671875" style="77"/>
    <col min="8961" max="8961" width="12.88671875" style="77" customWidth="1"/>
    <col min="8962" max="8962" width="10.77734375" style="77" customWidth="1"/>
    <col min="8963" max="8963" width="8.77734375" style="77" customWidth="1"/>
    <col min="8964" max="8965" width="10.77734375" style="77" customWidth="1"/>
    <col min="8966" max="8966" width="8.77734375" style="77" customWidth="1"/>
    <col min="8967" max="8968" width="10.77734375" style="77" customWidth="1"/>
    <col min="8969" max="8972" width="8.88671875" style="77" customWidth="1"/>
    <col min="8973" max="9216" width="8.88671875" style="77"/>
    <col min="9217" max="9217" width="12.88671875" style="77" customWidth="1"/>
    <col min="9218" max="9218" width="10.77734375" style="77" customWidth="1"/>
    <col min="9219" max="9219" width="8.77734375" style="77" customWidth="1"/>
    <col min="9220" max="9221" width="10.77734375" style="77" customWidth="1"/>
    <col min="9222" max="9222" width="8.77734375" style="77" customWidth="1"/>
    <col min="9223" max="9224" width="10.77734375" style="77" customWidth="1"/>
    <col min="9225" max="9228" width="8.88671875" style="77" customWidth="1"/>
    <col min="9229" max="9472" width="8.88671875" style="77"/>
    <col min="9473" max="9473" width="12.88671875" style="77" customWidth="1"/>
    <col min="9474" max="9474" width="10.77734375" style="77" customWidth="1"/>
    <col min="9475" max="9475" width="8.77734375" style="77" customWidth="1"/>
    <col min="9476" max="9477" width="10.77734375" style="77" customWidth="1"/>
    <col min="9478" max="9478" width="8.77734375" style="77" customWidth="1"/>
    <col min="9479" max="9480" width="10.77734375" style="77" customWidth="1"/>
    <col min="9481" max="9484" width="8.88671875" style="77" customWidth="1"/>
    <col min="9485" max="9728" width="8.88671875" style="77"/>
    <col min="9729" max="9729" width="12.88671875" style="77" customWidth="1"/>
    <col min="9730" max="9730" width="10.77734375" style="77" customWidth="1"/>
    <col min="9731" max="9731" width="8.77734375" style="77" customWidth="1"/>
    <col min="9732" max="9733" width="10.77734375" style="77" customWidth="1"/>
    <col min="9734" max="9734" width="8.77734375" style="77" customWidth="1"/>
    <col min="9735" max="9736" width="10.77734375" style="77" customWidth="1"/>
    <col min="9737" max="9740" width="8.88671875" style="77" customWidth="1"/>
    <col min="9741" max="9984" width="8.88671875" style="77"/>
    <col min="9985" max="9985" width="12.88671875" style="77" customWidth="1"/>
    <col min="9986" max="9986" width="10.77734375" style="77" customWidth="1"/>
    <col min="9987" max="9987" width="8.77734375" style="77" customWidth="1"/>
    <col min="9988" max="9989" width="10.77734375" style="77" customWidth="1"/>
    <col min="9990" max="9990" width="8.77734375" style="77" customWidth="1"/>
    <col min="9991" max="9992" width="10.77734375" style="77" customWidth="1"/>
    <col min="9993" max="9996" width="8.88671875" style="77" customWidth="1"/>
    <col min="9997" max="10240" width="8.88671875" style="77"/>
    <col min="10241" max="10241" width="12.88671875" style="77" customWidth="1"/>
    <col min="10242" max="10242" width="10.77734375" style="77" customWidth="1"/>
    <col min="10243" max="10243" width="8.77734375" style="77" customWidth="1"/>
    <col min="10244" max="10245" width="10.77734375" style="77" customWidth="1"/>
    <col min="10246" max="10246" width="8.77734375" style="77" customWidth="1"/>
    <col min="10247" max="10248" width="10.77734375" style="77" customWidth="1"/>
    <col min="10249" max="10252" width="8.88671875" style="77" customWidth="1"/>
    <col min="10253" max="10496" width="8.88671875" style="77"/>
    <col min="10497" max="10497" width="12.88671875" style="77" customWidth="1"/>
    <col min="10498" max="10498" width="10.77734375" style="77" customWidth="1"/>
    <col min="10499" max="10499" width="8.77734375" style="77" customWidth="1"/>
    <col min="10500" max="10501" width="10.77734375" style="77" customWidth="1"/>
    <col min="10502" max="10502" width="8.77734375" style="77" customWidth="1"/>
    <col min="10503" max="10504" width="10.77734375" style="77" customWidth="1"/>
    <col min="10505" max="10508" width="8.88671875" style="77" customWidth="1"/>
    <col min="10509" max="10752" width="8.88671875" style="77"/>
    <col min="10753" max="10753" width="12.88671875" style="77" customWidth="1"/>
    <col min="10754" max="10754" width="10.77734375" style="77" customWidth="1"/>
    <col min="10755" max="10755" width="8.77734375" style="77" customWidth="1"/>
    <col min="10756" max="10757" width="10.77734375" style="77" customWidth="1"/>
    <col min="10758" max="10758" width="8.77734375" style="77" customWidth="1"/>
    <col min="10759" max="10760" width="10.77734375" style="77" customWidth="1"/>
    <col min="10761" max="10764" width="8.88671875" style="77" customWidth="1"/>
    <col min="10765" max="11008" width="8.88671875" style="77"/>
    <col min="11009" max="11009" width="12.88671875" style="77" customWidth="1"/>
    <col min="11010" max="11010" width="10.77734375" style="77" customWidth="1"/>
    <col min="11011" max="11011" width="8.77734375" style="77" customWidth="1"/>
    <col min="11012" max="11013" width="10.77734375" style="77" customWidth="1"/>
    <col min="11014" max="11014" width="8.77734375" style="77" customWidth="1"/>
    <col min="11015" max="11016" width="10.77734375" style="77" customWidth="1"/>
    <col min="11017" max="11020" width="8.88671875" style="77" customWidth="1"/>
    <col min="11021" max="11264" width="8.88671875" style="77"/>
    <col min="11265" max="11265" width="12.88671875" style="77" customWidth="1"/>
    <col min="11266" max="11266" width="10.77734375" style="77" customWidth="1"/>
    <col min="11267" max="11267" width="8.77734375" style="77" customWidth="1"/>
    <col min="11268" max="11269" width="10.77734375" style="77" customWidth="1"/>
    <col min="11270" max="11270" width="8.77734375" style="77" customWidth="1"/>
    <col min="11271" max="11272" width="10.77734375" style="77" customWidth="1"/>
    <col min="11273" max="11276" width="8.88671875" style="77" customWidth="1"/>
    <col min="11277" max="11520" width="8.88671875" style="77"/>
    <col min="11521" max="11521" width="12.88671875" style="77" customWidth="1"/>
    <col min="11522" max="11522" width="10.77734375" style="77" customWidth="1"/>
    <col min="11523" max="11523" width="8.77734375" style="77" customWidth="1"/>
    <col min="11524" max="11525" width="10.77734375" style="77" customWidth="1"/>
    <col min="11526" max="11526" width="8.77734375" style="77" customWidth="1"/>
    <col min="11527" max="11528" width="10.77734375" style="77" customWidth="1"/>
    <col min="11529" max="11532" width="8.88671875" style="77" customWidth="1"/>
    <col min="11533" max="11776" width="8.88671875" style="77"/>
    <col min="11777" max="11777" width="12.88671875" style="77" customWidth="1"/>
    <col min="11778" max="11778" width="10.77734375" style="77" customWidth="1"/>
    <col min="11779" max="11779" width="8.77734375" style="77" customWidth="1"/>
    <col min="11780" max="11781" width="10.77734375" style="77" customWidth="1"/>
    <col min="11782" max="11782" width="8.77734375" style="77" customWidth="1"/>
    <col min="11783" max="11784" width="10.77734375" style="77" customWidth="1"/>
    <col min="11785" max="11788" width="8.88671875" style="77" customWidth="1"/>
    <col min="11789" max="12032" width="8.88671875" style="77"/>
    <col min="12033" max="12033" width="12.88671875" style="77" customWidth="1"/>
    <col min="12034" max="12034" width="10.77734375" style="77" customWidth="1"/>
    <col min="12035" max="12035" width="8.77734375" style="77" customWidth="1"/>
    <col min="12036" max="12037" width="10.77734375" style="77" customWidth="1"/>
    <col min="12038" max="12038" width="8.77734375" style="77" customWidth="1"/>
    <col min="12039" max="12040" width="10.77734375" style="77" customWidth="1"/>
    <col min="12041" max="12044" width="8.88671875" style="77" customWidth="1"/>
    <col min="12045" max="12288" width="8.88671875" style="77"/>
    <col min="12289" max="12289" width="12.88671875" style="77" customWidth="1"/>
    <col min="12290" max="12290" width="10.77734375" style="77" customWidth="1"/>
    <col min="12291" max="12291" width="8.77734375" style="77" customWidth="1"/>
    <col min="12292" max="12293" width="10.77734375" style="77" customWidth="1"/>
    <col min="12294" max="12294" width="8.77734375" style="77" customWidth="1"/>
    <col min="12295" max="12296" width="10.77734375" style="77" customWidth="1"/>
    <col min="12297" max="12300" width="8.88671875" style="77" customWidth="1"/>
    <col min="12301" max="12544" width="8.88671875" style="77"/>
    <col min="12545" max="12545" width="12.88671875" style="77" customWidth="1"/>
    <col min="12546" max="12546" width="10.77734375" style="77" customWidth="1"/>
    <col min="12547" max="12547" width="8.77734375" style="77" customWidth="1"/>
    <col min="12548" max="12549" width="10.77734375" style="77" customWidth="1"/>
    <col min="12550" max="12550" width="8.77734375" style="77" customWidth="1"/>
    <col min="12551" max="12552" width="10.77734375" style="77" customWidth="1"/>
    <col min="12553" max="12556" width="8.88671875" style="77" customWidth="1"/>
    <col min="12557" max="12800" width="8.88671875" style="77"/>
    <col min="12801" max="12801" width="12.88671875" style="77" customWidth="1"/>
    <col min="12802" max="12802" width="10.77734375" style="77" customWidth="1"/>
    <col min="12803" max="12803" width="8.77734375" style="77" customWidth="1"/>
    <col min="12804" max="12805" width="10.77734375" style="77" customWidth="1"/>
    <col min="12806" max="12806" width="8.77734375" style="77" customWidth="1"/>
    <col min="12807" max="12808" width="10.77734375" style="77" customWidth="1"/>
    <col min="12809" max="12812" width="8.88671875" style="77" customWidth="1"/>
    <col min="12813" max="13056" width="8.88671875" style="77"/>
    <col min="13057" max="13057" width="12.88671875" style="77" customWidth="1"/>
    <col min="13058" max="13058" width="10.77734375" style="77" customWidth="1"/>
    <col min="13059" max="13059" width="8.77734375" style="77" customWidth="1"/>
    <col min="13060" max="13061" width="10.77734375" style="77" customWidth="1"/>
    <col min="13062" max="13062" width="8.77734375" style="77" customWidth="1"/>
    <col min="13063" max="13064" width="10.77734375" style="77" customWidth="1"/>
    <col min="13065" max="13068" width="8.88671875" style="77" customWidth="1"/>
    <col min="13069" max="13312" width="8.88671875" style="77"/>
    <col min="13313" max="13313" width="12.88671875" style="77" customWidth="1"/>
    <col min="13314" max="13314" width="10.77734375" style="77" customWidth="1"/>
    <col min="13315" max="13315" width="8.77734375" style="77" customWidth="1"/>
    <col min="13316" max="13317" width="10.77734375" style="77" customWidth="1"/>
    <col min="13318" max="13318" width="8.77734375" style="77" customWidth="1"/>
    <col min="13319" max="13320" width="10.77734375" style="77" customWidth="1"/>
    <col min="13321" max="13324" width="8.88671875" style="77" customWidth="1"/>
    <col min="13325" max="13568" width="8.88671875" style="77"/>
    <col min="13569" max="13569" width="12.88671875" style="77" customWidth="1"/>
    <col min="13570" max="13570" width="10.77734375" style="77" customWidth="1"/>
    <col min="13571" max="13571" width="8.77734375" style="77" customWidth="1"/>
    <col min="13572" max="13573" width="10.77734375" style="77" customWidth="1"/>
    <col min="13574" max="13574" width="8.77734375" style="77" customWidth="1"/>
    <col min="13575" max="13576" width="10.77734375" style="77" customWidth="1"/>
    <col min="13577" max="13580" width="8.88671875" style="77" customWidth="1"/>
    <col min="13581" max="13824" width="8.88671875" style="77"/>
    <col min="13825" max="13825" width="12.88671875" style="77" customWidth="1"/>
    <col min="13826" max="13826" width="10.77734375" style="77" customWidth="1"/>
    <col min="13827" max="13827" width="8.77734375" style="77" customWidth="1"/>
    <col min="13828" max="13829" width="10.77734375" style="77" customWidth="1"/>
    <col min="13830" max="13830" width="8.77734375" style="77" customWidth="1"/>
    <col min="13831" max="13832" width="10.77734375" style="77" customWidth="1"/>
    <col min="13833" max="13836" width="8.88671875" style="77" customWidth="1"/>
    <col min="13837" max="14080" width="8.88671875" style="77"/>
    <col min="14081" max="14081" width="12.88671875" style="77" customWidth="1"/>
    <col min="14082" max="14082" width="10.77734375" style="77" customWidth="1"/>
    <col min="14083" max="14083" width="8.77734375" style="77" customWidth="1"/>
    <col min="14084" max="14085" width="10.77734375" style="77" customWidth="1"/>
    <col min="14086" max="14086" width="8.77734375" style="77" customWidth="1"/>
    <col min="14087" max="14088" width="10.77734375" style="77" customWidth="1"/>
    <col min="14089" max="14092" width="8.88671875" style="77" customWidth="1"/>
    <col min="14093" max="14336" width="8.88671875" style="77"/>
    <col min="14337" max="14337" width="12.88671875" style="77" customWidth="1"/>
    <col min="14338" max="14338" width="10.77734375" style="77" customWidth="1"/>
    <col min="14339" max="14339" width="8.77734375" style="77" customWidth="1"/>
    <col min="14340" max="14341" width="10.77734375" style="77" customWidth="1"/>
    <col min="14342" max="14342" width="8.77734375" style="77" customWidth="1"/>
    <col min="14343" max="14344" width="10.77734375" style="77" customWidth="1"/>
    <col min="14345" max="14348" width="8.88671875" style="77" customWidth="1"/>
    <col min="14349" max="14592" width="8.88671875" style="77"/>
    <col min="14593" max="14593" width="12.88671875" style="77" customWidth="1"/>
    <col min="14594" max="14594" width="10.77734375" style="77" customWidth="1"/>
    <col min="14595" max="14595" width="8.77734375" style="77" customWidth="1"/>
    <col min="14596" max="14597" width="10.77734375" style="77" customWidth="1"/>
    <col min="14598" max="14598" width="8.77734375" style="77" customWidth="1"/>
    <col min="14599" max="14600" width="10.77734375" style="77" customWidth="1"/>
    <col min="14601" max="14604" width="8.88671875" style="77" customWidth="1"/>
    <col min="14605" max="14848" width="8.88671875" style="77"/>
    <col min="14849" max="14849" width="12.88671875" style="77" customWidth="1"/>
    <col min="14850" max="14850" width="10.77734375" style="77" customWidth="1"/>
    <col min="14851" max="14851" width="8.77734375" style="77" customWidth="1"/>
    <col min="14852" max="14853" width="10.77734375" style="77" customWidth="1"/>
    <col min="14854" max="14854" width="8.77734375" style="77" customWidth="1"/>
    <col min="14855" max="14856" width="10.77734375" style="77" customWidth="1"/>
    <col min="14857" max="14860" width="8.88671875" style="77" customWidth="1"/>
    <col min="14861" max="15104" width="8.88671875" style="77"/>
    <col min="15105" max="15105" width="12.88671875" style="77" customWidth="1"/>
    <col min="15106" max="15106" width="10.77734375" style="77" customWidth="1"/>
    <col min="15107" max="15107" width="8.77734375" style="77" customWidth="1"/>
    <col min="15108" max="15109" width="10.77734375" style="77" customWidth="1"/>
    <col min="15110" max="15110" width="8.77734375" style="77" customWidth="1"/>
    <col min="15111" max="15112" width="10.77734375" style="77" customWidth="1"/>
    <col min="15113" max="15116" width="8.88671875" style="77" customWidth="1"/>
    <col min="15117" max="15360" width="8.88671875" style="77"/>
    <col min="15361" max="15361" width="12.88671875" style="77" customWidth="1"/>
    <col min="15362" max="15362" width="10.77734375" style="77" customWidth="1"/>
    <col min="15363" max="15363" width="8.77734375" style="77" customWidth="1"/>
    <col min="15364" max="15365" width="10.77734375" style="77" customWidth="1"/>
    <col min="15366" max="15366" width="8.77734375" style="77" customWidth="1"/>
    <col min="15367" max="15368" width="10.77734375" style="77" customWidth="1"/>
    <col min="15369" max="15372" width="8.88671875" style="77" customWidth="1"/>
    <col min="15373" max="15616" width="8.88671875" style="77"/>
    <col min="15617" max="15617" width="12.88671875" style="77" customWidth="1"/>
    <col min="15618" max="15618" width="10.77734375" style="77" customWidth="1"/>
    <col min="15619" max="15619" width="8.77734375" style="77" customWidth="1"/>
    <col min="15620" max="15621" width="10.77734375" style="77" customWidth="1"/>
    <col min="15622" max="15622" width="8.77734375" style="77" customWidth="1"/>
    <col min="15623" max="15624" width="10.77734375" style="77" customWidth="1"/>
    <col min="15625" max="15628" width="8.88671875" style="77" customWidth="1"/>
    <col min="15629" max="15872" width="8.88671875" style="77"/>
    <col min="15873" max="15873" width="12.88671875" style="77" customWidth="1"/>
    <col min="15874" max="15874" width="10.77734375" style="77" customWidth="1"/>
    <col min="15875" max="15875" width="8.77734375" style="77" customWidth="1"/>
    <col min="15876" max="15877" width="10.77734375" style="77" customWidth="1"/>
    <col min="15878" max="15878" width="8.77734375" style="77" customWidth="1"/>
    <col min="15879" max="15880" width="10.77734375" style="77" customWidth="1"/>
    <col min="15881" max="15884" width="8.88671875" style="77" customWidth="1"/>
    <col min="15885" max="16128" width="8.88671875" style="77"/>
    <col min="16129" max="16129" width="12.88671875" style="77" customWidth="1"/>
    <col min="16130" max="16130" width="10.77734375" style="77" customWidth="1"/>
    <col min="16131" max="16131" width="8.77734375" style="77" customWidth="1"/>
    <col min="16132" max="16133" width="10.77734375" style="77" customWidth="1"/>
    <col min="16134" max="16134" width="8.77734375" style="77" customWidth="1"/>
    <col min="16135" max="16136" width="10.77734375" style="77" customWidth="1"/>
    <col min="16137" max="16140" width="8.88671875" style="77" customWidth="1"/>
    <col min="16141" max="16384" width="8.88671875" style="77"/>
  </cols>
  <sheetData>
    <row r="1" spans="1:12" s="166" customFormat="1" ht="39.950000000000003" customHeight="1" x14ac:dyDescent="0.15">
      <c r="A1" s="164" t="s">
        <v>130</v>
      </c>
      <c r="B1" s="165"/>
      <c r="C1" s="165"/>
      <c r="D1" s="165"/>
      <c r="E1" s="165"/>
      <c r="F1" s="165"/>
      <c r="G1" s="165"/>
      <c r="H1" s="165"/>
    </row>
    <row r="2" spans="1:12" s="166" customFormat="1" ht="20.100000000000001" customHeight="1" x14ac:dyDescent="0.15"/>
    <row r="3" spans="1:12" s="16" customFormat="1" ht="30" customHeight="1" x14ac:dyDescent="0.15">
      <c r="A3" s="16" t="str">
        <f>'노임 (3)'!A3</f>
        <v>■ 과업명:백남준아트센터 기획전 방호인력 도급 용역[1개월 미만(8월) 기준]</v>
      </c>
      <c r="H3" s="167" t="s">
        <v>297</v>
      </c>
    </row>
    <row r="4" spans="1:12" s="243" customFormat="1" ht="30" customHeight="1" x14ac:dyDescent="0.15">
      <c r="A4" s="240" t="s">
        <v>27</v>
      </c>
      <c r="B4" s="241" t="s">
        <v>119</v>
      </c>
      <c r="C4" s="241" t="s">
        <v>120</v>
      </c>
      <c r="D4" s="241" t="s">
        <v>121</v>
      </c>
      <c r="E4" s="240" t="s">
        <v>122</v>
      </c>
      <c r="F4" s="241" t="s">
        <v>204</v>
      </c>
      <c r="G4" s="241" t="s">
        <v>123</v>
      </c>
      <c r="H4" s="241" t="s">
        <v>124</v>
      </c>
      <c r="I4" s="242"/>
      <c r="J4" s="242"/>
      <c r="K4" s="242"/>
      <c r="L4" s="242"/>
    </row>
    <row r="5" spans="1:12" s="243" customFormat="1" ht="30" customHeight="1" x14ac:dyDescent="0.15">
      <c r="A5" s="244" t="str">
        <f>'기본 (3)'!A5</f>
        <v>방호원</v>
      </c>
      <c r="B5" s="245">
        <f>'노집 (3)'!B6</f>
        <v>2068860</v>
      </c>
      <c r="C5" s="245">
        <f>'노집 (3)'!E6</f>
        <v>248263</v>
      </c>
      <c r="D5" s="245">
        <f>'복리산출 (3)'!B6</f>
        <v>110000</v>
      </c>
      <c r="E5" s="245">
        <f>SUM(B5:D5)</f>
        <v>2427123</v>
      </c>
      <c r="F5" s="245">
        <f>'근로시간 (3)'!I5</f>
        <v>174</v>
      </c>
      <c r="G5" s="245">
        <f>TRUNC(E5/F5)</f>
        <v>13948</v>
      </c>
      <c r="H5" s="245">
        <f>TRUNC(G5*I5)</f>
        <v>111584</v>
      </c>
      <c r="I5" s="246">
        <f>'산식 (3)'!L5</f>
        <v>8</v>
      </c>
      <c r="J5" s="247"/>
      <c r="K5" s="248"/>
      <c r="L5" s="247"/>
    </row>
    <row r="6" spans="1:12" s="243" customFormat="1" ht="30" customHeight="1" x14ac:dyDescent="0.15">
      <c r="A6" s="244"/>
      <c r="B6" s="245"/>
      <c r="C6" s="245"/>
      <c r="D6" s="245"/>
      <c r="E6" s="245"/>
      <c r="F6" s="245"/>
      <c r="G6" s="245"/>
      <c r="H6" s="245"/>
      <c r="I6" s="246"/>
      <c r="J6" s="247"/>
      <c r="K6" s="248"/>
      <c r="L6" s="247"/>
    </row>
    <row r="7" spans="1:12" s="243" customFormat="1" ht="23.1" customHeight="1" x14ac:dyDescent="0.15">
      <c r="A7" s="243" t="s">
        <v>140</v>
      </c>
      <c r="J7" s="249"/>
    </row>
    <row r="8" spans="1:12" s="243" customFormat="1" ht="23.1" customHeight="1" x14ac:dyDescent="0.15">
      <c r="A8" s="243" t="s">
        <v>256</v>
      </c>
      <c r="J8" s="249"/>
    </row>
    <row r="9" spans="1:12" s="243" customFormat="1" ht="23.1" customHeight="1" x14ac:dyDescent="0.15">
      <c r="A9" s="243" t="s">
        <v>257</v>
      </c>
    </row>
    <row r="10" spans="1:12" s="243" customFormat="1" ht="23.1" customHeight="1" x14ac:dyDescent="0.15">
      <c r="A10" s="243" t="s">
        <v>258</v>
      </c>
    </row>
    <row r="11" spans="1:12" s="243" customFormat="1" ht="23.1" customHeight="1" x14ac:dyDescent="0.15">
      <c r="A11" s="243" t="s">
        <v>259</v>
      </c>
    </row>
    <row r="12" spans="1:12" s="243" customFormat="1" ht="23.1" customHeight="1" x14ac:dyDescent="0.15">
      <c r="A12" s="243" t="s">
        <v>260</v>
      </c>
    </row>
    <row r="13" spans="1:12" s="243" customFormat="1" ht="23.1" customHeight="1" x14ac:dyDescent="0.15">
      <c r="A13" s="243" t="s">
        <v>261</v>
      </c>
    </row>
    <row r="14" spans="1:12" s="243" customFormat="1" ht="23.1" customHeight="1" x14ac:dyDescent="0.15">
      <c r="A14" s="243" t="s">
        <v>262</v>
      </c>
    </row>
    <row r="15" spans="1:12" s="243" customFormat="1" ht="23.1" customHeight="1" x14ac:dyDescent="0.15">
      <c r="A15" s="243" t="s">
        <v>428</v>
      </c>
    </row>
    <row r="16" spans="1:12" s="243" customFormat="1" ht="23.1" customHeight="1" x14ac:dyDescent="0.15">
      <c r="A16" s="243" t="s">
        <v>263</v>
      </c>
    </row>
    <row r="17" spans="1:1" s="243" customFormat="1" ht="23.1" customHeight="1" x14ac:dyDescent="0.15">
      <c r="A17" s="243" t="s">
        <v>264</v>
      </c>
    </row>
    <row r="18" spans="1:1" s="243" customFormat="1" ht="23.1" customHeight="1" x14ac:dyDescent="0.15">
      <c r="A18" s="243" t="s">
        <v>426</v>
      </c>
    </row>
    <row r="19" spans="1:1" s="243" customFormat="1" ht="23.1" customHeight="1" x14ac:dyDescent="0.15">
      <c r="A19" s="243" t="s">
        <v>265</v>
      </c>
    </row>
    <row r="20" spans="1:1" s="243" customFormat="1" ht="23.1" customHeight="1" x14ac:dyDescent="0.15">
      <c r="A20" s="243" t="s">
        <v>266</v>
      </c>
    </row>
    <row r="21" spans="1:1" s="243" customFormat="1" ht="23.1" customHeight="1" x14ac:dyDescent="0.15">
      <c r="A21" s="243" t="s">
        <v>267</v>
      </c>
    </row>
    <row r="22" spans="1:1" s="243" customFormat="1" ht="23.1" customHeight="1" x14ac:dyDescent="0.15">
      <c r="A22" s="243" t="s">
        <v>424</v>
      </c>
    </row>
    <row r="23" spans="1:1" s="243" customFormat="1" ht="23.1" customHeight="1" x14ac:dyDescent="0.15">
      <c r="A23" s="243" t="s">
        <v>205</v>
      </c>
    </row>
    <row r="24" spans="1:1" s="243" customFormat="1" ht="23.1" customHeight="1" x14ac:dyDescent="0.15">
      <c r="A24" s="243" t="s">
        <v>208</v>
      </c>
    </row>
    <row r="25" spans="1:1" s="15" customFormat="1" ht="12" x14ac:dyDescent="0.15"/>
    <row r="26" spans="1:1" s="15" customFormat="1" ht="12" x14ac:dyDescent="0.15"/>
    <row r="27" spans="1:1" s="15" customFormat="1" ht="12" x14ac:dyDescent="0.15"/>
    <row r="28" spans="1:1" s="15" customFormat="1" ht="12" x14ac:dyDescent="0.15"/>
  </sheetData>
  <phoneticPr fontId="17" type="noConversion"/>
  <printOptions horizontalCentered="1"/>
  <pageMargins left="0.47244094488188981" right="0.47244094488188981" top="0.9055118110236221" bottom="0.59055118110236227" header="0.31496062992125984" footer="0.31496062992125984"/>
  <pageSetup paperSize="9" scale="96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H12" sqref="H12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64" t="s">
        <v>283</v>
      </c>
      <c r="B5" s="364"/>
      <c r="C5" s="364"/>
      <c r="D5" s="364"/>
      <c r="E5" s="364"/>
      <c r="F5" s="364"/>
      <c r="G5" s="364"/>
      <c r="H5" s="364"/>
      <c r="I5" s="364"/>
      <c r="J5" s="366">
        <v>2</v>
      </c>
      <c r="K5" s="366"/>
      <c r="L5" s="366"/>
      <c r="M5" s="366"/>
      <c r="S5" s="10"/>
      <c r="T5" s="11"/>
    </row>
    <row r="6" spans="1:20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  <c r="S6" s="10"/>
      <c r="T6" s="11"/>
    </row>
    <row r="7" spans="1:20" ht="39.950000000000003" customHeight="1" x14ac:dyDescent="0.15">
      <c r="A7" s="7"/>
      <c r="B7" s="12"/>
      <c r="C7" s="405"/>
      <c r="D7" s="405"/>
      <c r="E7" s="405"/>
      <c r="F7" s="405"/>
      <c r="G7" s="405"/>
      <c r="H7" s="405"/>
      <c r="I7" s="405"/>
      <c r="J7" s="366"/>
      <c r="K7" s="366"/>
      <c r="L7" s="366"/>
      <c r="M7" s="366"/>
      <c r="S7" s="10"/>
      <c r="T7" s="11"/>
    </row>
    <row r="8" spans="1:20" ht="39.950000000000003" customHeight="1" x14ac:dyDescent="0.15">
      <c r="B8" s="12"/>
      <c r="C8" s="405"/>
      <c r="D8" s="405"/>
      <c r="E8" s="405"/>
      <c r="F8" s="405"/>
      <c r="G8" s="405"/>
      <c r="H8" s="405"/>
      <c r="I8" s="405"/>
      <c r="J8" s="366"/>
      <c r="K8" s="366"/>
      <c r="L8" s="366"/>
      <c r="M8" s="366"/>
      <c r="S8" s="10"/>
      <c r="T8" s="11"/>
    </row>
    <row r="9" spans="1:20" ht="39.950000000000003" customHeight="1" x14ac:dyDescent="0.15">
      <c r="B9" s="12"/>
      <c r="C9" s="405"/>
      <c r="D9" s="405"/>
      <c r="E9" s="405"/>
      <c r="F9" s="405"/>
      <c r="G9" s="405"/>
      <c r="H9" s="405"/>
      <c r="I9" s="405"/>
      <c r="J9" s="366"/>
      <c r="K9" s="366"/>
      <c r="L9" s="366"/>
      <c r="M9" s="36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13.5" x14ac:dyDescent="0.15"/>
  <cols>
    <col min="1" max="1" width="7.21875" style="77" customWidth="1"/>
    <col min="2" max="2" width="24" style="77" customWidth="1"/>
    <col min="3" max="3" width="26.21875" style="77" customWidth="1"/>
    <col min="4" max="4" width="19.109375" style="77" customWidth="1"/>
    <col min="5" max="257" width="8.88671875" style="77"/>
    <col min="258" max="258" width="24" style="77" customWidth="1"/>
    <col min="259" max="259" width="21.109375" style="77" customWidth="1"/>
    <col min="260" max="260" width="24.109375" style="77" customWidth="1"/>
    <col min="261" max="513" width="8.88671875" style="77"/>
    <col min="514" max="514" width="24" style="77" customWidth="1"/>
    <col min="515" max="515" width="21.109375" style="77" customWidth="1"/>
    <col min="516" max="516" width="24.109375" style="77" customWidth="1"/>
    <col min="517" max="769" width="8.88671875" style="77"/>
    <col min="770" max="770" width="24" style="77" customWidth="1"/>
    <col min="771" max="771" width="21.109375" style="77" customWidth="1"/>
    <col min="772" max="772" width="24.109375" style="77" customWidth="1"/>
    <col min="773" max="1025" width="8.88671875" style="77"/>
    <col min="1026" max="1026" width="24" style="77" customWidth="1"/>
    <col min="1027" max="1027" width="21.109375" style="77" customWidth="1"/>
    <col min="1028" max="1028" width="24.109375" style="77" customWidth="1"/>
    <col min="1029" max="1281" width="8.88671875" style="77"/>
    <col min="1282" max="1282" width="24" style="77" customWidth="1"/>
    <col min="1283" max="1283" width="21.109375" style="77" customWidth="1"/>
    <col min="1284" max="1284" width="24.109375" style="77" customWidth="1"/>
    <col min="1285" max="1537" width="8.88671875" style="77"/>
    <col min="1538" max="1538" width="24" style="77" customWidth="1"/>
    <col min="1539" max="1539" width="21.109375" style="77" customWidth="1"/>
    <col min="1540" max="1540" width="24.109375" style="77" customWidth="1"/>
    <col min="1541" max="1793" width="8.88671875" style="77"/>
    <col min="1794" max="1794" width="24" style="77" customWidth="1"/>
    <col min="1795" max="1795" width="21.109375" style="77" customWidth="1"/>
    <col min="1796" max="1796" width="24.109375" style="77" customWidth="1"/>
    <col min="1797" max="2049" width="8.88671875" style="77"/>
    <col min="2050" max="2050" width="24" style="77" customWidth="1"/>
    <col min="2051" max="2051" width="21.109375" style="77" customWidth="1"/>
    <col min="2052" max="2052" width="24.109375" style="77" customWidth="1"/>
    <col min="2053" max="2305" width="8.88671875" style="77"/>
    <col min="2306" max="2306" width="24" style="77" customWidth="1"/>
    <col min="2307" max="2307" width="21.109375" style="77" customWidth="1"/>
    <col min="2308" max="2308" width="24.109375" style="77" customWidth="1"/>
    <col min="2309" max="2561" width="8.88671875" style="77"/>
    <col min="2562" max="2562" width="24" style="77" customWidth="1"/>
    <col min="2563" max="2563" width="21.109375" style="77" customWidth="1"/>
    <col min="2564" max="2564" width="24.109375" style="77" customWidth="1"/>
    <col min="2565" max="2817" width="8.88671875" style="77"/>
    <col min="2818" max="2818" width="24" style="77" customWidth="1"/>
    <col min="2819" max="2819" width="21.109375" style="77" customWidth="1"/>
    <col min="2820" max="2820" width="24.109375" style="77" customWidth="1"/>
    <col min="2821" max="3073" width="8.88671875" style="77"/>
    <col min="3074" max="3074" width="24" style="77" customWidth="1"/>
    <col min="3075" max="3075" width="21.109375" style="77" customWidth="1"/>
    <col min="3076" max="3076" width="24.109375" style="77" customWidth="1"/>
    <col min="3077" max="3329" width="8.88671875" style="77"/>
    <col min="3330" max="3330" width="24" style="77" customWidth="1"/>
    <col min="3331" max="3331" width="21.109375" style="77" customWidth="1"/>
    <col min="3332" max="3332" width="24.109375" style="77" customWidth="1"/>
    <col min="3333" max="3585" width="8.88671875" style="77"/>
    <col min="3586" max="3586" width="24" style="77" customWidth="1"/>
    <col min="3587" max="3587" width="21.109375" style="77" customWidth="1"/>
    <col min="3588" max="3588" width="24.109375" style="77" customWidth="1"/>
    <col min="3589" max="3841" width="8.88671875" style="77"/>
    <col min="3842" max="3842" width="24" style="77" customWidth="1"/>
    <col min="3843" max="3843" width="21.109375" style="77" customWidth="1"/>
    <col min="3844" max="3844" width="24.109375" style="77" customWidth="1"/>
    <col min="3845" max="4097" width="8.88671875" style="77"/>
    <col min="4098" max="4098" width="24" style="77" customWidth="1"/>
    <col min="4099" max="4099" width="21.109375" style="77" customWidth="1"/>
    <col min="4100" max="4100" width="24.109375" style="77" customWidth="1"/>
    <col min="4101" max="4353" width="8.88671875" style="77"/>
    <col min="4354" max="4354" width="24" style="77" customWidth="1"/>
    <col min="4355" max="4355" width="21.109375" style="77" customWidth="1"/>
    <col min="4356" max="4356" width="24.109375" style="77" customWidth="1"/>
    <col min="4357" max="4609" width="8.88671875" style="77"/>
    <col min="4610" max="4610" width="24" style="77" customWidth="1"/>
    <col min="4611" max="4611" width="21.109375" style="77" customWidth="1"/>
    <col min="4612" max="4612" width="24.109375" style="77" customWidth="1"/>
    <col min="4613" max="4865" width="8.88671875" style="77"/>
    <col min="4866" max="4866" width="24" style="77" customWidth="1"/>
    <col min="4867" max="4867" width="21.109375" style="77" customWidth="1"/>
    <col min="4868" max="4868" width="24.109375" style="77" customWidth="1"/>
    <col min="4869" max="5121" width="8.88671875" style="77"/>
    <col min="5122" max="5122" width="24" style="77" customWidth="1"/>
    <col min="5123" max="5123" width="21.109375" style="77" customWidth="1"/>
    <col min="5124" max="5124" width="24.109375" style="77" customWidth="1"/>
    <col min="5125" max="5377" width="8.88671875" style="77"/>
    <col min="5378" max="5378" width="24" style="77" customWidth="1"/>
    <col min="5379" max="5379" width="21.109375" style="77" customWidth="1"/>
    <col min="5380" max="5380" width="24.109375" style="77" customWidth="1"/>
    <col min="5381" max="5633" width="8.88671875" style="77"/>
    <col min="5634" max="5634" width="24" style="77" customWidth="1"/>
    <col min="5635" max="5635" width="21.109375" style="77" customWidth="1"/>
    <col min="5636" max="5636" width="24.109375" style="77" customWidth="1"/>
    <col min="5637" max="5889" width="8.88671875" style="77"/>
    <col min="5890" max="5890" width="24" style="77" customWidth="1"/>
    <col min="5891" max="5891" width="21.109375" style="77" customWidth="1"/>
    <col min="5892" max="5892" width="24.109375" style="77" customWidth="1"/>
    <col min="5893" max="6145" width="8.88671875" style="77"/>
    <col min="6146" max="6146" width="24" style="77" customWidth="1"/>
    <col min="6147" max="6147" width="21.109375" style="77" customWidth="1"/>
    <col min="6148" max="6148" width="24.109375" style="77" customWidth="1"/>
    <col min="6149" max="6401" width="8.88671875" style="77"/>
    <col min="6402" max="6402" width="24" style="77" customWidth="1"/>
    <col min="6403" max="6403" width="21.109375" style="77" customWidth="1"/>
    <col min="6404" max="6404" width="24.109375" style="77" customWidth="1"/>
    <col min="6405" max="6657" width="8.88671875" style="77"/>
    <col min="6658" max="6658" width="24" style="77" customWidth="1"/>
    <col min="6659" max="6659" width="21.109375" style="77" customWidth="1"/>
    <col min="6660" max="6660" width="24.109375" style="77" customWidth="1"/>
    <col min="6661" max="6913" width="8.88671875" style="77"/>
    <col min="6914" max="6914" width="24" style="77" customWidth="1"/>
    <col min="6915" max="6915" width="21.109375" style="77" customWidth="1"/>
    <col min="6916" max="6916" width="24.109375" style="77" customWidth="1"/>
    <col min="6917" max="7169" width="8.88671875" style="77"/>
    <col min="7170" max="7170" width="24" style="77" customWidth="1"/>
    <col min="7171" max="7171" width="21.109375" style="77" customWidth="1"/>
    <col min="7172" max="7172" width="24.109375" style="77" customWidth="1"/>
    <col min="7173" max="7425" width="8.88671875" style="77"/>
    <col min="7426" max="7426" width="24" style="77" customWidth="1"/>
    <col min="7427" max="7427" width="21.109375" style="77" customWidth="1"/>
    <col min="7428" max="7428" width="24.109375" style="77" customWidth="1"/>
    <col min="7429" max="7681" width="8.88671875" style="77"/>
    <col min="7682" max="7682" width="24" style="77" customWidth="1"/>
    <col min="7683" max="7683" width="21.109375" style="77" customWidth="1"/>
    <col min="7684" max="7684" width="24.109375" style="77" customWidth="1"/>
    <col min="7685" max="7937" width="8.88671875" style="77"/>
    <col min="7938" max="7938" width="24" style="77" customWidth="1"/>
    <col min="7939" max="7939" width="21.109375" style="77" customWidth="1"/>
    <col min="7940" max="7940" width="24.109375" style="77" customWidth="1"/>
    <col min="7941" max="8193" width="8.88671875" style="77"/>
    <col min="8194" max="8194" width="24" style="77" customWidth="1"/>
    <col min="8195" max="8195" width="21.109375" style="77" customWidth="1"/>
    <col min="8196" max="8196" width="24.109375" style="77" customWidth="1"/>
    <col min="8197" max="8449" width="8.88671875" style="77"/>
    <col min="8450" max="8450" width="24" style="77" customWidth="1"/>
    <col min="8451" max="8451" width="21.109375" style="77" customWidth="1"/>
    <col min="8452" max="8452" width="24.109375" style="77" customWidth="1"/>
    <col min="8453" max="8705" width="8.88671875" style="77"/>
    <col min="8706" max="8706" width="24" style="77" customWidth="1"/>
    <col min="8707" max="8707" width="21.109375" style="77" customWidth="1"/>
    <col min="8708" max="8708" width="24.109375" style="77" customWidth="1"/>
    <col min="8709" max="8961" width="8.88671875" style="77"/>
    <col min="8962" max="8962" width="24" style="77" customWidth="1"/>
    <col min="8963" max="8963" width="21.109375" style="77" customWidth="1"/>
    <col min="8964" max="8964" width="24.109375" style="77" customWidth="1"/>
    <col min="8965" max="9217" width="8.88671875" style="77"/>
    <col min="9218" max="9218" width="24" style="77" customWidth="1"/>
    <col min="9219" max="9219" width="21.109375" style="77" customWidth="1"/>
    <col min="9220" max="9220" width="24.109375" style="77" customWidth="1"/>
    <col min="9221" max="9473" width="8.88671875" style="77"/>
    <col min="9474" max="9474" width="24" style="77" customWidth="1"/>
    <col min="9475" max="9475" width="21.109375" style="77" customWidth="1"/>
    <col min="9476" max="9476" width="24.109375" style="77" customWidth="1"/>
    <col min="9477" max="9729" width="8.88671875" style="77"/>
    <col min="9730" max="9730" width="24" style="77" customWidth="1"/>
    <col min="9731" max="9731" width="21.109375" style="77" customWidth="1"/>
    <col min="9732" max="9732" width="24.109375" style="77" customWidth="1"/>
    <col min="9733" max="9985" width="8.88671875" style="77"/>
    <col min="9986" max="9986" width="24" style="77" customWidth="1"/>
    <col min="9987" max="9987" width="21.109375" style="77" customWidth="1"/>
    <col min="9988" max="9988" width="24.109375" style="77" customWidth="1"/>
    <col min="9989" max="10241" width="8.88671875" style="77"/>
    <col min="10242" max="10242" width="24" style="77" customWidth="1"/>
    <col min="10243" max="10243" width="21.109375" style="77" customWidth="1"/>
    <col min="10244" max="10244" width="24.109375" style="77" customWidth="1"/>
    <col min="10245" max="10497" width="8.88671875" style="77"/>
    <col min="10498" max="10498" width="24" style="77" customWidth="1"/>
    <col min="10499" max="10499" width="21.109375" style="77" customWidth="1"/>
    <col min="10500" max="10500" width="24.109375" style="77" customWidth="1"/>
    <col min="10501" max="10753" width="8.88671875" style="77"/>
    <col min="10754" max="10754" width="24" style="77" customWidth="1"/>
    <col min="10755" max="10755" width="21.109375" style="77" customWidth="1"/>
    <col min="10756" max="10756" width="24.109375" style="77" customWidth="1"/>
    <col min="10757" max="11009" width="8.88671875" style="77"/>
    <col min="11010" max="11010" width="24" style="77" customWidth="1"/>
    <col min="11011" max="11011" width="21.109375" style="77" customWidth="1"/>
    <col min="11012" max="11012" width="24.109375" style="77" customWidth="1"/>
    <col min="11013" max="11265" width="8.88671875" style="77"/>
    <col min="11266" max="11266" width="24" style="77" customWidth="1"/>
    <col min="11267" max="11267" width="21.109375" style="77" customWidth="1"/>
    <col min="11268" max="11268" width="24.109375" style="77" customWidth="1"/>
    <col min="11269" max="11521" width="8.88671875" style="77"/>
    <col min="11522" max="11522" width="24" style="77" customWidth="1"/>
    <col min="11523" max="11523" width="21.109375" style="77" customWidth="1"/>
    <col min="11524" max="11524" width="24.109375" style="77" customWidth="1"/>
    <col min="11525" max="11777" width="8.88671875" style="77"/>
    <col min="11778" max="11778" width="24" style="77" customWidth="1"/>
    <col min="11779" max="11779" width="21.109375" style="77" customWidth="1"/>
    <col min="11780" max="11780" width="24.109375" style="77" customWidth="1"/>
    <col min="11781" max="12033" width="8.88671875" style="77"/>
    <col min="12034" max="12034" width="24" style="77" customWidth="1"/>
    <col min="12035" max="12035" width="21.109375" style="77" customWidth="1"/>
    <col min="12036" max="12036" width="24.109375" style="77" customWidth="1"/>
    <col min="12037" max="12289" width="8.88671875" style="77"/>
    <col min="12290" max="12290" width="24" style="77" customWidth="1"/>
    <col min="12291" max="12291" width="21.109375" style="77" customWidth="1"/>
    <col min="12292" max="12292" width="24.109375" style="77" customWidth="1"/>
    <col min="12293" max="12545" width="8.88671875" style="77"/>
    <col min="12546" max="12546" width="24" style="77" customWidth="1"/>
    <col min="12547" max="12547" width="21.109375" style="77" customWidth="1"/>
    <col min="12548" max="12548" width="24.109375" style="77" customWidth="1"/>
    <col min="12549" max="12801" width="8.88671875" style="77"/>
    <col min="12802" max="12802" width="24" style="77" customWidth="1"/>
    <col min="12803" max="12803" width="21.109375" style="77" customWidth="1"/>
    <col min="12804" max="12804" width="24.109375" style="77" customWidth="1"/>
    <col min="12805" max="13057" width="8.88671875" style="77"/>
    <col min="13058" max="13058" width="24" style="77" customWidth="1"/>
    <col min="13059" max="13059" width="21.109375" style="77" customWidth="1"/>
    <col min="13060" max="13060" width="24.109375" style="77" customWidth="1"/>
    <col min="13061" max="13313" width="8.88671875" style="77"/>
    <col min="13314" max="13314" width="24" style="77" customWidth="1"/>
    <col min="13315" max="13315" width="21.109375" style="77" customWidth="1"/>
    <col min="13316" max="13316" width="24.109375" style="77" customWidth="1"/>
    <col min="13317" max="13569" width="8.88671875" style="77"/>
    <col min="13570" max="13570" width="24" style="77" customWidth="1"/>
    <col min="13571" max="13571" width="21.109375" style="77" customWidth="1"/>
    <col min="13572" max="13572" width="24.109375" style="77" customWidth="1"/>
    <col min="13573" max="13825" width="8.88671875" style="77"/>
    <col min="13826" max="13826" width="24" style="77" customWidth="1"/>
    <col min="13827" max="13827" width="21.109375" style="77" customWidth="1"/>
    <col min="13828" max="13828" width="24.109375" style="77" customWidth="1"/>
    <col min="13829" max="14081" width="8.88671875" style="77"/>
    <col min="14082" max="14082" width="24" style="77" customWidth="1"/>
    <col min="14083" max="14083" width="21.109375" style="77" customWidth="1"/>
    <col min="14084" max="14084" width="24.109375" style="77" customWidth="1"/>
    <col min="14085" max="14337" width="8.88671875" style="77"/>
    <col min="14338" max="14338" width="24" style="77" customWidth="1"/>
    <col min="14339" max="14339" width="21.109375" style="77" customWidth="1"/>
    <col min="14340" max="14340" width="24.109375" style="77" customWidth="1"/>
    <col min="14341" max="14593" width="8.88671875" style="77"/>
    <col min="14594" max="14594" width="24" style="77" customWidth="1"/>
    <col min="14595" max="14595" width="21.109375" style="77" customWidth="1"/>
    <col min="14596" max="14596" width="24.109375" style="77" customWidth="1"/>
    <col min="14597" max="14849" width="8.88671875" style="77"/>
    <col min="14850" max="14850" width="24" style="77" customWidth="1"/>
    <col min="14851" max="14851" width="21.109375" style="77" customWidth="1"/>
    <col min="14852" max="14852" width="24.109375" style="77" customWidth="1"/>
    <col min="14853" max="15105" width="8.88671875" style="77"/>
    <col min="15106" max="15106" width="24" style="77" customWidth="1"/>
    <col min="15107" max="15107" width="21.109375" style="77" customWidth="1"/>
    <col min="15108" max="15108" width="24.109375" style="77" customWidth="1"/>
    <col min="15109" max="15361" width="8.88671875" style="77"/>
    <col min="15362" max="15362" width="24" style="77" customWidth="1"/>
    <col min="15363" max="15363" width="21.109375" style="77" customWidth="1"/>
    <col min="15364" max="15364" width="24.109375" style="77" customWidth="1"/>
    <col min="15365" max="15617" width="8.88671875" style="77"/>
    <col min="15618" max="15618" width="24" style="77" customWidth="1"/>
    <col min="15619" max="15619" width="21.109375" style="77" customWidth="1"/>
    <col min="15620" max="15620" width="24.109375" style="77" customWidth="1"/>
    <col min="15621" max="15873" width="8.88671875" style="77"/>
    <col min="15874" max="15874" width="24" style="77" customWidth="1"/>
    <col min="15875" max="15875" width="21.109375" style="77" customWidth="1"/>
    <col min="15876" max="15876" width="24.109375" style="77" customWidth="1"/>
    <col min="15877" max="16129" width="8.88671875" style="77"/>
    <col min="16130" max="16130" width="24" style="77" customWidth="1"/>
    <col min="16131" max="16131" width="21.109375" style="77" customWidth="1"/>
    <col min="16132" max="16132" width="24.109375" style="77" customWidth="1"/>
    <col min="16133" max="16384" width="8.88671875" style="77"/>
  </cols>
  <sheetData>
    <row r="1" spans="1:4" s="100" customFormat="1" ht="42" customHeight="1" x14ac:dyDescent="0.15">
      <c r="A1" s="164" t="s">
        <v>78</v>
      </c>
      <c r="B1" s="164"/>
      <c r="C1" s="164"/>
      <c r="D1" s="164"/>
    </row>
    <row r="2" spans="1:4" ht="20.100000000000001" customHeight="1" x14ac:dyDescent="0.15"/>
    <row r="3" spans="1:4" s="16" customFormat="1" ht="30" customHeight="1" x14ac:dyDescent="0.15">
      <c r="A3" s="16" t="str">
        <f>'통상임금 (3)'!A3</f>
        <v>■ 과업명:백남준아트센터 기획전 방호인력 도급 용역[1개월 미만(8월) 기준]</v>
      </c>
      <c r="D3" s="78" t="s">
        <v>72</v>
      </c>
    </row>
    <row r="4" spans="1:4" s="168" customFormat="1" ht="30" customHeight="1" x14ac:dyDescent="0.15">
      <c r="A4" s="418" t="s">
        <v>79</v>
      </c>
      <c r="B4" s="418"/>
      <c r="C4" s="294" t="s">
        <v>80</v>
      </c>
      <c r="D4" s="294" t="s">
        <v>81</v>
      </c>
    </row>
    <row r="5" spans="1:4" s="15" customFormat="1" ht="30" customHeight="1" x14ac:dyDescent="0.15">
      <c r="A5" s="456" t="s">
        <v>82</v>
      </c>
      <c r="B5" s="98" t="s">
        <v>131</v>
      </c>
      <c r="C5" s="192">
        <f>'보험집 (3)'!D8</f>
        <v>96502</v>
      </c>
      <c r="D5" s="87"/>
    </row>
    <row r="6" spans="1:4" s="15" customFormat="1" ht="30" customHeight="1" x14ac:dyDescent="0.15">
      <c r="A6" s="456"/>
      <c r="B6" s="98" t="s">
        <v>405</v>
      </c>
      <c r="C6" s="192">
        <f>'보험집 (3)'!G8</f>
        <v>397791</v>
      </c>
      <c r="D6" s="87"/>
    </row>
    <row r="7" spans="1:4" s="15" customFormat="1" ht="30" customHeight="1" x14ac:dyDescent="0.15">
      <c r="A7" s="456"/>
      <c r="B7" s="98" t="s">
        <v>76</v>
      </c>
      <c r="C7" s="192">
        <f>'보험집 (3)'!J8</f>
        <v>51513</v>
      </c>
      <c r="D7" s="87"/>
    </row>
    <row r="8" spans="1:4" s="15" customFormat="1" ht="30" customHeight="1" x14ac:dyDescent="0.15">
      <c r="A8" s="456"/>
      <c r="B8" s="98" t="s">
        <v>132</v>
      </c>
      <c r="C8" s="192">
        <f>'보험집 (3)'!M8</f>
        <v>525039</v>
      </c>
      <c r="D8" s="87"/>
    </row>
    <row r="9" spans="1:4" s="15" customFormat="1" ht="30" customHeight="1" x14ac:dyDescent="0.15">
      <c r="A9" s="456"/>
      <c r="B9" s="98" t="s">
        <v>133</v>
      </c>
      <c r="C9" s="192">
        <f>'보험집 (3)'!P8</f>
        <v>129043</v>
      </c>
      <c r="D9" s="87"/>
    </row>
    <row r="10" spans="1:4" s="15" customFormat="1" ht="30" customHeight="1" x14ac:dyDescent="0.15">
      <c r="A10" s="456"/>
      <c r="B10" s="98" t="s">
        <v>134</v>
      </c>
      <c r="C10" s="192">
        <f>'보험집 (3)'!S8</f>
        <v>6732</v>
      </c>
      <c r="D10" s="87"/>
    </row>
    <row r="11" spans="1:4" s="15" customFormat="1" ht="30" customHeight="1" x14ac:dyDescent="0.15">
      <c r="A11" s="456"/>
      <c r="B11" s="98" t="s">
        <v>88</v>
      </c>
      <c r="C11" s="192">
        <f>SUM(C5:C10)</f>
        <v>1206620</v>
      </c>
      <c r="D11" s="87"/>
    </row>
    <row r="12" spans="1:4" s="15" customFormat="1" ht="30" customHeight="1" x14ac:dyDescent="0.15">
      <c r="A12" s="456" t="s">
        <v>89</v>
      </c>
      <c r="B12" s="98" t="s">
        <v>179</v>
      </c>
      <c r="C12" s="192">
        <f>'복리산출 (3)'!D8</f>
        <v>440000</v>
      </c>
      <c r="D12" s="87"/>
    </row>
    <row r="13" spans="1:4" s="15" customFormat="1" ht="30" customHeight="1" x14ac:dyDescent="0.15">
      <c r="A13" s="456"/>
      <c r="B13" s="87"/>
      <c r="C13" s="87"/>
      <c r="D13" s="87"/>
    </row>
    <row r="14" spans="1:4" s="15" customFormat="1" ht="30" customHeight="1" x14ac:dyDescent="0.15">
      <c r="A14" s="457"/>
      <c r="B14" s="193"/>
      <c r="C14" s="194"/>
      <c r="D14" s="195"/>
    </row>
    <row r="15" spans="1:4" s="15" customFormat="1" ht="30" customHeight="1" thickBot="1" x14ac:dyDescent="0.2">
      <c r="A15" s="458"/>
      <c r="B15" s="196" t="s">
        <v>88</v>
      </c>
      <c r="C15" s="197">
        <f>SUM(C12:C14)</f>
        <v>440000</v>
      </c>
      <c r="D15" s="102"/>
    </row>
    <row r="16" spans="1:4" s="15" customFormat="1" ht="30" customHeight="1" thickTop="1" x14ac:dyDescent="0.15">
      <c r="A16" s="459" t="s">
        <v>19</v>
      </c>
      <c r="B16" s="459"/>
      <c r="C16" s="198">
        <f>C11+C15</f>
        <v>1646620</v>
      </c>
      <c r="D16" s="199"/>
    </row>
    <row r="17" spans="1:1" s="15" customFormat="1" ht="30" customHeight="1" x14ac:dyDescent="0.15">
      <c r="A17" s="15" t="s">
        <v>304</v>
      </c>
    </row>
    <row r="18" spans="1:1" s="15" customFormat="1" ht="30" customHeight="1" x14ac:dyDescent="0.15">
      <c r="A18" s="15" t="s">
        <v>357</v>
      </c>
    </row>
    <row r="19" spans="1:1" s="15" customFormat="1" ht="30" customHeight="1" x14ac:dyDescent="0.15"/>
    <row r="20" spans="1:1" s="15" customFormat="1" ht="30" customHeight="1" x14ac:dyDescent="0.15"/>
    <row r="21" spans="1:1" s="15" customFormat="1" ht="30" customHeight="1" x14ac:dyDescent="0.15"/>
    <row r="22" spans="1:1" s="15" customFormat="1" ht="27.95" customHeight="1" x14ac:dyDescent="0.15"/>
    <row r="23" spans="1:1" ht="24.95" customHeight="1" x14ac:dyDescent="0.15"/>
    <row r="24" spans="1:1" ht="24.95" customHeight="1" x14ac:dyDescent="0.15"/>
    <row r="25" spans="1:1" ht="24.95" customHeight="1" x14ac:dyDescent="0.15"/>
    <row r="26" spans="1:1" ht="24.95" customHeight="1" x14ac:dyDescent="0.15"/>
    <row r="27" spans="1:1" ht="24.95" customHeight="1" x14ac:dyDescent="0.15"/>
    <row r="28" spans="1:1" ht="24.95" customHeight="1" x14ac:dyDescent="0.15"/>
    <row r="29" spans="1:1" ht="24.95" customHeight="1" x14ac:dyDescent="0.15"/>
    <row r="30" spans="1:1" ht="24.95" customHeight="1" x14ac:dyDescent="0.15"/>
    <row r="31" spans="1:1" ht="24.95" customHeight="1" x14ac:dyDescent="0.15"/>
    <row r="32" spans="1:1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4">
    <mergeCell ref="A4:B4"/>
    <mergeCell ref="A5:A11"/>
    <mergeCell ref="A12:A15"/>
    <mergeCell ref="A16:B16"/>
  </mergeCells>
  <phoneticPr fontId="17" type="noConversion"/>
  <printOptions horizontalCentered="1"/>
  <pageMargins left="0.55000000000000004" right="0.46" top="1.0236220472440944" bottom="0.84" header="0.51181102362204722" footer="0.51181102362204722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80" zoomScaleNormal="100" zoomScaleSheetLayoutView="80" workbookViewId="0">
      <pane xSplit="1" ySplit="5" topLeftCell="B6" activePane="bottomRight" state="frozen"/>
      <selection activeCell="H12" sqref="H12"/>
      <selection pane="topRight" activeCell="H12" sqref="H12"/>
      <selection pane="bottomLeft" activeCell="H12" sqref="H12"/>
      <selection pane="bottomRight" activeCell="H12" sqref="H12"/>
    </sheetView>
  </sheetViews>
  <sheetFormatPr defaultColWidth="8.88671875" defaultRowHeight="12" x14ac:dyDescent="0.15"/>
  <cols>
    <col min="1" max="1" width="26.77734375" style="15" customWidth="1"/>
    <col min="2" max="2" width="9.77734375" style="15" customWidth="1"/>
    <col min="3" max="3" width="4.77734375" style="15" customWidth="1"/>
    <col min="4" max="4" width="11.77734375" style="15" customWidth="1"/>
    <col min="5" max="5" width="9.77734375" style="15" customWidth="1"/>
    <col min="6" max="6" width="4.77734375" style="15" customWidth="1"/>
    <col min="7" max="7" width="11.77734375" style="15" customWidth="1"/>
    <col min="8" max="8" width="9.77734375" style="15" customWidth="1"/>
    <col min="9" max="9" width="4.77734375" style="15" customWidth="1"/>
    <col min="10" max="10" width="11.77734375" style="15" customWidth="1"/>
    <col min="11" max="11" width="9.77734375" style="15" customWidth="1"/>
    <col min="12" max="12" width="4.77734375" style="15" customWidth="1"/>
    <col min="13" max="13" width="11.77734375" style="15" customWidth="1"/>
    <col min="14" max="14" width="9.77734375" style="15" customWidth="1"/>
    <col min="15" max="15" width="4.77734375" style="15" customWidth="1"/>
    <col min="16" max="16" width="11.77734375" style="15" customWidth="1"/>
    <col min="17" max="17" width="9.77734375" style="15" customWidth="1"/>
    <col min="18" max="18" width="4.77734375" style="15" customWidth="1"/>
    <col min="19" max="19" width="11.77734375" style="15" customWidth="1"/>
    <col min="20" max="20" width="9.77734375" style="15" customWidth="1"/>
    <col min="21" max="21" width="11.77734375" style="15" customWidth="1"/>
    <col min="22" max="256" width="8.88671875" style="15"/>
    <col min="257" max="257" width="26.77734375" style="15" customWidth="1"/>
    <col min="258" max="258" width="9.77734375" style="15" customWidth="1"/>
    <col min="259" max="259" width="4.77734375" style="15" customWidth="1"/>
    <col min="260" max="260" width="11.77734375" style="15" customWidth="1"/>
    <col min="261" max="261" width="9.77734375" style="15" customWidth="1"/>
    <col min="262" max="262" width="4.77734375" style="15" customWidth="1"/>
    <col min="263" max="263" width="11.77734375" style="15" customWidth="1"/>
    <col min="264" max="264" width="9.77734375" style="15" customWidth="1"/>
    <col min="265" max="265" width="4.77734375" style="15" customWidth="1"/>
    <col min="266" max="266" width="11.77734375" style="15" customWidth="1"/>
    <col min="267" max="267" width="9.77734375" style="15" customWidth="1"/>
    <col min="268" max="268" width="4.77734375" style="15" customWidth="1"/>
    <col min="269" max="269" width="11.77734375" style="15" customWidth="1"/>
    <col min="270" max="270" width="9.77734375" style="15" customWidth="1"/>
    <col min="271" max="271" width="4.77734375" style="15" customWidth="1"/>
    <col min="272" max="272" width="11.77734375" style="15" customWidth="1"/>
    <col min="273" max="273" width="9.77734375" style="15" customWidth="1"/>
    <col min="274" max="274" width="4.77734375" style="15" customWidth="1"/>
    <col min="275" max="275" width="11.77734375" style="15" customWidth="1"/>
    <col min="276" max="276" width="9.77734375" style="15" customWidth="1"/>
    <col min="277" max="277" width="11.77734375" style="15" customWidth="1"/>
    <col min="278" max="512" width="8.88671875" style="15"/>
    <col min="513" max="513" width="26.77734375" style="15" customWidth="1"/>
    <col min="514" max="514" width="9.77734375" style="15" customWidth="1"/>
    <col min="515" max="515" width="4.77734375" style="15" customWidth="1"/>
    <col min="516" max="516" width="11.77734375" style="15" customWidth="1"/>
    <col min="517" max="517" width="9.77734375" style="15" customWidth="1"/>
    <col min="518" max="518" width="4.77734375" style="15" customWidth="1"/>
    <col min="519" max="519" width="11.77734375" style="15" customWidth="1"/>
    <col min="520" max="520" width="9.77734375" style="15" customWidth="1"/>
    <col min="521" max="521" width="4.77734375" style="15" customWidth="1"/>
    <col min="522" max="522" width="11.77734375" style="15" customWidth="1"/>
    <col min="523" max="523" width="9.77734375" style="15" customWidth="1"/>
    <col min="524" max="524" width="4.77734375" style="15" customWidth="1"/>
    <col min="525" max="525" width="11.77734375" style="15" customWidth="1"/>
    <col min="526" max="526" width="9.77734375" style="15" customWidth="1"/>
    <col min="527" max="527" width="4.77734375" style="15" customWidth="1"/>
    <col min="528" max="528" width="11.77734375" style="15" customWidth="1"/>
    <col min="529" max="529" width="9.77734375" style="15" customWidth="1"/>
    <col min="530" max="530" width="4.77734375" style="15" customWidth="1"/>
    <col min="531" max="531" width="11.77734375" style="15" customWidth="1"/>
    <col min="532" max="532" width="9.77734375" style="15" customWidth="1"/>
    <col min="533" max="533" width="11.77734375" style="15" customWidth="1"/>
    <col min="534" max="768" width="8.88671875" style="15"/>
    <col min="769" max="769" width="26.77734375" style="15" customWidth="1"/>
    <col min="770" max="770" width="9.77734375" style="15" customWidth="1"/>
    <col min="771" max="771" width="4.77734375" style="15" customWidth="1"/>
    <col min="772" max="772" width="11.77734375" style="15" customWidth="1"/>
    <col min="773" max="773" width="9.77734375" style="15" customWidth="1"/>
    <col min="774" max="774" width="4.77734375" style="15" customWidth="1"/>
    <col min="775" max="775" width="11.77734375" style="15" customWidth="1"/>
    <col min="776" max="776" width="9.77734375" style="15" customWidth="1"/>
    <col min="777" max="777" width="4.77734375" style="15" customWidth="1"/>
    <col min="778" max="778" width="11.77734375" style="15" customWidth="1"/>
    <col min="779" max="779" width="9.77734375" style="15" customWidth="1"/>
    <col min="780" max="780" width="4.77734375" style="15" customWidth="1"/>
    <col min="781" max="781" width="11.77734375" style="15" customWidth="1"/>
    <col min="782" max="782" width="9.77734375" style="15" customWidth="1"/>
    <col min="783" max="783" width="4.77734375" style="15" customWidth="1"/>
    <col min="784" max="784" width="11.77734375" style="15" customWidth="1"/>
    <col min="785" max="785" width="9.77734375" style="15" customWidth="1"/>
    <col min="786" max="786" width="4.77734375" style="15" customWidth="1"/>
    <col min="787" max="787" width="11.77734375" style="15" customWidth="1"/>
    <col min="788" max="788" width="9.77734375" style="15" customWidth="1"/>
    <col min="789" max="789" width="11.77734375" style="15" customWidth="1"/>
    <col min="790" max="1024" width="8.88671875" style="15"/>
    <col min="1025" max="1025" width="26.77734375" style="15" customWidth="1"/>
    <col min="1026" max="1026" width="9.77734375" style="15" customWidth="1"/>
    <col min="1027" max="1027" width="4.77734375" style="15" customWidth="1"/>
    <col min="1028" max="1028" width="11.77734375" style="15" customWidth="1"/>
    <col min="1029" max="1029" width="9.77734375" style="15" customWidth="1"/>
    <col min="1030" max="1030" width="4.77734375" style="15" customWidth="1"/>
    <col min="1031" max="1031" width="11.77734375" style="15" customWidth="1"/>
    <col min="1032" max="1032" width="9.77734375" style="15" customWidth="1"/>
    <col min="1033" max="1033" width="4.77734375" style="15" customWidth="1"/>
    <col min="1034" max="1034" width="11.77734375" style="15" customWidth="1"/>
    <col min="1035" max="1035" width="9.77734375" style="15" customWidth="1"/>
    <col min="1036" max="1036" width="4.77734375" style="15" customWidth="1"/>
    <col min="1037" max="1037" width="11.77734375" style="15" customWidth="1"/>
    <col min="1038" max="1038" width="9.77734375" style="15" customWidth="1"/>
    <col min="1039" max="1039" width="4.77734375" style="15" customWidth="1"/>
    <col min="1040" max="1040" width="11.77734375" style="15" customWidth="1"/>
    <col min="1041" max="1041" width="9.77734375" style="15" customWidth="1"/>
    <col min="1042" max="1042" width="4.77734375" style="15" customWidth="1"/>
    <col min="1043" max="1043" width="11.77734375" style="15" customWidth="1"/>
    <col min="1044" max="1044" width="9.77734375" style="15" customWidth="1"/>
    <col min="1045" max="1045" width="11.77734375" style="15" customWidth="1"/>
    <col min="1046" max="1280" width="8.88671875" style="15"/>
    <col min="1281" max="1281" width="26.77734375" style="15" customWidth="1"/>
    <col min="1282" max="1282" width="9.77734375" style="15" customWidth="1"/>
    <col min="1283" max="1283" width="4.77734375" style="15" customWidth="1"/>
    <col min="1284" max="1284" width="11.77734375" style="15" customWidth="1"/>
    <col min="1285" max="1285" width="9.77734375" style="15" customWidth="1"/>
    <col min="1286" max="1286" width="4.77734375" style="15" customWidth="1"/>
    <col min="1287" max="1287" width="11.77734375" style="15" customWidth="1"/>
    <col min="1288" max="1288" width="9.77734375" style="15" customWidth="1"/>
    <col min="1289" max="1289" width="4.77734375" style="15" customWidth="1"/>
    <col min="1290" max="1290" width="11.77734375" style="15" customWidth="1"/>
    <col min="1291" max="1291" width="9.77734375" style="15" customWidth="1"/>
    <col min="1292" max="1292" width="4.77734375" style="15" customWidth="1"/>
    <col min="1293" max="1293" width="11.77734375" style="15" customWidth="1"/>
    <col min="1294" max="1294" width="9.77734375" style="15" customWidth="1"/>
    <col min="1295" max="1295" width="4.77734375" style="15" customWidth="1"/>
    <col min="1296" max="1296" width="11.77734375" style="15" customWidth="1"/>
    <col min="1297" max="1297" width="9.77734375" style="15" customWidth="1"/>
    <col min="1298" max="1298" width="4.77734375" style="15" customWidth="1"/>
    <col min="1299" max="1299" width="11.77734375" style="15" customWidth="1"/>
    <col min="1300" max="1300" width="9.77734375" style="15" customWidth="1"/>
    <col min="1301" max="1301" width="11.77734375" style="15" customWidth="1"/>
    <col min="1302" max="1536" width="8.88671875" style="15"/>
    <col min="1537" max="1537" width="26.77734375" style="15" customWidth="1"/>
    <col min="1538" max="1538" width="9.77734375" style="15" customWidth="1"/>
    <col min="1539" max="1539" width="4.77734375" style="15" customWidth="1"/>
    <col min="1540" max="1540" width="11.77734375" style="15" customWidth="1"/>
    <col min="1541" max="1541" width="9.77734375" style="15" customWidth="1"/>
    <col min="1542" max="1542" width="4.77734375" style="15" customWidth="1"/>
    <col min="1543" max="1543" width="11.77734375" style="15" customWidth="1"/>
    <col min="1544" max="1544" width="9.77734375" style="15" customWidth="1"/>
    <col min="1545" max="1545" width="4.77734375" style="15" customWidth="1"/>
    <col min="1546" max="1546" width="11.77734375" style="15" customWidth="1"/>
    <col min="1547" max="1547" width="9.77734375" style="15" customWidth="1"/>
    <col min="1548" max="1548" width="4.77734375" style="15" customWidth="1"/>
    <col min="1549" max="1549" width="11.77734375" style="15" customWidth="1"/>
    <col min="1550" max="1550" width="9.77734375" style="15" customWidth="1"/>
    <col min="1551" max="1551" width="4.77734375" style="15" customWidth="1"/>
    <col min="1552" max="1552" width="11.77734375" style="15" customWidth="1"/>
    <col min="1553" max="1553" width="9.77734375" style="15" customWidth="1"/>
    <col min="1554" max="1554" width="4.77734375" style="15" customWidth="1"/>
    <col min="1555" max="1555" width="11.77734375" style="15" customWidth="1"/>
    <col min="1556" max="1556" width="9.77734375" style="15" customWidth="1"/>
    <col min="1557" max="1557" width="11.77734375" style="15" customWidth="1"/>
    <col min="1558" max="1792" width="8.88671875" style="15"/>
    <col min="1793" max="1793" width="26.77734375" style="15" customWidth="1"/>
    <col min="1794" max="1794" width="9.77734375" style="15" customWidth="1"/>
    <col min="1795" max="1795" width="4.77734375" style="15" customWidth="1"/>
    <col min="1796" max="1796" width="11.77734375" style="15" customWidth="1"/>
    <col min="1797" max="1797" width="9.77734375" style="15" customWidth="1"/>
    <col min="1798" max="1798" width="4.77734375" style="15" customWidth="1"/>
    <col min="1799" max="1799" width="11.77734375" style="15" customWidth="1"/>
    <col min="1800" max="1800" width="9.77734375" style="15" customWidth="1"/>
    <col min="1801" max="1801" width="4.77734375" style="15" customWidth="1"/>
    <col min="1802" max="1802" width="11.77734375" style="15" customWidth="1"/>
    <col min="1803" max="1803" width="9.77734375" style="15" customWidth="1"/>
    <col min="1804" max="1804" width="4.77734375" style="15" customWidth="1"/>
    <col min="1805" max="1805" width="11.77734375" style="15" customWidth="1"/>
    <col min="1806" max="1806" width="9.77734375" style="15" customWidth="1"/>
    <col min="1807" max="1807" width="4.77734375" style="15" customWidth="1"/>
    <col min="1808" max="1808" width="11.77734375" style="15" customWidth="1"/>
    <col min="1809" max="1809" width="9.77734375" style="15" customWidth="1"/>
    <col min="1810" max="1810" width="4.77734375" style="15" customWidth="1"/>
    <col min="1811" max="1811" width="11.77734375" style="15" customWidth="1"/>
    <col min="1812" max="1812" width="9.77734375" style="15" customWidth="1"/>
    <col min="1813" max="1813" width="11.77734375" style="15" customWidth="1"/>
    <col min="1814" max="2048" width="8.88671875" style="15"/>
    <col min="2049" max="2049" width="26.77734375" style="15" customWidth="1"/>
    <col min="2050" max="2050" width="9.77734375" style="15" customWidth="1"/>
    <col min="2051" max="2051" width="4.77734375" style="15" customWidth="1"/>
    <col min="2052" max="2052" width="11.77734375" style="15" customWidth="1"/>
    <col min="2053" max="2053" width="9.77734375" style="15" customWidth="1"/>
    <col min="2054" max="2054" width="4.77734375" style="15" customWidth="1"/>
    <col min="2055" max="2055" width="11.77734375" style="15" customWidth="1"/>
    <col min="2056" max="2056" width="9.77734375" style="15" customWidth="1"/>
    <col min="2057" max="2057" width="4.77734375" style="15" customWidth="1"/>
    <col min="2058" max="2058" width="11.77734375" style="15" customWidth="1"/>
    <col min="2059" max="2059" width="9.77734375" style="15" customWidth="1"/>
    <col min="2060" max="2060" width="4.77734375" style="15" customWidth="1"/>
    <col min="2061" max="2061" width="11.77734375" style="15" customWidth="1"/>
    <col min="2062" max="2062" width="9.77734375" style="15" customWidth="1"/>
    <col min="2063" max="2063" width="4.77734375" style="15" customWidth="1"/>
    <col min="2064" max="2064" width="11.77734375" style="15" customWidth="1"/>
    <col min="2065" max="2065" width="9.77734375" style="15" customWidth="1"/>
    <col min="2066" max="2066" width="4.77734375" style="15" customWidth="1"/>
    <col min="2067" max="2067" width="11.77734375" style="15" customWidth="1"/>
    <col min="2068" max="2068" width="9.77734375" style="15" customWidth="1"/>
    <col min="2069" max="2069" width="11.77734375" style="15" customWidth="1"/>
    <col min="2070" max="2304" width="8.88671875" style="15"/>
    <col min="2305" max="2305" width="26.77734375" style="15" customWidth="1"/>
    <col min="2306" max="2306" width="9.77734375" style="15" customWidth="1"/>
    <col min="2307" max="2307" width="4.77734375" style="15" customWidth="1"/>
    <col min="2308" max="2308" width="11.77734375" style="15" customWidth="1"/>
    <col min="2309" max="2309" width="9.77734375" style="15" customWidth="1"/>
    <col min="2310" max="2310" width="4.77734375" style="15" customWidth="1"/>
    <col min="2311" max="2311" width="11.77734375" style="15" customWidth="1"/>
    <col min="2312" max="2312" width="9.77734375" style="15" customWidth="1"/>
    <col min="2313" max="2313" width="4.77734375" style="15" customWidth="1"/>
    <col min="2314" max="2314" width="11.77734375" style="15" customWidth="1"/>
    <col min="2315" max="2315" width="9.77734375" style="15" customWidth="1"/>
    <col min="2316" max="2316" width="4.77734375" style="15" customWidth="1"/>
    <col min="2317" max="2317" width="11.77734375" style="15" customWidth="1"/>
    <col min="2318" max="2318" width="9.77734375" style="15" customWidth="1"/>
    <col min="2319" max="2319" width="4.77734375" style="15" customWidth="1"/>
    <col min="2320" max="2320" width="11.77734375" style="15" customWidth="1"/>
    <col min="2321" max="2321" width="9.77734375" style="15" customWidth="1"/>
    <col min="2322" max="2322" width="4.77734375" style="15" customWidth="1"/>
    <col min="2323" max="2323" width="11.77734375" style="15" customWidth="1"/>
    <col min="2324" max="2324" width="9.77734375" style="15" customWidth="1"/>
    <col min="2325" max="2325" width="11.77734375" style="15" customWidth="1"/>
    <col min="2326" max="2560" width="8.88671875" style="15"/>
    <col min="2561" max="2561" width="26.77734375" style="15" customWidth="1"/>
    <col min="2562" max="2562" width="9.77734375" style="15" customWidth="1"/>
    <col min="2563" max="2563" width="4.77734375" style="15" customWidth="1"/>
    <col min="2564" max="2564" width="11.77734375" style="15" customWidth="1"/>
    <col min="2565" max="2565" width="9.77734375" style="15" customWidth="1"/>
    <col min="2566" max="2566" width="4.77734375" style="15" customWidth="1"/>
    <col min="2567" max="2567" width="11.77734375" style="15" customWidth="1"/>
    <col min="2568" max="2568" width="9.77734375" style="15" customWidth="1"/>
    <col min="2569" max="2569" width="4.77734375" style="15" customWidth="1"/>
    <col min="2570" max="2570" width="11.77734375" style="15" customWidth="1"/>
    <col min="2571" max="2571" width="9.77734375" style="15" customWidth="1"/>
    <col min="2572" max="2572" width="4.77734375" style="15" customWidth="1"/>
    <col min="2573" max="2573" width="11.77734375" style="15" customWidth="1"/>
    <col min="2574" max="2574" width="9.77734375" style="15" customWidth="1"/>
    <col min="2575" max="2575" width="4.77734375" style="15" customWidth="1"/>
    <col min="2576" max="2576" width="11.77734375" style="15" customWidth="1"/>
    <col min="2577" max="2577" width="9.77734375" style="15" customWidth="1"/>
    <col min="2578" max="2578" width="4.77734375" style="15" customWidth="1"/>
    <col min="2579" max="2579" width="11.77734375" style="15" customWidth="1"/>
    <col min="2580" max="2580" width="9.77734375" style="15" customWidth="1"/>
    <col min="2581" max="2581" width="11.77734375" style="15" customWidth="1"/>
    <col min="2582" max="2816" width="8.88671875" style="15"/>
    <col min="2817" max="2817" width="26.77734375" style="15" customWidth="1"/>
    <col min="2818" max="2818" width="9.77734375" style="15" customWidth="1"/>
    <col min="2819" max="2819" width="4.77734375" style="15" customWidth="1"/>
    <col min="2820" max="2820" width="11.77734375" style="15" customWidth="1"/>
    <col min="2821" max="2821" width="9.77734375" style="15" customWidth="1"/>
    <col min="2822" max="2822" width="4.77734375" style="15" customWidth="1"/>
    <col min="2823" max="2823" width="11.77734375" style="15" customWidth="1"/>
    <col min="2824" max="2824" width="9.77734375" style="15" customWidth="1"/>
    <col min="2825" max="2825" width="4.77734375" style="15" customWidth="1"/>
    <col min="2826" max="2826" width="11.77734375" style="15" customWidth="1"/>
    <col min="2827" max="2827" width="9.77734375" style="15" customWidth="1"/>
    <col min="2828" max="2828" width="4.77734375" style="15" customWidth="1"/>
    <col min="2829" max="2829" width="11.77734375" style="15" customWidth="1"/>
    <col min="2830" max="2830" width="9.77734375" style="15" customWidth="1"/>
    <col min="2831" max="2831" width="4.77734375" style="15" customWidth="1"/>
    <col min="2832" max="2832" width="11.77734375" style="15" customWidth="1"/>
    <col min="2833" max="2833" width="9.77734375" style="15" customWidth="1"/>
    <col min="2834" max="2834" width="4.77734375" style="15" customWidth="1"/>
    <col min="2835" max="2835" width="11.77734375" style="15" customWidth="1"/>
    <col min="2836" max="2836" width="9.77734375" style="15" customWidth="1"/>
    <col min="2837" max="2837" width="11.77734375" style="15" customWidth="1"/>
    <col min="2838" max="3072" width="8.88671875" style="15"/>
    <col min="3073" max="3073" width="26.77734375" style="15" customWidth="1"/>
    <col min="3074" max="3074" width="9.77734375" style="15" customWidth="1"/>
    <col min="3075" max="3075" width="4.77734375" style="15" customWidth="1"/>
    <col min="3076" max="3076" width="11.77734375" style="15" customWidth="1"/>
    <col min="3077" max="3077" width="9.77734375" style="15" customWidth="1"/>
    <col min="3078" max="3078" width="4.77734375" style="15" customWidth="1"/>
    <col min="3079" max="3079" width="11.77734375" style="15" customWidth="1"/>
    <col min="3080" max="3080" width="9.77734375" style="15" customWidth="1"/>
    <col min="3081" max="3081" width="4.77734375" style="15" customWidth="1"/>
    <col min="3082" max="3082" width="11.77734375" style="15" customWidth="1"/>
    <col min="3083" max="3083" width="9.77734375" style="15" customWidth="1"/>
    <col min="3084" max="3084" width="4.77734375" style="15" customWidth="1"/>
    <col min="3085" max="3085" width="11.77734375" style="15" customWidth="1"/>
    <col min="3086" max="3086" width="9.77734375" style="15" customWidth="1"/>
    <col min="3087" max="3087" width="4.77734375" style="15" customWidth="1"/>
    <col min="3088" max="3088" width="11.77734375" style="15" customWidth="1"/>
    <col min="3089" max="3089" width="9.77734375" style="15" customWidth="1"/>
    <col min="3090" max="3090" width="4.77734375" style="15" customWidth="1"/>
    <col min="3091" max="3091" width="11.77734375" style="15" customWidth="1"/>
    <col min="3092" max="3092" width="9.77734375" style="15" customWidth="1"/>
    <col min="3093" max="3093" width="11.77734375" style="15" customWidth="1"/>
    <col min="3094" max="3328" width="8.88671875" style="15"/>
    <col min="3329" max="3329" width="26.77734375" style="15" customWidth="1"/>
    <col min="3330" max="3330" width="9.77734375" style="15" customWidth="1"/>
    <col min="3331" max="3331" width="4.77734375" style="15" customWidth="1"/>
    <col min="3332" max="3332" width="11.77734375" style="15" customWidth="1"/>
    <col min="3333" max="3333" width="9.77734375" style="15" customWidth="1"/>
    <col min="3334" max="3334" width="4.77734375" style="15" customWidth="1"/>
    <col min="3335" max="3335" width="11.77734375" style="15" customWidth="1"/>
    <col min="3336" max="3336" width="9.77734375" style="15" customWidth="1"/>
    <col min="3337" max="3337" width="4.77734375" style="15" customWidth="1"/>
    <col min="3338" max="3338" width="11.77734375" style="15" customWidth="1"/>
    <col min="3339" max="3339" width="9.77734375" style="15" customWidth="1"/>
    <col min="3340" max="3340" width="4.77734375" style="15" customWidth="1"/>
    <col min="3341" max="3341" width="11.77734375" style="15" customWidth="1"/>
    <col min="3342" max="3342" width="9.77734375" style="15" customWidth="1"/>
    <col min="3343" max="3343" width="4.77734375" style="15" customWidth="1"/>
    <col min="3344" max="3344" width="11.77734375" style="15" customWidth="1"/>
    <col min="3345" max="3345" width="9.77734375" style="15" customWidth="1"/>
    <col min="3346" max="3346" width="4.77734375" style="15" customWidth="1"/>
    <col min="3347" max="3347" width="11.77734375" style="15" customWidth="1"/>
    <col min="3348" max="3348" width="9.77734375" style="15" customWidth="1"/>
    <col min="3349" max="3349" width="11.77734375" style="15" customWidth="1"/>
    <col min="3350" max="3584" width="8.88671875" style="15"/>
    <col min="3585" max="3585" width="26.77734375" style="15" customWidth="1"/>
    <col min="3586" max="3586" width="9.77734375" style="15" customWidth="1"/>
    <col min="3587" max="3587" width="4.77734375" style="15" customWidth="1"/>
    <col min="3588" max="3588" width="11.77734375" style="15" customWidth="1"/>
    <col min="3589" max="3589" width="9.77734375" style="15" customWidth="1"/>
    <col min="3590" max="3590" width="4.77734375" style="15" customWidth="1"/>
    <col min="3591" max="3591" width="11.77734375" style="15" customWidth="1"/>
    <col min="3592" max="3592" width="9.77734375" style="15" customWidth="1"/>
    <col min="3593" max="3593" width="4.77734375" style="15" customWidth="1"/>
    <col min="3594" max="3594" width="11.77734375" style="15" customWidth="1"/>
    <col min="3595" max="3595" width="9.77734375" style="15" customWidth="1"/>
    <col min="3596" max="3596" width="4.77734375" style="15" customWidth="1"/>
    <col min="3597" max="3597" width="11.77734375" style="15" customWidth="1"/>
    <col min="3598" max="3598" width="9.77734375" style="15" customWidth="1"/>
    <col min="3599" max="3599" width="4.77734375" style="15" customWidth="1"/>
    <col min="3600" max="3600" width="11.77734375" style="15" customWidth="1"/>
    <col min="3601" max="3601" width="9.77734375" style="15" customWidth="1"/>
    <col min="3602" max="3602" width="4.77734375" style="15" customWidth="1"/>
    <col min="3603" max="3603" width="11.77734375" style="15" customWidth="1"/>
    <col min="3604" max="3604" width="9.77734375" style="15" customWidth="1"/>
    <col min="3605" max="3605" width="11.77734375" style="15" customWidth="1"/>
    <col min="3606" max="3840" width="8.88671875" style="15"/>
    <col min="3841" max="3841" width="26.77734375" style="15" customWidth="1"/>
    <col min="3842" max="3842" width="9.77734375" style="15" customWidth="1"/>
    <col min="3843" max="3843" width="4.77734375" style="15" customWidth="1"/>
    <col min="3844" max="3844" width="11.77734375" style="15" customWidth="1"/>
    <col min="3845" max="3845" width="9.77734375" style="15" customWidth="1"/>
    <col min="3846" max="3846" width="4.77734375" style="15" customWidth="1"/>
    <col min="3847" max="3847" width="11.77734375" style="15" customWidth="1"/>
    <col min="3848" max="3848" width="9.77734375" style="15" customWidth="1"/>
    <col min="3849" max="3849" width="4.77734375" style="15" customWidth="1"/>
    <col min="3850" max="3850" width="11.77734375" style="15" customWidth="1"/>
    <col min="3851" max="3851" width="9.77734375" style="15" customWidth="1"/>
    <col min="3852" max="3852" width="4.77734375" style="15" customWidth="1"/>
    <col min="3853" max="3853" width="11.77734375" style="15" customWidth="1"/>
    <col min="3854" max="3854" width="9.77734375" style="15" customWidth="1"/>
    <col min="3855" max="3855" width="4.77734375" style="15" customWidth="1"/>
    <col min="3856" max="3856" width="11.77734375" style="15" customWidth="1"/>
    <col min="3857" max="3857" width="9.77734375" style="15" customWidth="1"/>
    <col min="3858" max="3858" width="4.77734375" style="15" customWidth="1"/>
    <col min="3859" max="3859" width="11.77734375" style="15" customWidth="1"/>
    <col min="3860" max="3860" width="9.77734375" style="15" customWidth="1"/>
    <col min="3861" max="3861" width="11.77734375" style="15" customWidth="1"/>
    <col min="3862" max="4096" width="8.88671875" style="15"/>
    <col min="4097" max="4097" width="26.77734375" style="15" customWidth="1"/>
    <col min="4098" max="4098" width="9.77734375" style="15" customWidth="1"/>
    <col min="4099" max="4099" width="4.77734375" style="15" customWidth="1"/>
    <col min="4100" max="4100" width="11.77734375" style="15" customWidth="1"/>
    <col min="4101" max="4101" width="9.77734375" style="15" customWidth="1"/>
    <col min="4102" max="4102" width="4.77734375" style="15" customWidth="1"/>
    <col min="4103" max="4103" width="11.77734375" style="15" customWidth="1"/>
    <col min="4104" max="4104" width="9.77734375" style="15" customWidth="1"/>
    <col min="4105" max="4105" width="4.77734375" style="15" customWidth="1"/>
    <col min="4106" max="4106" width="11.77734375" style="15" customWidth="1"/>
    <col min="4107" max="4107" width="9.77734375" style="15" customWidth="1"/>
    <col min="4108" max="4108" width="4.77734375" style="15" customWidth="1"/>
    <col min="4109" max="4109" width="11.77734375" style="15" customWidth="1"/>
    <col min="4110" max="4110" width="9.77734375" style="15" customWidth="1"/>
    <col min="4111" max="4111" width="4.77734375" style="15" customWidth="1"/>
    <col min="4112" max="4112" width="11.77734375" style="15" customWidth="1"/>
    <col min="4113" max="4113" width="9.77734375" style="15" customWidth="1"/>
    <col min="4114" max="4114" width="4.77734375" style="15" customWidth="1"/>
    <col min="4115" max="4115" width="11.77734375" style="15" customWidth="1"/>
    <col min="4116" max="4116" width="9.77734375" style="15" customWidth="1"/>
    <col min="4117" max="4117" width="11.77734375" style="15" customWidth="1"/>
    <col min="4118" max="4352" width="8.88671875" style="15"/>
    <col min="4353" max="4353" width="26.77734375" style="15" customWidth="1"/>
    <col min="4354" max="4354" width="9.77734375" style="15" customWidth="1"/>
    <col min="4355" max="4355" width="4.77734375" style="15" customWidth="1"/>
    <col min="4356" max="4356" width="11.77734375" style="15" customWidth="1"/>
    <col min="4357" max="4357" width="9.77734375" style="15" customWidth="1"/>
    <col min="4358" max="4358" width="4.77734375" style="15" customWidth="1"/>
    <col min="4359" max="4359" width="11.77734375" style="15" customWidth="1"/>
    <col min="4360" max="4360" width="9.77734375" style="15" customWidth="1"/>
    <col min="4361" max="4361" width="4.77734375" style="15" customWidth="1"/>
    <col min="4362" max="4362" width="11.77734375" style="15" customWidth="1"/>
    <col min="4363" max="4363" width="9.77734375" style="15" customWidth="1"/>
    <col min="4364" max="4364" width="4.77734375" style="15" customWidth="1"/>
    <col min="4365" max="4365" width="11.77734375" style="15" customWidth="1"/>
    <col min="4366" max="4366" width="9.77734375" style="15" customWidth="1"/>
    <col min="4367" max="4367" width="4.77734375" style="15" customWidth="1"/>
    <col min="4368" max="4368" width="11.77734375" style="15" customWidth="1"/>
    <col min="4369" max="4369" width="9.77734375" style="15" customWidth="1"/>
    <col min="4370" max="4370" width="4.77734375" style="15" customWidth="1"/>
    <col min="4371" max="4371" width="11.77734375" style="15" customWidth="1"/>
    <col min="4372" max="4372" width="9.77734375" style="15" customWidth="1"/>
    <col min="4373" max="4373" width="11.77734375" style="15" customWidth="1"/>
    <col min="4374" max="4608" width="8.88671875" style="15"/>
    <col min="4609" max="4609" width="26.77734375" style="15" customWidth="1"/>
    <col min="4610" max="4610" width="9.77734375" style="15" customWidth="1"/>
    <col min="4611" max="4611" width="4.77734375" style="15" customWidth="1"/>
    <col min="4612" max="4612" width="11.77734375" style="15" customWidth="1"/>
    <col min="4613" max="4613" width="9.77734375" style="15" customWidth="1"/>
    <col min="4614" max="4614" width="4.77734375" style="15" customWidth="1"/>
    <col min="4615" max="4615" width="11.77734375" style="15" customWidth="1"/>
    <col min="4616" max="4616" width="9.77734375" style="15" customWidth="1"/>
    <col min="4617" max="4617" width="4.77734375" style="15" customWidth="1"/>
    <col min="4618" max="4618" width="11.77734375" style="15" customWidth="1"/>
    <col min="4619" max="4619" width="9.77734375" style="15" customWidth="1"/>
    <col min="4620" max="4620" width="4.77734375" style="15" customWidth="1"/>
    <col min="4621" max="4621" width="11.77734375" style="15" customWidth="1"/>
    <col min="4622" max="4622" width="9.77734375" style="15" customWidth="1"/>
    <col min="4623" max="4623" width="4.77734375" style="15" customWidth="1"/>
    <col min="4624" max="4624" width="11.77734375" style="15" customWidth="1"/>
    <col min="4625" max="4625" width="9.77734375" style="15" customWidth="1"/>
    <col min="4626" max="4626" width="4.77734375" style="15" customWidth="1"/>
    <col min="4627" max="4627" width="11.77734375" style="15" customWidth="1"/>
    <col min="4628" max="4628" width="9.77734375" style="15" customWidth="1"/>
    <col min="4629" max="4629" width="11.77734375" style="15" customWidth="1"/>
    <col min="4630" max="4864" width="8.88671875" style="15"/>
    <col min="4865" max="4865" width="26.77734375" style="15" customWidth="1"/>
    <col min="4866" max="4866" width="9.77734375" style="15" customWidth="1"/>
    <col min="4867" max="4867" width="4.77734375" style="15" customWidth="1"/>
    <col min="4868" max="4868" width="11.77734375" style="15" customWidth="1"/>
    <col min="4869" max="4869" width="9.77734375" style="15" customWidth="1"/>
    <col min="4870" max="4870" width="4.77734375" style="15" customWidth="1"/>
    <col min="4871" max="4871" width="11.77734375" style="15" customWidth="1"/>
    <col min="4872" max="4872" width="9.77734375" style="15" customWidth="1"/>
    <col min="4873" max="4873" width="4.77734375" style="15" customWidth="1"/>
    <col min="4874" max="4874" width="11.77734375" style="15" customWidth="1"/>
    <col min="4875" max="4875" width="9.77734375" style="15" customWidth="1"/>
    <col min="4876" max="4876" width="4.77734375" style="15" customWidth="1"/>
    <col min="4877" max="4877" width="11.77734375" style="15" customWidth="1"/>
    <col min="4878" max="4878" width="9.77734375" style="15" customWidth="1"/>
    <col min="4879" max="4879" width="4.77734375" style="15" customWidth="1"/>
    <col min="4880" max="4880" width="11.77734375" style="15" customWidth="1"/>
    <col min="4881" max="4881" width="9.77734375" style="15" customWidth="1"/>
    <col min="4882" max="4882" width="4.77734375" style="15" customWidth="1"/>
    <col min="4883" max="4883" width="11.77734375" style="15" customWidth="1"/>
    <col min="4884" max="4884" width="9.77734375" style="15" customWidth="1"/>
    <col min="4885" max="4885" width="11.77734375" style="15" customWidth="1"/>
    <col min="4886" max="5120" width="8.88671875" style="15"/>
    <col min="5121" max="5121" width="26.77734375" style="15" customWidth="1"/>
    <col min="5122" max="5122" width="9.77734375" style="15" customWidth="1"/>
    <col min="5123" max="5123" width="4.77734375" style="15" customWidth="1"/>
    <col min="5124" max="5124" width="11.77734375" style="15" customWidth="1"/>
    <col min="5125" max="5125" width="9.77734375" style="15" customWidth="1"/>
    <col min="5126" max="5126" width="4.77734375" style="15" customWidth="1"/>
    <col min="5127" max="5127" width="11.77734375" style="15" customWidth="1"/>
    <col min="5128" max="5128" width="9.77734375" style="15" customWidth="1"/>
    <col min="5129" max="5129" width="4.77734375" style="15" customWidth="1"/>
    <col min="5130" max="5130" width="11.77734375" style="15" customWidth="1"/>
    <col min="5131" max="5131" width="9.77734375" style="15" customWidth="1"/>
    <col min="5132" max="5132" width="4.77734375" style="15" customWidth="1"/>
    <col min="5133" max="5133" width="11.77734375" style="15" customWidth="1"/>
    <col min="5134" max="5134" width="9.77734375" style="15" customWidth="1"/>
    <col min="5135" max="5135" width="4.77734375" style="15" customWidth="1"/>
    <col min="5136" max="5136" width="11.77734375" style="15" customWidth="1"/>
    <col min="5137" max="5137" width="9.77734375" style="15" customWidth="1"/>
    <col min="5138" max="5138" width="4.77734375" style="15" customWidth="1"/>
    <col min="5139" max="5139" width="11.77734375" style="15" customWidth="1"/>
    <col min="5140" max="5140" width="9.77734375" style="15" customWidth="1"/>
    <col min="5141" max="5141" width="11.77734375" style="15" customWidth="1"/>
    <col min="5142" max="5376" width="8.88671875" style="15"/>
    <col min="5377" max="5377" width="26.77734375" style="15" customWidth="1"/>
    <col min="5378" max="5378" width="9.77734375" style="15" customWidth="1"/>
    <col min="5379" max="5379" width="4.77734375" style="15" customWidth="1"/>
    <col min="5380" max="5380" width="11.77734375" style="15" customWidth="1"/>
    <col min="5381" max="5381" width="9.77734375" style="15" customWidth="1"/>
    <col min="5382" max="5382" width="4.77734375" style="15" customWidth="1"/>
    <col min="5383" max="5383" width="11.77734375" style="15" customWidth="1"/>
    <col min="5384" max="5384" width="9.77734375" style="15" customWidth="1"/>
    <col min="5385" max="5385" width="4.77734375" style="15" customWidth="1"/>
    <col min="5386" max="5386" width="11.77734375" style="15" customWidth="1"/>
    <col min="5387" max="5387" width="9.77734375" style="15" customWidth="1"/>
    <col min="5388" max="5388" width="4.77734375" style="15" customWidth="1"/>
    <col min="5389" max="5389" width="11.77734375" style="15" customWidth="1"/>
    <col min="5390" max="5390" width="9.77734375" style="15" customWidth="1"/>
    <col min="5391" max="5391" width="4.77734375" style="15" customWidth="1"/>
    <col min="5392" max="5392" width="11.77734375" style="15" customWidth="1"/>
    <col min="5393" max="5393" width="9.77734375" style="15" customWidth="1"/>
    <col min="5394" max="5394" width="4.77734375" style="15" customWidth="1"/>
    <col min="5395" max="5395" width="11.77734375" style="15" customWidth="1"/>
    <col min="5396" max="5396" width="9.77734375" style="15" customWidth="1"/>
    <col min="5397" max="5397" width="11.77734375" style="15" customWidth="1"/>
    <col min="5398" max="5632" width="8.88671875" style="15"/>
    <col min="5633" max="5633" width="26.77734375" style="15" customWidth="1"/>
    <col min="5634" max="5634" width="9.77734375" style="15" customWidth="1"/>
    <col min="5635" max="5635" width="4.77734375" style="15" customWidth="1"/>
    <col min="5636" max="5636" width="11.77734375" style="15" customWidth="1"/>
    <col min="5637" max="5637" width="9.77734375" style="15" customWidth="1"/>
    <col min="5638" max="5638" width="4.77734375" style="15" customWidth="1"/>
    <col min="5639" max="5639" width="11.77734375" style="15" customWidth="1"/>
    <col min="5640" max="5640" width="9.77734375" style="15" customWidth="1"/>
    <col min="5641" max="5641" width="4.77734375" style="15" customWidth="1"/>
    <col min="5642" max="5642" width="11.77734375" style="15" customWidth="1"/>
    <col min="5643" max="5643" width="9.77734375" style="15" customWidth="1"/>
    <col min="5644" max="5644" width="4.77734375" style="15" customWidth="1"/>
    <col min="5645" max="5645" width="11.77734375" style="15" customWidth="1"/>
    <col min="5646" max="5646" width="9.77734375" style="15" customWidth="1"/>
    <col min="5647" max="5647" width="4.77734375" style="15" customWidth="1"/>
    <col min="5648" max="5648" width="11.77734375" style="15" customWidth="1"/>
    <col min="5649" max="5649" width="9.77734375" style="15" customWidth="1"/>
    <col min="5650" max="5650" width="4.77734375" style="15" customWidth="1"/>
    <col min="5651" max="5651" width="11.77734375" style="15" customWidth="1"/>
    <col min="5652" max="5652" width="9.77734375" style="15" customWidth="1"/>
    <col min="5653" max="5653" width="11.77734375" style="15" customWidth="1"/>
    <col min="5654" max="5888" width="8.88671875" style="15"/>
    <col min="5889" max="5889" width="26.77734375" style="15" customWidth="1"/>
    <col min="5890" max="5890" width="9.77734375" style="15" customWidth="1"/>
    <col min="5891" max="5891" width="4.77734375" style="15" customWidth="1"/>
    <col min="5892" max="5892" width="11.77734375" style="15" customWidth="1"/>
    <col min="5893" max="5893" width="9.77734375" style="15" customWidth="1"/>
    <col min="5894" max="5894" width="4.77734375" style="15" customWidth="1"/>
    <col min="5895" max="5895" width="11.77734375" style="15" customWidth="1"/>
    <col min="5896" max="5896" width="9.77734375" style="15" customWidth="1"/>
    <col min="5897" max="5897" width="4.77734375" style="15" customWidth="1"/>
    <col min="5898" max="5898" width="11.77734375" style="15" customWidth="1"/>
    <col min="5899" max="5899" width="9.77734375" style="15" customWidth="1"/>
    <col min="5900" max="5900" width="4.77734375" style="15" customWidth="1"/>
    <col min="5901" max="5901" width="11.77734375" style="15" customWidth="1"/>
    <col min="5902" max="5902" width="9.77734375" style="15" customWidth="1"/>
    <col min="5903" max="5903" width="4.77734375" style="15" customWidth="1"/>
    <col min="5904" max="5904" width="11.77734375" style="15" customWidth="1"/>
    <col min="5905" max="5905" width="9.77734375" style="15" customWidth="1"/>
    <col min="5906" max="5906" width="4.77734375" style="15" customWidth="1"/>
    <col min="5907" max="5907" width="11.77734375" style="15" customWidth="1"/>
    <col min="5908" max="5908" width="9.77734375" style="15" customWidth="1"/>
    <col min="5909" max="5909" width="11.77734375" style="15" customWidth="1"/>
    <col min="5910" max="6144" width="8.88671875" style="15"/>
    <col min="6145" max="6145" width="26.77734375" style="15" customWidth="1"/>
    <col min="6146" max="6146" width="9.77734375" style="15" customWidth="1"/>
    <col min="6147" max="6147" width="4.77734375" style="15" customWidth="1"/>
    <col min="6148" max="6148" width="11.77734375" style="15" customWidth="1"/>
    <col min="6149" max="6149" width="9.77734375" style="15" customWidth="1"/>
    <col min="6150" max="6150" width="4.77734375" style="15" customWidth="1"/>
    <col min="6151" max="6151" width="11.77734375" style="15" customWidth="1"/>
    <col min="6152" max="6152" width="9.77734375" style="15" customWidth="1"/>
    <col min="6153" max="6153" width="4.77734375" style="15" customWidth="1"/>
    <col min="6154" max="6154" width="11.77734375" style="15" customWidth="1"/>
    <col min="6155" max="6155" width="9.77734375" style="15" customWidth="1"/>
    <col min="6156" max="6156" width="4.77734375" style="15" customWidth="1"/>
    <col min="6157" max="6157" width="11.77734375" style="15" customWidth="1"/>
    <col min="6158" max="6158" width="9.77734375" style="15" customWidth="1"/>
    <col min="6159" max="6159" width="4.77734375" style="15" customWidth="1"/>
    <col min="6160" max="6160" width="11.77734375" style="15" customWidth="1"/>
    <col min="6161" max="6161" width="9.77734375" style="15" customWidth="1"/>
    <col min="6162" max="6162" width="4.77734375" style="15" customWidth="1"/>
    <col min="6163" max="6163" width="11.77734375" style="15" customWidth="1"/>
    <col min="6164" max="6164" width="9.77734375" style="15" customWidth="1"/>
    <col min="6165" max="6165" width="11.77734375" style="15" customWidth="1"/>
    <col min="6166" max="6400" width="8.88671875" style="15"/>
    <col min="6401" max="6401" width="26.77734375" style="15" customWidth="1"/>
    <col min="6402" max="6402" width="9.77734375" style="15" customWidth="1"/>
    <col min="6403" max="6403" width="4.77734375" style="15" customWidth="1"/>
    <col min="6404" max="6404" width="11.77734375" style="15" customWidth="1"/>
    <col min="6405" max="6405" width="9.77734375" style="15" customWidth="1"/>
    <col min="6406" max="6406" width="4.77734375" style="15" customWidth="1"/>
    <col min="6407" max="6407" width="11.77734375" style="15" customWidth="1"/>
    <col min="6408" max="6408" width="9.77734375" style="15" customWidth="1"/>
    <col min="6409" max="6409" width="4.77734375" style="15" customWidth="1"/>
    <col min="6410" max="6410" width="11.77734375" style="15" customWidth="1"/>
    <col min="6411" max="6411" width="9.77734375" style="15" customWidth="1"/>
    <col min="6412" max="6412" width="4.77734375" style="15" customWidth="1"/>
    <col min="6413" max="6413" width="11.77734375" style="15" customWidth="1"/>
    <col min="6414" max="6414" width="9.77734375" style="15" customWidth="1"/>
    <col min="6415" max="6415" width="4.77734375" style="15" customWidth="1"/>
    <col min="6416" max="6416" width="11.77734375" style="15" customWidth="1"/>
    <col min="6417" max="6417" width="9.77734375" style="15" customWidth="1"/>
    <col min="6418" max="6418" width="4.77734375" style="15" customWidth="1"/>
    <col min="6419" max="6419" width="11.77734375" style="15" customWidth="1"/>
    <col min="6420" max="6420" width="9.77734375" style="15" customWidth="1"/>
    <col min="6421" max="6421" width="11.77734375" style="15" customWidth="1"/>
    <col min="6422" max="6656" width="8.88671875" style="15"/>
    <col min="6657" max="6657" width="26.77734375" style="15" customWidth="1"/>
    <col min="6658" max="6658" width="9.77734375" style="15" customWidth="1"/>
    <col min="6659" max="6659" width="4.77734375" style="15" customWidth="1"/>
    <col min="6660" max="6660" width="11.77734375" style="15" customWidth="1"/>
    <col min="6661" max="6661" width="9.77734375" style="15" customWidth="1"/>
    <col min="6662" max="6662" width="4.77734375" style="15" customWidth="1"/>
    <col min="6663" max="6663" width="11.77734375" style="15" customWidth="1"/>
    <col min="6664" max="6664" width="9.77734375" style="15" customWidth="1"/>
    <col min="6665" max="6665" width="4.77734375" style="15" customWidth="1"/>
    <col min="6666" max="6666" width="11.77734375" style="15" customWidth="1"/>
    <col min="6667" max="6667" width="9.77734375" style="15" customWidth="1"/>
    <col min="6668" max="6668" width="4.77734375" style="15" customWidth="1"/>
    <col min="6669" max="6669" width="11.77734375" style="15" customWidth="1"/>
    <col min="6670" max="6670" width="9.77734375" style="15" customWidth="1"/>
    <col min="6671" max="6671" width="4.77734375" style="15" customWidth="1"/>
    <col min="6672" max="6672" width="11.77734375" style="15" customWidth="1"/>
    <col min="6673" max="6673" width="9.77734375" style="15" customWidth="1"/>
    <col min="6674" max="6674" width="4.77734375" style="15" customWidth="1"/>
    <col min="6675" max="6675" width="11.77734375" style="15" customWidth="1"/>
    <col min="6676" max="6676" width="9.77734375" style="15" customWidth="1"/>
    <col min="6677" max="6677" width="11.77734375" style="15" customWidth="1"/>
    <col min="6678" max="6912" width="8.88671875" style="15"/>
    <col min="6913" max="6913" width="26.77734375" style="15" customWidth="1"/>
    <col min="6914" max="6914" width="9.77734375" style="15" customWidth="1"/>
    <col min="6915" max="6915" width="4.77734375" style="15" customWidth="1"/>
    <col min="6916" max="6916" width="11.77734375" style="15" customWidth="1"/>
    <col min="6917" max="6917" width="9.77734375" style="15" customWidth="1"/>
    <col min="6918" max="6918" width="4.77734375" style="15" customWidth="1"/>
    <col min="6919" max="6919" width="11.77734375" style="15" customWidth="1"/>
    <col min="6920" max="6920" width="9.77734375" style="15" customWidth="1"/>
    <col min="6921" max="6921" width="4.77734375" style="15" customWidth="1"/>
    <col min="6922" max="6922" width="11.77734375" style="15" customWidth="1"/>
    <col min="6923" max="6923" width="9.77734375" style="15" customWidth="1"/>
    <col min="6924" max="6924" width="4.77734375" style="15" customWidth="1"/>
    <col min="6925" max="6925" width="11.77734375" style="15" customWidth="1"/>
    <col min="6926" max="6926" width="9.77734375" style="15" customWidth="1"/>
    <col min="6927" max="6927" width="4.77734375" style="15" customWidth="1"/>
    <col min="6928" max="6928" width="11.77734375" style="15" customWidth="1"/>
    <col min="6929" max="6929" width="9.77734375" style="15" customWidth="1"/>
    <col min="6930" max="6930" width="4.77734375" style="15" customWidth="1"/>
    <col min="6931" max="6931" width="11.77734375" style="15" customWidth="1"/>
    <col min="6932" max="6932" width="9.77734375" style="15" customWidth="1"/>
    <col min="6933" max="6933" width="11.77734375" style="15" customWidth="1"/>
    <col min="6934" max="7168" width="8.88671875" style="15"/>
    <col min="7169" max="7169" width="26.77734375" style="15" customWidth="1"/>
    <col min="7170" max="7170" width="9.77734375" style="15" customWidth="1"/>
    <col min="7171" max="7171" width="4.77734375" style="15" customWidth="1"/>
    <col min="7172" max="7172" width="11.77734375" style="15" customWidth="1"/>
    <col min="7173" max="7173" width="9.77734375" style="15" customWidth="1"/>
    <col min="7174" max="7174" width="4.77734375" style="15" customWidth="1"/>
    <col min="7175" max="7175" width="11.77734375" style="15" customWidth="1"/>
    <col min="7176" max="7176" width="9.77734375" style="15" customWidth="1"/>
    <col min="7177" max="7177" width="4.77734375" style="15" customWidth="1"/>
    <col min="7178" max="7178" width="11.77734375" style="15" customWidth="1"/>
    <col min="7179" max="7179" width="9.77734375" style="15" customWidth="1"/>
    <col min="7180" max="7180" width="4.77734375" style="15" customWidth="1"/>
    <col min="7181" max="7181" width="11.77734375" style="15" customWidth="1"/>
    <col min="7182" max="7182" width="9.77734375" style="15" customWidth="1"/>
    <col min="7183" max="7183" width="4.77734375" style="15" customWidth="1"/>
    <col min="7184" max="7184" width="11.77734375" style="15" customWidth="1"/>
    <col min="7185" max="7185" width="9.77734375" style="15" customWidth="1"/>
    <col min="7186" max="7186" width="4.77734375" style="15" customWidth="1"/>
    <col min="7187" max="7187" width="11.77734375" style="15" customWidth="1"/>
    <col min="7188" max="7188" width="9.77734375" style="15" customWidth="1"/>
    <col min="7189" max="7189" width="11.77734375" style="15" customWidth="1"/>
    <col min="7190" max="7424" width="8.88671875" style="15"/>
    <col min="7425" max="7425" width="26.77734375" style="15" customWidth="1"/>
    <col min="7426" max="7426" width="9.77734375" style="15" customWidth="1"/>
    <col min="7427" max="7427" width="4.77734375" style="15" customWidth="1"/>
    <col min="7428" max="7428" width="11.77734375" style="15" customWidth="1"/>
    <col min="7429" max="7429" width="9.77734375" style="15" customWidth="1"/>
    <col min="7430" max="7430" width="4.77734375" style="15" customWidth="1"/>
    <col min="7431" max="7431" width="11.77734375" style="15" customWidth="1"/>
    <col min="7432" max="7432" width="9.77734375" style="15" customWidth="1"/>
    <col min="7433" max="7433" width="4.77734375" style="15" customWidth="1"/>
    <col min="7434" max="7434" width="11.77734375" style="15" customWidth="1"/>
    <col min="7435" max="7435" width="9.77734375" style="15" customWidth="1"/>
    <col min="7436" max="7436" width="4.77734375" style="15" customWidth="1"/>
    <col min="7437" max="7437" width="11.77734375" style="15" customWidth="1"/>
    <col min="7438" max="7438" width="9.77734375" style="15" customWidth="1"/>
    <col min="7439" max="7439" width="4.77734375" style="15" customWidth="1"/>
    <col min="7440" max="7440" width="11.77734375" style="15" customWidth="1"/>
    <col min="7441" max="7441" width="9.77734375" style="15" customWidth="1"/>
    <col min="7442" max="7442" width="4.77734375" style="15" customWidth="1"/>
    <col min="7443" max="7443" width="11.77734375" style="15" customWidth="1"/>
    <col min="7444" max="7444" width="9.77734375" style="15" customWidth="1"/>
    <col min="7445" max="7445" width="11.77734375" style="15" customWidth="1"/>
    <col min="7446" max="7680" width="8.88671875" style="15"/>
    <col min="7681" max="7681" width="26.77734375" style="15" customWidth="1"/>
    <col min="7682" max="7682" width="9.77734375" style="15" customWidth="1"/>
    <col min="7683" max="7683" width="4.77734375" style="15" customWidth="1"/>
    <col min="7684" max="7684" width="11.77734375" style="15" customWidth="1"/>
    <col min="7685" max="7685" width="9.77734375" style="15" customWidth="1"/>
    <col min="7686" max="7686" width="4.77734375" style="15" customWidth="1"/>
    <col min="7687" max="7687" width="11.77734375" style="15" customWidth="1"/>
    <col min="7688" max="7688" width="9.77734375" style="15" customWidth="1"/>
    <col min="7689" max="7689" width="4.77734375" style="15" customWidth="1"/>
    <col min="7690" max="7690" width="11.77734375" style="15" customWidth="1"/>
    <col min="7691" max="7691" width="9.77734375" style="15" customWidth="1"/>
    <col min="7692" max="7692" width="4.77734375" style="15" customWidth="1"/>
    <col min="7693" max="7693" width="11.77734375" style="15" customWidth="1"/>
    <col min="7694" max="7694" width="9.77734375" style="15" customWidth="1"/>
    <col min="7695" max="7695" width="4.77734375" style="15" customWidth="1"/>
    <col min="7696" max="7696" width="11.77734375" style="15" customWidth="1"/>
    <col min="7697" max="7697" width="9.77734375" style="15" customWidth="1"/>
    <col min="7698" max="7698" width="4.77734375" style="15" customWidth="1"/>
    <col min="7699" max="7699" width="11.77734375" style="15" customWidth="1"/>
    <col min="7700" max="7700" width="9.77734375" style="15" customWidth="1"/>
    <col min="7701" max="7701" width="11.77734375" style="15" customWidth="1"/>
    <col min="7702" max="7936" width="8.88671875" style="15"/>
    <col min="7937" max="7937" width="26.77734375" style="15" customWidth="1"/>
    <col min="7938" max="7938" width="9.77734375" style="15" customWidth="1"/>
    <col min="7939" max="7939" width="4.77734375" style="15" customWidth="1"/>
    <col min="7940" max="7940" width="11.77734375" style="15" customWidth="1"/>
    <col min="7941" max="7941" width="9.77734375" style="15" customWidth="1"/>
    <col min="7942" max="7942" width="4.77734375" style="15" customWidth="1"/>
    <col min="7943" max="7943" width="11.77734375" style="15" customWidth="1"/>
    <col min="7944" max="7944" width="9.77734375" style="15" customWidth="1"/>
    <col min="7945" max="7945" width="4.77734375" style="15" customWidth="1"/>
    <col min="7946" max="7946" width="11.77734375" style="15" customWidth="1"/>
    <col min="7947" max="7947" width="9.77734375" style="15" customWidth="1"/>
    <col min="7948" max="7948" width="4.77734375" style="15" customWidth="1"/>
    <col min="7949" max="7949" width="11.77734375" style="15" customWidth="1"/>
    <col min="7950" max="7950" width="9.77734375" style="15" customWidth="1"/>
    <col min="7951" max="7951" width="4.77734375" style="15" customWidth="1"/>
    <col min="7952" max="7952" width="11.77734375" style="15" customWidth="1"/>
    <col min="7953" max="7953" width="9.77734375" style="15" customWidth="1"/>
    <col min="7954" max="7954" width="4.77734375" style="15" customWidth="1"/>
    <col min="7955" max="7955" width="11.77734375" style="15" customWidth="1"/>
    <col min="7956" max="7956" width="9.77734375" style="15" customWidth="1"/>
    <col min="7957" max="7957" width="11.77734375" style="15" customWidth="1"/>
    <col min="7958" max="8192" width="8.88671875" style="15"/>
    <col min="8193" max="8193" width="26.77734375" style="15" customWidth="1"/>
    <col min="8194" max="8194" width="9.77734375" style="15" customWidth="1"/>
    <col min="8195" max="8195" width="4.77734375" style="15" customWidth="1"/>
    <col min="8196" max="8196" width="11.77734375" style="15" customWidth="1"/>
    <col min="8197" max="8197" width="9.77734375" style="15" customWidth="1"/>
    <col min="8198" max="8198" width="4.77734375" style="15" customWidth="1"/>
    <col min="8199" max="8199" width="11.77734375" style="15" customWidth="1"/>
    <col min="8200" max="8200" width="9.77734375" style="15" customWidth="1"/>
    <col min="8201" max="8201" width="4.77734375" style="15" customWidth="1"/>
    <col min="8202" max="8202" width="11.77734375" style="15" customWidth="1"/>
    <col min="8203" max="8203" width="9.77734375" style="15" customWidth="1"/>
    <col min="8204" max="8204" width="4.77734375" style="15" customWidth="1"/>
    <col min="8205" max="8205" width="11.77734375" style="15" customWidth="1"/>
    <col min="8206" max="8206" width="9.77734375" style="15" customWidth="1"/>
    <col min="8207" max="8207" width="4.77734375" style="15" customWidth="1"/>
    <col min="8208" max="8208" width="11.77734375" style="15" customWidth="1"/>
    <col min="8209" max="8209" width="9.77734375" style="15" customWidth="1"/>
    <col min="8210" max="8210" width="4.77734375" style="15" customWidth="1"/>
    <col min="8211" max="8211" width="11.77734375" style="15" customWidth="1"/>
    <col min="8212" max="8212" width="9.77734375" style="15" customWidth="1"/>
    <col min="8213" max="8213" width="11.77734375" style="15" customWidth="1"/>
    <col min="8214" max="8448" width="8.88671875" style="15"/>
    <col min="8449" max="8449" width="26.77734375" style="15" customWidth="1"/>
    <col min="8450" max="8450" width="9.77734375" style="15" customWidth="1"/>
    <col min="8451" max="8451" width="4.77734375" style="15" customWidth="1"/>
    <col min="8452" max="8452" width="11.77734375" style="15" customWidth="1"/>
    <col min="8453" max="8453" width="9.77734375" style="15" customWidth="1"/>
    <col min="8454" max="8454" width="4.77734375" style="15" customWidth="1"/>
    <col min="8455" max="8455" width="11.77734375" style="15" customWidth="1"/>
    <col min="8456" max="8456" width="9.77734375" style="15" customWidth="1"/>
    <col min="8457" max="8457" width="4.77734375" style="15" customWidth="1"/>
    <col min="8458" max="8458" width="11.77734375" style="15" customWidth="1"/>
    <col min="8459" max="8459" width="9.77734375" style="15" customWidth="1"/>
    <col min="8460" max="8460" width="4.77734375" style="15" customWidth="1"/>
    <col min="8461" max="8461" width="11.77734375" style="15" customWidth="1"/>
    <col min="8462" max="8462" width="9.77734375" style="15" customWidth="1"/>
    <col min="8463" max="8463" width="4.77734375" style="15" customWidth="1"/>
    <col min="8464" max="8464" width="11.77734375" style="15" customWidth="1"/>
    <col min="8465" max="8465" width="9.77734375" style="15" customWidth="1"/>
    <col min="8466" max="8466" width="4.77734375" style="15" customWidth="1"/>
    <col min="8467" max="8467" width="11.77734375" style="15" customWidth="1"/>
    <col min="8468" max="8468" width="9.77734375" style="15" customWidth="1"/>
    <col min="8469" max="8469" width="11.77734375" style="15" customWidth="1"/>
    <col min="8470" max="8704" width="8.88671875" style="15"/>
    <col min="8705" max="8705" width="26.77734375" style="15" customWidth="1"/>
    <col min="8706" max="8706" width="9.77734375" style="15" customWidth="1"/>
    <col min="8707" max="8707" width="4.77734375" style="15" customWidth="1"/>
    <col min="8708" max="8708" width="11.77734375" style="15" customWidth="1"/>
    <col min="8709" max="8709" width="9.77734375" style="15" customWidth="1"/>
    <col min="8710" max="8710" width="4.77734375" style="15" customWidth="1"/>
    <col min="8711" max="8711" width="11.77734375" style="15" customWidth="1"/>
    <col min="8712" max="8712" width="9.77734375" style="15" customWidth="1"/>
    <col min="8713" max="8713" width="4.77734375" style="15" customWidth="1"/>
    <col min="8714" max="8714" width="11.77734375" style="15" customWidth="1"/>
    <col min="8715" max="8715" width="9.77734375" style="15" customWidth="1"/>
    <col min="8716" max="8716" width="4.77734375" style="15" customWidth="1"/>
    <col min="8717" max="8717" width="11.77734375" style="15" customWidth="1"/>
    <col min="8718" max="8718" width="9.77734375" style="15" customWidth="1"/>
    <col min="8719" max="8719" width="4.77734375" style="15" customWidth="1"/>
    <col min="8720" max="8720" width="11.77734375" style="15" customWidth="1"/>
    <col min="8721" max="8721" width="9.77734375" style="15" customWidth="1"/>
    <col min="8722" max="8722" width="4.77734375" style="15" customWidth="1"/>
    <col min="8723" max="8723" width="11.77734375" style="15" customWidth="1"/>
    <col min="8724" max="8724" width="9.77734375" style="15" customWidth="1"/>
    <col min="8725" max="8725" width="11.77734375" style="15" customWidth="1"/>
    <col min="8726" max="8960" width="8.88671875" style="15"/>
    <col min="8961" max="8961" width="26.77734375" style="15" customWidth="1"/>
    <col min="8962" max="8962" width="9.77734375" style="15" customWidth="1"/>
    <col min="8963" max="8963" width="4.77734375" style="15" customWidth="1"/>
    <col min="8964" max="8964" width="11.77734375" style="15" customWidth="1"/>
    <col min="8965" max="8965" width="9.77734375" style="15" customWidth="1"/>
    <col min="8966" max="8966" width="4.77734375" style="15" customWidth="1"/>
    <col min="8967" max="8967" width="11.77734375" style="15" customWidth="1"/>
    <col min="8968" max="8968" width="9.77734375" style="15" customWidth="1"/>
    <col min="8969" max="8969" width="4.77734375" style="15" customWidth="1"/>
    <col min="8970" max="8970" width="11.77734375" style="15" customWidth="1"/>
    <col min="8971" max="8971" width="9.77734375" style="15" customWidth="1"/>
    <col min="8972" max="8972" width="4.77734375" style="15" customWidth="1"/>
    <col min="8973" max="8973" width="11.77734375" style="15" customWidth="1"/>
    <col min="8974" max="8974" width="9.77734375" style="15" customWidth="1"/>
    <col min="8975" max="8975" width="4.77734375" style="15" customWidth="1"/>
    <col min="8976" max="8976" width="11.77734375" style="15" customWidth="1"/>
    <col min="8977" max="8977" width="9.77734375" style="15" customWidth="1"/>
    <col min="8978" max="8978" width="4.77734375" style="15" customWidth="1"/>
    <col min="8979" max="8979" width="11.77734375" style="15" customWidth="1"/>
    <col min="8980" max="8980" width="9.77734375" style="15" customWidth="1"/>
    <col min="8981" max="8981" width="11.77734375" style="15" customWidth="1"/>
    <col min="8982" max="9216" width="8.88671875" style="15"/>
    <col min="9217" max="9217" width="26.77734375" style="15" customWidth="1"/>
    <col min="9218" max="9218" width="9.77734375" style="15" customWidth="1"/>
    <col min="9219" max="9219" width="4.77734375" style="15" customWidth="1"/>
    <col min="9220" max="9220" width="11.77734375" style="15" customWidth="1"/>
    <col min="9221" max="9221" width="9.77734375" style="15" customWidth="1"/>
    <col min="9222" max="9222" width="4.77734375" style="15" customWidth="1"/>
    <col min="9223" max="9223" width="11.77734375" style="15" customWidth="1"/>
    <col min="9224" max="9224" width="9.77734375" style="15" customWidth="1"/>
    <col min="9225" max="9225" width="4.77734375" style="15" customWidth="1"/>
    <col min="9226" max="9226" width="11.77734375" style="15" customWidth="1"/>
    <col min="9227" max="9227" width="9.77734375" style="15" customWidth="1"/>
    <col min="9228" max="9228" width="4.77734375" style="15" customWidth="1"/>
    <col min="9229" max="9229" width="11.77734375" style="15" customWidth="1"/>
    <col min="9230" max="9230" width="9.77734375" style="15" customWidth="1"/>
    <col min="9231" max="9231" width="4.77734375" style="15" customWidth="1"/>
    <col min="9232" max="9232" width="11.77734375" style="15" customWidth="1"/>
    <col min="9233" max="9233" width="9.77734375" style="15" customWidth="1"/>
    <col min="9234" max="9234" width="4.77734375" style="15" customWidth="1"/>
    <col min="9235" max="9235" width="11.77734375" style="15" customWidth="1"/>
    <col min="9236" max="9236" width="9.77734375" style="15" customWidth="1"/>
    <col min="9237" max="9237" width="11.77734375" style="15" customWidth="1"/>
    <col min="9238" max="9472" width="8.88671875" style="15"/>
    <col min="9473" max="9473" width="26.77734375" style="15" customWidth="1"/>
    <col min="9474" max="9474" width="9.77734375" style="15" customWidth="1"/>
    <col min="9475" max="9475" width="4.77734375" style="15" customWidth="1"/>
    <col min="9476" max="9476" width="11.77734375" style="15" customWidth="1"/>
    <col min="9477" max="9477" width="9.77734375" style="15" customWidth="1"/>
    <col min="9478" max="9478" width="4.77734375" style="15" customWidth="1"/>
    <col min="9479" max="9479" width="11.77734375" style="15" customWidth="1"/>
    <col min="9480" max="9480" width="9.77734375" style="15" customWidth="1"/>
    <col min="9481" max="9481" width="4.77734375" style="15" customWidth="1"/>
    <col min="9482" max="9482" width="11.77734375" style="15" customWidth="1"/>
    <col min="9483" max="9483" width="9.77734375" style="15" customWidth="1"/>
    <col min="9484" max="9484" width="4.77734375" style="15" customWidth="1"/>
    <col min="9485" max="9485" width="11.77734375" style="15" customWidth="1"/>
    <col min="9486" max="9486" width="9.77734375" style="15" customWidth="1"/>
    <col min="9487" max="9487" width="4.77734375" style="15" customWidth="1"/>
    <col min="9488" max="9488" width="11.77734375" style="15" customWidth="1"/>
    <col min="9489" max="9489" width="9.77734375" style="15" customWidth="1"/>
    <col min="9490" max="9490" width="4.77734375" style="15" customWidth="1"/>
    <col min="9491" max="9491" width="11.77734375" style="15" customWidth="1"/>
    <col min="9492" max="9492" width="9.77734375" style="15" customWidth="1"/>
    <col min="9493" max="9493" width="11.77734375" style="15" customWidth="1"/>
    <col min="9494" max="9728" width="8.88671875" style="15"/>
    <col min="9729" max="9729" width="26.77734375" style="15" customWidth="1"/>
    <col min="9730" max="9730" width="9.77734375" style="15" customWidth="1"/>
    <col min="9731" max="9731" width="4.77734375" style="15" customWidth="1"/>
    <col min="9732" max="9732" width="11.77734375" style="15" customWidth="1"/>
    <col min="9733" max="9733" width="9.77734375" style="15" customWidth="1"/>
    <col min="9734" max="9734" width="4.77734375" style="15" customWidth="1"/>
    <col min="9735" max="9735" width="11.77734375" style="15" customWidth="1"/>
    <col min="9736" max="9736" width="9.77734375" style="15" customWidth="1"/>
    <col min="9737" max="9737" width="4.77734375" style="15" customWidth="1"/>
    <col min="9738" max="9738" width="11.77734375" style="15" customWidth="1"/>
    <col min="9739" max="9739" width="9.77734375" style="15" customWidth="1"/>
    <col min="9740" max="9740" width="4.77734375" style="15" customWidth="1"/>
    <col min="9741" max="9741" width="11.77734375" style="15" customWidth="1"/>
    <col min="9742" max="9742" width="9.77734375" style="15" customWidth="1"/>
    <col min="9743" max="9743" width="4.77734375" style="15" customWidth="1"/>
    <col min="9744" max="9744" width="11.77734375" style="15" customWidth="1"/>
    <col min="9745" max="9745" width="9.77734375" style="15" customWidth="1"/>
    <col min="9746" max="9746" width="4.77734375" style="15" customWidth="1"/>
    <col min="9747" max="9747" width="11.77734375" style="15" customWidth="1"/>
    <col min="9748" max="9748" width="9.77734375" style="15" customWidth="1"/>
    <col min="9749" max="9749" width="11.77734375" style="15" customWidth="1"/>
    <col min="9750" max="9984" width="8.88671875" style="15"/>
    <col min="9985" max="9985" width="26.77734375" style="15" customWidth="1"/>
    <col min="9986" max="9986" width="9.77734375" style="15" customWidth="1"/>
    <col min="9987" max="9987" width="4.77734375" style="15" customWidth="1"/>
    <col min="9988" max="9988" width="11.77734375" style="15" customWidth="1"/>
    <col min="9989" max="9989" width="9.77734375" style="15" customWidth="1"/>
    <col min="9990" max="9990" width="4.77734375" style="15" customWidth="1"/>
    <col min="9991" max="9991" width="11.77734375" style="15" customWidth="1"/>
    <col min="9992" max="9992" width="9.77734375" style="15" customWidth="1"/>
    <col min="9993" max="9993" width="4.77734375" style="15" customWidth="1"/>
    <col min="9994" max="9994" width="11.77734375" style="15" customWidth="1"/>
    <col min="9995" max="9995" width="9.77734375" style="15" customWidth="1"/>
    <col min="9996" max="9996" width="4.77734375" style="15" customWidth="1"/>
    <col min="9997" max="9997" width="11.77734375" style="15" customWidth="1"/>
    <col min="9998" max="9998" width="9.77734375" style="15" customWidth="1"/>
    <col min="9999" max="9999" width="4.77734375" style="15" customWidth="1"/>
    <col min="10000" max="10000" width="11.77734375" style="15" customWidth="1"/>
    <col min="10001" max="10001" width="9.77734375" style="15" customWidth="1"/>
    <col min="10002" max="10002" width="4.77734375" style="15" customWidth="1"/>
    <col min="10003" max="10003" width="11.77734375" style="15" customWidth="1"/>
    <col min="10004" max="10004" width="9.77734375" style="15" customWidth="1"/>
    <col min="10005" max="10005" width="11.77734375" style="15" customWidth="1"/>
    <col min="10006" max="10240" width="8.88671875" style="15"/>
    <col min="10241" max="10241" width="26.77734375" style="15" customWidth="1"/>
    <col min="10242" max="10242" width="9.77734375" style="15" customWidth="1"/>
    <col min="10243" max="10243" width="4.77734375" style="15" customWidth="1"/>
    <col min="10244" max="10244" width="11.77734375" style="15" customWidth="1"/>
    <col min="10245" max="10245" width="9.77734375" style="15" customWidth="1"/>
    <col min="10246" max="10246" width="4.77734375" style="15" customWidth="1"/>
    <col min="10247" max="10247" width="11.77734375" style="15" customWidth="1"/>
    <col min="10248" max="10248" width="9.77734375" style="15" customWidth="1"/>
    <col min="10249" max="10249" width="4.77734375" style="15" customWidth="1"/>
    <col min="10250" max="10250" width="11.77734375" style="15" customWidth="1"/>
    <col min="10251" max="10251" width="9.77734375" style="15" customWidth="1"/>
    <col min="10252" max="10252" width="4.77734375" style="15" customWidth="1"/>
    <col min="10253" max="10253" width="11.77734375" style="15" customWidth="1"/>
    <col min="10254" max="10254" width="9.77734375" style="15" customWidth="1"/>
    <col min="10255" max="10255" width="4.77734375" style="15" customWidth="1"/>
    <col min="10256" max="10256" width="11.77734375" style="15" customWidth="1"/>
    <col min="10257" max="10257" width="9.77734375" style="15" customWidth="1"/>
    <col min="10258" max="10258" width="4.77734375" style="15" customWidth="1"/>
    <col min="10259" max="10259" width="11.77734375" style="15" customWidth="1"/>
    <col min="10260" max="10260" width="9.77734375" style="15" customWidth="1"/>
    <col min="10261" max="10261" width="11.77734375" style="15" customWidth="1"/>
    <col min="10262" max="10496" width="8.88671875" style="15"/>
    <col min="10497" max="10497" width="26.77734375" style="15" customWidth="1"/>
    <col min="10498" max="10498" width="9.77734375" style="15" customWidth="1"/>
    <col min="10499" max="10499" width="4.77734375" style="15" customWidth="1"/>
    <col min="10500" max="10500" width="11.77734375" style="15" customWidth="1"/>
    <col min="10501" max="10501" width="9.77734375" style="15" customWidth="1"/>
    <col min="10502" max="10502" width="4.77734375" style="15" customWidth="1"/>
    <col min="10503" max="10503" width="11.77734375" style="15" customWidth="1"/>
    <col min="10504" max="10504" width="9.77734375" style="15" customWidth="1"/>
    <col min="10505" max="10505" width="4.77734375" style="15" customWidth="1"/>
    <col min="10506" max="10506" width="11.77734375" style="15" customWidth="1"/>
    <col min="10507" max="10507" width="9.77734375" style="15" customWidth="1"/>
    <col min="10508" max="10508" width="4.77734375" style="15" customWidth="1"/>
    <col min="10509" max="10509" width="11.77734375" style="15" customWidth="1"/>
    <col min="10510" max="10510" width="9.77734375" style="15" customWidth="1"/>
    <col min="10511" max="10511" width="4.77734375" style="15" customWidth="1"/>
    <col min="10512" max="10512" width="11.77734375" style="15" customWidth="1"/>
    <col min="10513" max="10513" width="9.77734375" style="15" customWidth="1"/>
    <col min="10514" max="10514" width="4.77734375" style="15" customWidth="1"/>
    <col min="10515" max="10515" width="11.77734375" style="15" customWidth="1"/>
    <col min="10516" max="10516" width="9.77734375" style="15" customWidth="1"/>
    <col min="10517" max="10517" width="11.77734375" style="15" customWidth="1"/>
    <col min="10518" max="10752" width="8.88671875" style="15"/>
    <col min="10753" max="10753" width="26.77734375" style="15" customWidth="1"/>
    <col min="10754" max="10754" width="9.77734375" style="15" customWidth="1"/>
    <col min="10755" max="10755" width="4.77734375" style="15" customWidth="1"/>
    <col min="10756" max="10756" width="11.77734375" style="15" customWidth="1"/>
    <col min="10757" max="10757" width="9.77734375" style="15" customWidth="1"/>
    <col min="10758" max="10758" width="4.77734375" style="15" customWidth="1"/>
    <col min="10759" max="10759" width="11.77734375" style="15" customWidth="1"/>
    <col min="10760" max="10760" width="9.77734375" style="15" customWidth="1"/>
    <col min="10761" max="10761" width="4.77734375" style="15" customWidth="1"/>
    <col min="10762" max="10762" width="11.77734375" style="15" customWidth="1"/>
    <col min="10763" max="10763" width="9.77734375" style="15" customWidth="1"/>
    <col min="10764" max="10764" width="4.77734375" style="15" customWidth="1"/>
    <col min="10765" max="10765" width="11.77734375" style="15" customWidth="1"/>
    <col min="10766" max="10766" width="9.77734375" style="15" customWidth="1"/>
    <col min="10767" max="10767" width="4.77734375" style="15" customWidth="1"/>
    <col min="10768" max="10768" width="11.77734375" style="15" customWidth="1"/>
    <col min="10769" max="10769" width="9.77734375" style="15" customWidth="1"/>
    <col min="10770" max="10770" width="4.77734375" style="15" customWidth="1"/>
    <col min="10771" max="10771" width="11.77734375" style="15" customWidth="1"/>
    <col min="10772" max="10772" width="9.77734375" style="15" customWidth="1"/>
    <col min="10773" max="10773" width="11.77734375" style="15" customWidth="1"/>
    <col min="10774" max="11008" width="8.88671875" style="15"/>
    <col min="11009" max="11009" width="26.77734375" style="15" customWidth="1"/>
    <col min="11010" max="11010" width="9.77734375" style="15" customWidth="1"/>
    <col min="11011" max="11011" width="4.77734375" style="15" customWidth="1"/>
    <col min="11012" max="11012" width="11.77734375" style="15" customWidth="1"/>
    <col min="11013" max="11013" width="9.77734375" style="15" customWidth="1"/>
    <col min="11014" max="11014" width="4.77734375" style="15" customWidth="1"/>
    <col min="11015" max="11015" width="11.77734375" style="15" customWidth="1"/>
    <col min="11016" max="11016" width="9.77734375" style="15" customWidth="1"/>
    <col min="11017" max="11017" width="4.77734375" style="15" customWidth="1"/>
    <col min="11018" max="11018" width="11.77734375" style="15" customWidth="1"/>
    <col min="11019" max="11019" width="9.77734375" style="15" customWidth="1"/>
    <col min="11020" max="11020" width="4.77734375" style="15" customWidth="1"/>
    <col min="11021" max="11021" width="11.77734375" style="15" customWidth="1"/>
    <col min="11022" max="11022" width="9.77734375" style="15" customWidth="1"/>
    <col min="11023" max="11023" width="4.77734375" style="15" customWidth="1"/>
    <col min="11024" max="11024" width="11.77734375" style="15" customWidth="1"/>
    <col min="11025" max="11025" width="9.77734375" style="15" customWidth="1"/>
    <col min="11026" max="11026" width="4.77734375" style="15" customWidth="1"/>
    <col min="11027" max="11027" width="11.77734375" style="15" customWidth="1"/>
    <col min="11028" max="11028" width="9.77734375" style="15" customWidth="1"/>
    <col min="11029" max="11029" width="11.77734375" style="15" customWidth="1"/>
    <col min="11030" max="11264" width="8.88671875" style="15"/>
    <col min="11265" max="11265" width="26.77734375" style="15" customWidth="1"/>
    <col min="11266" max="11266" width="9.77734375" style="15" customWidth="1"/>
    <col min="11267" max="11267" width="4.77734375" style="15" customWidth="1"/>
    <col min="11268" max="11268" width="11.77734375" style="15" customWidth="1"/>
    <col min="11269" max="11269" width="9.77734375" style="15" customWidth="1"/>
    <col min="11270" max="11270" width="4.77734375" style="15" customWidth="1"/>
    <col min="11271" max="11271" width="11.77734375" style="15" customWidth="1"/>
    <col min="11272" max="11272" width="9.77734375" style="15" customWidth="1"/>
    <col min="11273" max="11273" width="4.77734375" style="15" customWidth="1"/>
    <col min="11274" max="11274" width="11.77734375" style="15" customWidth="1"/>
    <col min="11275" max="11275" width="9.77734375" style="15" customWidth="1"/>
    <col min="11276" max="11276" width="4.77734375" style="15" customWidth="1"/>
    <col min="11277" max="11277" width="11.77734375" style="15" customWidth="1"/>
    <col min="11278" max="11278" width="9.77734375" style="15" customWidth="1"/>
    <col min="11279" max="11279" width="4.77734375" style="15" customWidth="1"/>
    <col min="11280" max="11280" width="11.77734375" style="15" customWidth="1"/>
    <col min="11281" max="11281" width="9.77734375" style="15" customWidth="1"/>
    <col min="11282" max="11282" width="4.77734375" style="15" customWidth="1"/>
    <col min="11283" max="11283" width="11.77734375" style="15" customWidth="1"/>
    <col min="11284" max="11284" width="9.77734375" style="15" customWidth="1"/>
    <col min="11285" max="11285" width="11.77734375" style="15" customWidth="1"/>
    <col min="11286" max="11520" width="8.88671875" style="15"/>
    <col min="11521" max="11521" width="26.77734375" style="15" customWidth="1"/>
    <col min="11522" max="11522" width="9.77734375" style="15" customWidth="1"/>
    <col min="11523" max="11523" width="4.77734375" style="15" customWidth="1"/>
    <col min="11524" max="11524" width="11.77734375" style="15" customWidth="1"/>
    <col min="11525" max="11525" width="9.77734375" style="15" customWidth="1"/>
    <col min="11526" max="11526" width="4.77734375" style="15" customWidth="1"/>
    <col min="11527" max="11527" width="11.77734375" style="15" customWidth="1"/>
    <col min="11528" max="11528" width="9.77734375" style="15" customWidth="1"/>
    <col min="11529" max="11529" width="4.77734375" style="15" customWidth="1"/>
    <col min="11530" max="11530" width="11.77734375" style="15" customWidth="1"/>
    <col min="11531" max="11531" width="9.77734375" style="15" customWidth="1"/>
    <col min="11532" max="11532" width="4.77734375" style="15" customWidth="1"/>
    <col min="11533" max="11533" width="11.77734375" style="15" customWidth="1"/>
    <col min="11534" max="11534" width="9.77734375" style="15" customWidth="1"/>
    <col min="11535" max="11535" width="4.77734375" style="15" customWidth="1"/>
    <col min="11536" max="11536" width="11.77734375" style="15" customWidth="1"/>
    <col min="11537" max="11537" width="9.77734375" style="15" customWidth="1"/>
    <col min="11538" max="11538" width="4.77734375" style="15" customWidth="1"/>
    <col min="11539" max="11539" width="11.77734375" style="15" customWidth="1"/>
    <col min="11540" max="11540" width="9.77734375" style="15" customWidth="1"/>
    <col min="11541" max="11541" width="11.77734375" style="15" customWidth="1"/>
    <col min="11542" max="11776" width="8.88671875" style="15"/>
    <col min="11777" max="11777" width="26.77734375" style="15" customWidth="1"/>
    <col min="11778" max="11778" width="9.77734375" style="15" customWidth="1"/>
    <col min="11779" max="11779" width="4.77734375" style="15" customWidth="1"/>
    <col min="11780" max="11780" width="11.77734375" style="15" customWidth="1"/>
    <col min="11781" max="11781" width="9.77734375" style="15" customWidth="1"/>
    <col min="11782" max="11782" width="4.77734375" style="15" customWidth="1"/>
    <col min="11783" max="11783" width="11.77734375" style="15" customWidth="1"/>
    <col min="11784" max="11784" width="9.77734375" style="15" customWidth="1"/>
    <col min="11785" max="11785" width="4.77734375" style="15" customWidth="1"/>
    <col min="11786" max="11786" width="11.77734375" style="15" customWidth="1"/>
    <col min="11787" max="11787" width="9.77734375" style="15" customWidth="1"/>
    <col min="11788" max="11788" width="4.77734375" style="15" customWidth="1"/>
    <col min="11789" max="11789" width="11.77734375" style="15" customWidth="1"/>
    <col min="11790" max="11790" width="9.77734375" style="15" customWidth="1"/>
    <col min="11791" max="11791" width="4.77734375" style="15" customWidth="1"/>
    <col min="11792" max="11792" width="11.77734375" style="15" customWidth="1"/>
    <col min="11793" max="11793" width="9.77734375" style="15" customWidth="1"/>
    <col min="11794" max="11794" width="4.77734375" style="15" customWidth="1"/>
    <col min="11795" max="11795" width="11.77734375" style="15" customWidth="1"/>
    <col min="11796" max="11796" width="9.77734375" style="15" customWidth="1"/>
    <col min="11797" max="11797" width="11.77734375" style="15" customWidth="1"/>
    <col min="11798" max="12032" width="8.88671875" style="15"/>
    <col min="12033" max="12033" width="26.77734375" style="15" customWidth="1"/>
    <col min="12034" max="12034" width="9.77734375" style="15" customWidth="1"/>
    <col min="12035" max="12035" width="4.77734375" style="15" customWidth="1"/>
    <col min="12036" max="12036" width="11.77734375" style="15" customWidth="1"/>
    <col min="12037" max="12037" width="9.77734375" style="15" customWidth="1"/>
    <col min="12038" max="12038" width="4.77734375" style="15" customWidth="1"/>
    <col min="12039" max="12039" width="11.77734375" style="15" customWidth="1"/>
    <col min="12040" max="12040" width="9.77734375" style="15" customWidth="1"/>
    <col min="12041" max="12041" width="4.77734375" style="15" customWidth="1"/>
    <col min="12042" max="12042" width="11.77734375" style="15" customWidth="1"/>
    <col min="12043" max="12043" width="9.77734375" style="15" customWidth="1"/>
    <col min="12044" max="12044" width="4.77734375" style="15" customWidth="1"/>
    <col min="12045" max="12045" width="11.77734375" style="15" customWidth="1"/>
    <col min="12046" max="12046" width="9.77734375" style="15" customWidth="1"/>
    <col min="12047" max="12047" width="4.77734375" style="15" customWidth="1"/>
    <col min="12048" max="12048" width="11.77734375" style="15" customWidth="1"/>
    <col min="12049" max="12049" width="9.77734375" style="15" customWidth="1"/>
    <col min="12050" max="12050" width="4.77734375" style="15" customWidth="1"/>
    <col min="12051" max="12051" width="11.77734375" style="15" customWidth="1"/>
    <col min="12052" max="12052" width="9.77734375" style="15" customWidth="1"/>
    <col min="12053" max="12053" width="11.77734375" style="15" customWidth="1"/>
    <col min="12054" max="12288" width="8.88671875" style="15"/>
    <col min="12289" max="12289" width="26.77734375" style="15" customWidth="1"/>
    <col min="12290" max="12290" width="9.77734375" style="15" customWidth="1"/>
    <col min="12291" max="12291" width="4.77734375" style="15" customWidth="1"/>
    <col min="12292" max="12292" width="11.77734375" style="15" customWidth="1"/>
    <col min="12293" max="12293" width="9.77734375" style="15" customWidth="1"/>
    <col min="12294" max="12294" width="4.77734375" style="15" customWidth="1"/>
    <col min="12295" max="12295" width="11.77734375" style="15" customWidth="1"/>
    <col min="12296" max="12296" width="9.77734375" style="15" customWidth="1"/>
    <col min="12297" max="12297" width="4.77734375" style="15" customWidth="1"/>
    <col min="12298" max="12298" width="11.77734375" style="15" customWidth="1"/>
    <col min="12299" max="12299" width="9.77734375" style="15" customWidth="1"/>
    <col min="12300" max="12300" width="4.77734375" style="15" customWidth="1"/>
    <col min="12301" max="12301" width="11.77734375" style="15" customWidth="1"/>
    <col min="12302" max="12302" width="9.77734375" style="15" customWidth="1"/>
    <col min="12303" max="12303" width="4.77734375" style="15" customWidth="1"/>
    <col min="12304" max="12304" width="11.77734375" style="15" customWidth="1"/>
    <col min="12305" max="12305" width="9.77734375" style="15" customWidth="1"/>
    <col min="12306" max="12306" width="4.77734375" style="15" customWidth="1"/>
    <col min="12307" max="12307" width="11.77734375" style="15" customWidth="1"/>
    <col min="12308" max="12308" width="9.77734375" style="15" customWidth="1"/>
    <col min="12309" max="12309" width="11.77734375" style="15" customWidth="1"/>
    <col min="12310" max="12544" width="8.88671875" style="15"/>
    <col min="12545" max="12545" width="26.77734375" style="15" customWidth="1"/>
    <col min="12546" max="12546" width="9.77734375" style="15" customWidth="1"/>
    <col min="12547" max="12547" width="4.77734375" style="15" customWidth="1"/>
    <col min="12548" max="12548" width="11.77734375" style="15" customWidth="1"/>
    <col min="12549" max="12549" width="9.77734375" style="15" customWidth="1"/>
    <col min="12550" max="12550" width="4.77734375" style="15" customWidth="1"/>
    <col min="12551" max="12551" width="11.77734375" style="15" customWidth="1"/>
    <col min="12552" max="12552" width="9.77734375" style="15" customWidth="1"/>
    <col min="12553" max="12553" width="4.77734375" style="15" customWidth="1"/>
    <col min="12554" max="12554" width="11.77734375" style="15" customWidth="1"/>
    <col min="12555" max="12555" width="9.77734375" style="15" customWidth="1"/>
    <col min="12556" max="12556" width="4.77734375" style="15" customWidth="1"/>
    <col min="12557" max="12557" width="11.77734375" style="15" customWidth="1"/>
    <col min="12558" max="12558" width="9.77734375" style="15" customWidth="1"/>
    <col min="12559" max="12559" width="4.77734375" style="15" customWidth="1"/>
    <col min="12560" max="12560" width="11.77734375" style="15" customWidth="1"/>
    <col min="12561" max="12561" width="9.77734375" style="15" customWidth="1"/>
    <col min="12562" max="12562" width="4.77734375" style="15" customWidth="1"/>
    <col min="12563" max="12563" width="11.77734375" style="15" customWidth="1"/>
    <col min="12564" max="12564" width="9.77734375" style="15" customWidth="1"/>
    <col min="12565" max="12565" width="11.77734375" style="15" customWidth="1"/>
    <col min="12566" max="12800" width="8.88671875" style="15"/>
    <col min="12801" max="12801" width="26.77734375" style="15" customWidth="1"/>
    <col min="12802" max="12802" width="9.77734375" style="15" customWidth="1"/>
    <col min="12803" max="12803" width="4.77734375" style="15" customWidth="1"/>
    <col min="12804" max="12804" width="11.77734375" style="15" customWidth="1"/>
    <col min="12805" max="12805" width="9.77734375" style="15" customWidth="1"/>
    <col min="12806" max="12806" width="4.77734375" style="15" customWidth="1"/>
    <col min="12807" max="12807" width="11.77734375" style="15" customWidth="1"/>
    <col min="12808" max="12808" width="9.77734375" style="15" customWidth="1"/>
    <col min="12809" max="12809" width="4.77734375" style="15" customWidth="1"/>
    <col min="12810" max="12810" width="11.77734375" style="15" customWidth="1"/>
    <col min="12811" max="12811" width="9.77734375" style="15" customWidth="1"/>
    <col min="12812" max="12812" width="4.77734375" style="15" customWidth="1"/>
    <col min="12813" max="12813" width="11.77734375" style="15" customWidth="1"/>
    <col min="12814" max="12814" width="9.77734375" style="15" customWidth="1"/>
    <col min="12815" max="12815" width="4.77734375" style="15" customWidth="1"/>
    <col min="12816" max="12816" width="11.77734375" style="15" customWidth="1"/>
    <col min="12817" max="12817" width="9.77734375" style="15" customWidth="1"/>
    <col min="12818" max="12818" width="4.77734375" style="15" customWidth="1"/>
    <col min="12819" max="12819" width="11.77734375" style="15" customWidth="1"/>
    <col min="12820" max="12820" width="9.77734375" style="15" customWidth="1"/>
    <col min="12821" max="12821" width="11.77734375" style="15" customWidth="1"/>
    <col min="12822" max="13056" width="8.88671875" style="15"/>
    <col min="13057" max="13057" width="26.77734375" style="15" customWidth="1"/>
    <col min="13058" max="13058" width="9.77734375" style="15" customWidth="1"/>
    <col min="13059" max="13059" width="4.77734375" style="15" customWidth="1"/>
    <col min="13060" max="13060" width="11.77734375" style="15" customWidth="1"/>
    <col min="13061" max="13061" width="9.77734375" style="15" customWidth="1"/>
    <col min="13062" max="13062" width="4.77734375" style="15" customWidth="1"/>
    <col min="13063" max="13063" width="11.77734375" style="15" customWidth="1"/>
    <col min="13064" max="13064" width="9.77734375" style="15" customWidth="1"/>
    <col min="13065" max="13065" width="4.77734375" style="15" customWidth="1"/>
    <col min="13066" max="13066" width="11.77734375" style="15" customWidth="1"/>
    <col min="13067" max="13067" width="9.77734375" style="15" customWidth="1"/>
    <col min="13068" max="13068" width="4.77734375" style="15" customWidth="1"/>
    <col min="13069" max="13069" width="11.77734375" style="15" customWidth="1"/>
    <col min="13070" max="13070" width="9.77734375" style="15" customWidth="1"/>
    <col min="13071" max="13071" width="4.77734375" style="15" customWidth="1"/>
    <col min="13072" max="13072" width="11.77734375" style="15" customWidth="1"/>
    <col min="13073" max="13073" width="9.77734375" style="15" customWidth="1"/>
    <col min="13074" max="13074" width="4.77734375" style="15" customWidth="1"/>
    <col min="13075" max="13075" width="11.77734375" style="15" customWidth="1"/>
    <col min="13076" max="13076" width="9.77734375" style="15" customWidth="1"/>
    <col min="13077" max="13077" width="11.77734375" style="15" customWidth="1"/>
    <col min="13078" max="13312" width="8.88671875" style="15"/>
    <col min="13313" max="13313" width="26.77734375" style="15" customWidth="1"/>
    <col min="13314" max="13314" width="9.77734375" style="15" customWidth="1"/>
    <col min="13315" max="13315" width="4.77734375" style="15" customWidth="1"/>
    <col min="13316" max="13316" width="11.77734375" style="15" customWidth="1"/>
    <col min="13317" max="13317" width="9.77734375" style="15" customWidth="1"/>
    <col min="13318" max="13318" width="4.77734375" style="15" customWidth="1"/>
    <col min="13319" max="13319" width="11.77734375" style="15" customWidth="1"/>
    <col min="13320" max="13320" width="9.77734375" style="15" customWidth="1"/>
    <col min="13321" max="13321" width="4.77734375" style="15" customWidth="1"/>
    <col min="13322" max="13322" width="11.77734375" style="15" customWidth="1"/>
    <col min="13323" max="13323" width="9.77734375" style="15" customWidth="1"/>
    <col min="13324" max="13324" width="4.77734375" style="15" customWidth="1"/>
    <col min="13325" max="13325" width="11.77734375" style="15" customWidth="1"/>
    <col min="13326" max="13326" width="9.77734375" style="15" customWidth="1"/>
    <col min="13327" max="13327" width="4.77734375" style="15" customWidth="1"/>
    <col min="13328" max="13328" width="11.77734375" style="15" customWidth="1"/>
    <col min="13329" max="13329" width="9.77734375" style="15" customWidth="1"/>
    <col min="13330" max="13330" width="4.77734375" style="15" customWidth="1"/>
    <col min="13331" max="13331" width="11.77734375" style="15" customWidth="1"/>
    <col min="13332" max="13332" width="9.77734375" style="15" customWidth="1"/>
    <col min="13333" max="13333" width="11.77734375" style="15" customWidth="1"/>
    <col min="13334" max="13568" width="8.88671875" style="15"/>
    <col min="13569" max="13569" width="26.77734375" style="15" customWidth="1"/>
    <col min="13570" max="13570" width="9.77734375" style="15" customWidth="1"/>
    <col min="13571" max="13571" width="4.77734375" style="15" customWidth="1"/>
    <col min="13572" max="13572" width="11.77734375" style="15" customWidth="1"/>
    <col min="13573" max="13573" width="9.77734375" style="15" customWidth="1"/>
    <col min="13574" max="13574" width="4.77734375" style="15" customWidth="1"/>
    <col min="13575" max="13575" width="11.77734375" style="15" customWidth="1"/>
    <col min="13576" max="13576" width="9.77734375" style="15" customWidth="1"/>
    <col min="13577" max="13577" width="4.77734375" style="15" customWidth="1"/>
    <col min="13578" max="13578" width="11.77734375" style="15" customWidth="1"/>
    <col min="13579" max="13579" width="9.77734375" style="15" customWidth="1"/>
    <col min="13580" max="13580" width="4.77734375" style="15" customWidth="1"/>
    <col min="13581" max="13581" width="11.77734375" style="15" customWidth="1"/>
    <col min="13582" max="13582" width="9.77734375" style="15" customWidth="1"/>
    <col min="13583" max="13583" width="4.77734375" style="15" customWidth="1"/>
    <col min="13584" max="13584" width="11.77734375" style="15" customWidth="1"/>
    <col min="13585" max="13585" width="9.77734375" style="15" customWidth="1"/>
    <col min="13586" max="13586" width="4.77734375" style="15" customWidth="1"/>
    <col min="13587" max="13587" width="11.77734375" style="15" customWidth="1"/>
    <col min="13588" max="13588" width="9.77734375" style="15" customWidth="1"/>
    <col min="13589" max="13589" width="11.77734375" style="15" customWidth="1"/>
    <col min="13590" max="13824" width="8.88671875" style="15"/>
    <col min="13825" max="13825" width="26.77734375" style="15" customWidth="1"/>
    <col min="13826" max="13826" width="9.77734375" style="15" customWidth="1"/>
    <col min="13827" max="13827" width="4.77734375" style="15" customWidth="1"/>
    <col min="13828" max="13828" width="11.77734375" style="15" customWidth="1"/>
    <col min="13829" max="13829" width="9.77734375" style="15" customWidth="1"/>
    <col min="13830" max="13830" width="4.77734375" style="15" customWidth="1"/>
    <col min="13831" max="13831" width="11.77734375" style="15" customWidth="1"/>
    <col min="13832" max="13832" width="9.77734375" style="15" customWidth="1"/>
    <col min="13833" max="13833" width="4.77734375" style="15" customWidth="1"/>
    <col min="13834" max="13834" width="11.77734375" style="15" customWidth="1"/>
    <col min="13835" max="13835" width="9.77734375" style="15" customWidth="1"/>
    <col min="13836" max="13836" width="4.77734375" style="15" customWidth="1"/>
    <col min="13837" max="13837" width="11.77734375" style="15" customWidth="1"/>
    <col min="13838" max="13838" width="9.77734375" style="15" customWidth="1"/>
    <col min="13839" max="13839" width="4.77734375" style="15" customWidth="1"/>
    <col min="13840" max="13840" width="11.77734375" style="15" customWidth="1"/>
    <col min="13841" max="13841" width="9.77734375" style="15" customWidth="1"/>
    <col min="13842" max="13842" width="4.77734375" style="15" customWidth="1"/>
    <col min="13843" max="13843" width="11.77734375" style="15" customWidth="1"/>
    <col min="13844" max="13844" width="9.77734375" style="15" customWidth="1"/>
    <col min="13845" max="13845" width="11.77734375" style="15" customWidth="1"/>
    <col min="13846" max="14080" width="8.88671875" style="15"/>
    <col min="14081" max="14081" width="26.77734375" style="15" customWidth="1"/>
    <col min="14082" max="14082" width="9.77734375" style="15" customWidth="1"/>
    <col min="14083" max="14083" width="4.77734375" style="15" customWidth="1"/>
    <col min="14084" max="14084" width="11.77734375" style="15" customWidth="1"/>
    <col min="14085" max="14085" width="9.77734375" style="15" customWidth="1"/>
    <col min="14086" max="14086" width="4.77734375" style="15" customWidth="1"/>
    <col min="14087" max="14087" width="11.77734375" style="15" customWidth="1"/>
    <col min="14088" max="14088" width="9.77734375" style="15" customWidth="1"/>
    <col min="14089" max="14089" width="4.77734375" style="15" customWidth="1"/>
    <col min="14090" max="14090" width="11.77734375" style="15" customWidth="1"/>
    <col min="14091" max="14091" width="9.77734375" style="15" customWidth="1"/>
    <col min="14092" max="14092" width="4.77734375" style="15" customWidth="1"/>
    <col min="14093" max="14093" width="11.77734375" style="15" customWidth="1"/>
    <col min="14094" max="14094" width="9.77734375" style="15" customWidth="1"/>
    <col min="14095" max="14095" width="4.77734375" style="15" customWidth="1"/>
    <col min="14096" max="14096" width="11.77734375" style="15" customWidth="1"/>
    <col min="14097" max="14097" width="9.77734375" style="15" customWidth="1"/>
    <col min="14098" max="14098" width="4.77734375" style="15" customWidth="1"/>
    <col min="14099" max="14099" width="11.77734375" style="15" customWidth="1"/>
    <col min="14100" max="14100" width="9.77734375" style="15" customWidth="1"/>
    <col min="14101" max="14101" width="11.77734375" style="15" customWidth="1"/>
    <col min="14102" max="14336" width="8.88671875" style="15"/>
    <col min="14337" max="14337" width="26.77734375" style="15" customWidth="1"/>
    <col min="14338" max="14338" width="9.77734375" style="15" customWidth="1"/>
    <col min="14339" max="14339" width="4.77734375" style="15" customWidth="1"/>
    <col min="14340" max="14340" width="11.77734375" style="15" customWidth="1"/>
    <col min="14341" max="14341" width="9.77734375" style="15" customWidth="1"/>
    <col min="14342" max="14342" width="4.77734375" style="15" customWidth="1"/>
    <col min="14343" max="14343" width="11.77734375" style="15" customWidth="1"/>
    <col min="14344" max="14344" width="9.77734375" style="15" customWidth="1"/>
    <col min="14345" max="14345" width="4.77734375" style="15" customWidth="1"/>
    <col min="14346" max="14346" width="11.77734375" style="15" customWidth="1"/>
    <col min="14347" max="14347" width="9.77734375" style="15" customWidth="1"/>
    <col min="14348" max="14348" width="4.77734375" style="15" customWidth="1"/>
    <col min="14349" max="14349" width="11.77734375" style="15" customWidth="1"/>
    <col min="14350" max="14350" width="9.77734375" style="15" customWidth="1"/>
    <col min="14351" max="14351" width="4.77734375" style="15" customWidth="1"/>
    <col min="14352" max="14352" width="11.77734375" style="15" customWidth="1"/>
    <col min="14353" max="14353" width="9.77734375" style="15" customWidth="1"/>
    <col min="14354" max="14354" width="4.77734375" style="15" customWidth="1"/>
    <col min="14355" max="14355" width="11.77734375" style="15" customWidth="1"/>
    <col min="14356" max="14356" width="9.77734375" style="15" customWidth="1"/>
    <col min="14357" max="14357" width="11.77734375" style="15" customWidth="1"/>
    <col min="14358" max="14592" width="8.88671875" style="15"/>
    <col min="14593" max="14593" width="26.77734375" style="15" customWidth="1"/>
    <col min="14594" max="14594" width="9.77734375" style="15" customWidth="1"/>
    <col min="14595" max="14595" width="4.77734375" style="15" customWidth="1"/>
    <col min="14596" max="14596" width="11.77734375" style="15" customWidth="1"/>
    <col min="14597" max="14597" width="9.77734375" style="15" customWidth="1"/>
    <col min="14598" max="14598" width="4.77734375" style="15" customWidth="1"/>
    <col min="14599" max="14599" width="11.77734375" style="15" customWidth="1"/>
    <col min="14600" max="14600" width="9.77734375" style="15" customWidth="1"/>
    <col min="14601" max="14601" width="4.77734375" style="15" customWidth="1"/>
    <col min="14602" max="14602" width="11.77734375" style="15" customWidth="1"/>
    <col min="14603" max="14603" width="9.77734375" style="15" customWidth="1"/>
    <col min="14604" max="14604" width="4.77734375" style="15" customWidth="1"/>
    <col min="14605" max="14605" width="11.77734375" style="15" customWidth="1"/>
    <col min="14606" max="14606" width="9.77734375" style="15" customWidth="1"/>
    <col min="14607" max="14607" width="4.77734375" style="15" customWidth="1"/>
    <col min="14608" max="14608" width="11.77734375" style="15" customWidth="1"/>
    <col min="14609" max="14609" width="9.77734375" style="15" customWidth="1"/>
    <col min="14610" max="14610" width="4.77734375" style="15" customWidth="1"/>
    <col min="14611" max="14611" width="11.77734375" style="15" customWidth="1"/>
    <col min="14612" max="14612" width="9.77734375" style="15" customWidth="1"/>
    <col min="14613" max="14613" width="11.77734375" style="15" customWidth="1"/>
    <col min="14614" max="14848" width="8.88671875" style="15"/>
    <col min="14849" max="14849" width="26.77734375" style="15" customWidth="1"/>
    <col min="14850" max="14850" width="9.77734375" style="15" customWidth="1"/>
    <col min="14851" max="14851" width="4.77734375" style="15" customWidth="1"/>
    <col min="14852" max="14852" width="11.77734375" style="15" customWidth="1"/>
    <col min="14853" max="14853" width="9.77734375" style="15" customWidth="1"/>
    <col min="14854" max="14854" width="4.77734375" style="15" customWidth="1"/>
    <col min="14855" max="14855" width="11.77734375" style="15" customWidth="1"/>
    <col min="14856" max="14856" width="9.77734375" style="15" customWidth="1"/>
    <col min="14857" max="14857" width="4.77734375" style="15" customWidth="1"/>
    <col min="14858" max="14858" width="11.77734375" style="15" customWidth="1"/>
    <col min="14859" max="14859" width="9.77734375" style="15" customWidth="1"/>
    <col min="14860" max="14860" width="4.77734375" style="15" customWidth="1"/>
    <col min="14861" max="14861" width="11.77734375" style="15" customWidth="1"/>
    <col min="14862" max="14862" width="9.77734375" style="15" customWidth="1"/>
    <col min="14863" max="14863" width="4.77734375" style="15" customWidth="1"/>
    <col min="14864" max="14864" width="11.77734375" style="15" customWidth="1"/>
    <col min="14865" max="14865" width="9.77734375" style="15" customWidth="1"/>
    <col min="14866" max="14866" width="4.77734375" style="15" customWidth="1"/>
    <col min="14867" max="14867" width="11.77734375" style="15" customWidth="1"/>
    <col min="14868" max="14868" width="9.77734375" style="15" customWidth="1"/>
    <col min="14869" max="14869" width="11.77734375" style="15" customWidth="1"/>
    <col min="14870" max="15104" width="8.88671875" style="15"/>
    <col min="15105" max="15105" width="26.77734375" style="15" customWidth="1"/>
    <col min="15106" max="15106" width="9.77734375" style="15" customWidth="1"/>
    <col min="15107" max="15107" width="4.77734375" style="15" customWidth="1"/>
    <col min="15108" max="15108" width="11.77734375" style="15" customWidth="1"/>
    <col min="15109" max="15109" width="9.77734375" style="15" customWidth="1"/>
    <col min="15110" max="15110" width="4.77734375" style="15" customWidth="1"/>
    <col min="15111" max="15111" width="11.77734375" style="15" customWidth="1"/>
    <col min="15112" max="15112" width="9.77734375" style="15" customWidth="1"/>
    <col min="15113" max="15113" width="4.77734375" style="15" customWidth="1"/>
    <col min="15114" max="15114" width="11.77734375" style="15" customWidth="1"/>
    <col min="15115" max="15115" width="9.77734375" style="15" customWidth="1"/>
    <col min="15116" max="15116" width="4.77734375" style="15" customWidth="1"/>
    <col min="15117" max="15117" width="11.77734375" style="15" customWidth="1"/>
    <col min="15118" max="15118" width="9.77734375" style="15" customWidth="1"/>
    <col min="15119" max="15119" width="4.77734375" style="15" customWidth="1"/>
    <col min="15120" max="15120" width="11.77734375" style="15" customWidth="1"/>
    <col min="15121" max="15121" width="9.77734375" style="15" customWidth="1"/>
    <col min="15122" max="15122" width="4.77734375" style="15" customWidth="1"/>
    <col min="15123" max="15123" width="11.77734375" style="15" customWidth="1"/>
    <col min="15124" max="15124" width="9.77734375" style="15" customWidth="1"/>
    <col min="15125" max="15125" width="11.77734375" style="15" customWidth="1"/>
    <col min="15126" max="15360" width="8.88671875" style="15"/>
    <col min="15361" max="15361" width="26.77734375" style="15" customWidth="1"/>
    <col min="15362" max="15362" width="9.77734375" style="15" customWidth="1"/>
    <col min="15363" max="15363" width="4.77734375" style="15" customWidth="1"/>
    <col min="15364" max="15364" width="11.77734375" style="15" customWidth="1"/>
    <col min="15365" max="15365" width="9.77734375" style="15" customWidth="1"/>
    <col min="15366" max="15366" width="4.77734375" style="15" customWidth="1"/>
    <col min="15367" max="15367" width="11.77734375" style="15" customWidth="1"/>
    <col min="15368" max="15368" width="9.77734375" style="15" customWidth="1"/>
    <col min="15369" max="15369" width="4.77734375" style="15" customWidth="1"/>
    <col min="15370" max="15370" width="11.77734375" style="15" customWidth="1"/>
    <col min="15371" max="15371" width="9.77734375" style="15" customWidth="1"/>
    <col min="15372" max="15372" width="4.77734375" style="15" customWidth="1"/>
    <col min="15373" max="15373" width="11.77734375" style="15" customWidth="1"/>
    <col min="15374" max="15374" width="9.77734375" style="15" customWidth="1"/>
    <col min="15375" max="15375" width="4.77734375" style="15" customWidth="1"/>
    <col min="15376" max="15376" width="11.77734375" style="15" customWidth="1"/>
    <col min="15377" max="15377" width="9.77734375" style="15" customWidth="1"/>
    <col min="15378" max="15378" width="4.77734375" style="15" customWidth="1"/>
    <col min="15379" max="15379" width="11.77734375" style="15" customWidth="1"/>
    <col min="15380" max="15380" width="9.77734375" style="15" customWidth="1"/>
    <col min="15381" max="15381" width="11.77734375" style="15" customWidth="1"/>
    <col min="15382" max="15616" width="8.88671875" style="15"/>
    <col min="15617" max="15617" width="26.77734375" style="15" customWidth="1"/>
    <col min="15618" max="15618" width="9.77734375" style="15" customWidth="1"/>
    <col min="15619" max="15619" width="4.77734375" style="15" customWidth="1"/>
    <col min="15620" max="15620" width="11.77734375" style="15" customWidth="1"/>
    <col min="15621" max="15621" width="9.77734375" style="15" customWidth="1"/>
    <col min="15622" max="15622" width="4.77734375" style="15" customWidth="1"/>
    <col min="15623" max="15623" width="11.77734375" style="15" customWidth="1"/>
    <col min="15624" max="15624" width="9.77734375" style="15" customWidth="1"/>
    <col min="15625" max="15625" width="4.77734375" style="15" customWidth="1"/>
    <col min="15626" max="15626" width="11.77734375" style="15" customWidth="1"/>
    <col min="15627" max="15627" width="9.77734375" style="15" customWidth="1"/>
    <col min="15628" max="15628" width="4.77734375" style="15" customWidth="1"/>
    <col min="15629" max="15629" width="11.77734375" style="15" customWidth="1"/>
    <col min="15630" max="15630" width="9.77734375" style="15" customWidth="1"/>
    <col min="15631" max="15631" width="4.77734375" style="15" customWidth="1"/>
    <col min="15632" max="15632" width="11.77734375" style="15" customWidth="1"/>
    <col min="15633" max="15633" width="9.77734375" style="15" customWidth="1"/>
    <col min="15634" max="15634" width="4.77734375" style="15" customWidth="1"/>
    <col min="15635" max="15635" width="11.77734375" style="15" customWidth="1"/>
    <col min="15636" max="15636" width="9.77734375" style="15" customWidth="1"/>
    <col min="15637" max="15637" width="11.77734375" style="15" customWidth="1"/>
    <col min="15638" max="15872" width="8.88671875" style="15"/>
    <col min="15873" max="15873" width="26.77734375" style="15" customWidth="1"/>
    <col min="15874" max="15874" width="9.77734375" style="15" customWidth="1"/>
    <col min="15875" max="15875" width="4.77734375" style="15" customWidth="1"/>
    <col min="15876" max="15876" width="11.77734375" style="15" customWidth="1"/>
    <col min="15877" max="15877" width="9.77734375" style="15" customWidth="1"/>
    <col min="15878" max="15878" width="4.77734375" style="15" customWidth="1"/>
    <col min="15879" max="15879" width="11.77734375" style="15" customWidth="1"/>
    <col min="15880" max="15880" width="9.77734375" style="15" customWidth="1"/>
    <col min="15881" max="15881" width="4.77734375" style="15" customWidth="1"/>
    <col min="15882" max="15882" width="11.77734375" style="15" customWidth="1"/>
    <col min="15883" max="15883" width="9.77734375" style="15" customWidth="1"/>
    <col min="15884" max="15884" width="4.77734375" style="15" customWidth="1"/>
    <col min="15885" max="15885" width="11.77734375" style="15" customWidth="1"/>
    <col min="15886" max="15886" width="9.77734375" style="15" customWidth="1"/>
    <col min="15887" max="15887" width="4.77734375" style="15" customWidth="1"/>
    <col min="15888" max="15888" width="11.77734375" style="15" customWidth="1"/>
    <col min="15889" max="15889" width="9.77734375" style="15" customWidth="1"/>
    <col min="15890" max="15890" width="4.77734375" style="15" customWidth="1"/>
    <col min="15891" max="15891" width="11.77734375" style="15" customWidth="1"/>
    <col min="15892" max="15892" width="9.77734375" style="15" customWidth="1"/>
    <col min="15893" max="15893" width="11.77734375" style="15" customWidth="1"/>
    <col min="15894" max="16128" width="8.88671875" style="15"/>
    <col min="16129" max="16129" width="26.77734375" style="15" customWidth="1"/>
    <col min="16130" max="16130" width="9.77734375" style="15" customWidth="1"/>
    <col min="16131" max="16131" width="4.77734375" style="15" customWidth="1"/>
    <col min="16132" max="16132" width="11.77734375" style="15" customWidth="1"/>
    <col min="16133" max="16133" width="9.77734375" style="15" customWidth="1"/>
    <col min="16134" max="16134" width="4.77734375" style="15" customWidth="1"/>
    <col min="16135" max="16135" width="11.77734375" style="15" customWidth="1"/>
    <col min="16136" max="16136" width="9.77734375" style="15" customWidth="1"/>
    <col min="16137" max="16137" width="4.77734375" style="15" customWidth="1"/>
    <col min="16138" max="16138" width="11.77734375" style="15" customWidth="1"/>
    <col min="16139" max="16139" width="9.77734375" style="15" customWidth="1"/>
    <col min="16140" max="16140" width="4.77734375" style="15" customWidth="1"/>
    <col min="16141" max="16141" width="11.77734375" style="15" customWidth="1"/>
    <col min="16142" max="16142" width="9.77734375" style="15" customWidth="1"/>
    <col min="16143" max="16143" width="4.77734375" style="15" customWidth="1"/>
    <col min="16144" max="16144" width="11.77734375" style="15" customWidth="1"/>
    <col min="16145" max="16145" width="9.77734375" style="15" customWidth="1"/>
    <col min="16146" max="16146" width="4.77734375" style="15" customWidth="1"/>
    <col min="16147" max="16147" width="11.77734375" style="15" customWidth="1"/>
    <col min="16148" max="16148" width="9.77734375" style="15" customWidth="1"/>
    <col min="16149" max="16149" width="11.77734375" style="15" customWidth="1"/>
    <col min="16150" max="16384" width="8.88671875" style="15"/>
  </cols>
  <sheetData>
    <row r="1" spans="1:21" s="202" customFormat="1" ht="45" customHeight="1" x14ac:dyDescent="0.15">
      <c r="A1" s="201" t="s">
        <v>90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s="16" customFormat="1" ht="21.95" customHeight="1" x14ac:dyDescent="0.15"/>
    <row r="3" spans="1:21" s="16" customFormat="1" ht="33" customHeight="1" x14ac:dyDescent="0.15">
      <c r="A3" s="16" t="str">
        <f>+'경집 (3)'!A3</f>
        <v>■ 과업명:백남준아트센터 기획전 방호인력 도급 용역[1개월 미만(8월) 기준]</v>
      </c>
      <c r="U3" s="78" t="s">
        <v>73</v>
      </c>
    </row>
    <row r="4" spans="1:21" ht="33" customHeight="1" x14ac:dyDescent="0.15">
      <c r="A4" s="418" t="s">
        <v>27</v>
      </c>
      <c r="B4" s="418" t="s">
        <v>91</v>
      </c>
      <c r="C4" s="418"/>
      <c r="D4" s="418"/>
      <c r="E4" s="418" t="s">
        <v>407</v>
      </c>
      <c r="F4" s="418"/>
      <c r="G4" s="418"/>
      <c r="H4" s="418" t="s">
        <v>84</v>
      </c>
      <c r="I4" s="418"/>
      <c r="J4" s="418"/>
      <c r="K4" s="418" t="s">
        <v>85</v>
      </c>
      <c r="L4" s="418"/>
      <c r="M4" s="418"/>
      <c r="N4" s="418" t="s">
        <v>86</v>
      </c>
      <c r="O4" s="418"/>
      <c r="P4" s="418"/>
      <c r="Q4" s="418" t="s">
        <v>87</v>
      </c>
      <c r="R4" s="418"/>
      <c r="S4" s="418"/>
      <c r="T4" s="418" t="s">
        <v>92</v>
      </c>
      <c r="U4" s="418"/>
    </row>
    <row r="5" spans="1:21" ht="33" customHeight="1" x14ac:dyDescent="0.15">
      <c r="A5" s="418"/>
      <c r="B5" s="96" t="s">
        <v>32</v>
      </c>
      <c r="C5" s="294" t="s">
        <v>24</v>
      </c>
      <c r="D5" s="294" t="s">
        <v>30</v>
      </c>
      <c r="E5" s="96" t="s">
        <v>32</v>
      </c>
      <c r="F5" s="294" t="s">
        <v>24</v>
      </c>
      <c r="G5" s="294" t="s">
        <v>30</v>
      </c>
      <c r="H5" s="96" t="s">
        <v>32</v>
      </c>
      <c r="I5" s="294" t="s">
        <v>24</v>
      </c>
      <c r="J5" s="294" t="s">
        <v>30</v>
      </c>
      <c r="K5" s="96" t="s">
        <v>32</v>
      </c>
      <c r="L5" s="294" t="s">
        <v>24</v>
      </c>
      <c r="M5" s="294" t="s">
        <v>30</v>
      </c>
      <c r="N5" s="96" t="s">
        <v>32</v>
      </c>
      <c r="O5" s="294" t="s">
        <v>24</v>
      </c>
      <c r="P5" s="294" t="s">
        <v>30</v>
      </c>
      <c r="Q5" s="96" t="s">
        <v>32</v>
      </c>
      <c r="R5" s="294" t="s">
        <v>24</v>
      </c>
      <c r="S5" s="294" t="s">
        <v>30</v>
      </c>
      <c r="T5" s="96" t="s">
        <v>32</v>
      </c>
      <c r="U5" s="294" t="s">
        <v>30</v>
      </c>
    </row>
    <row r="6" spans="1:21" ht="33" customHeight="1" x14ac:dyDescent="0.15">
      <c r="A6" s="18" t="str">
        <f>'기본 (3)'!A5</f>
        <v>방호원</v>
      </c>
      <c r="B6" s="192">
        <f>TRUNC(D6/C6)</f>
        <v>24125</v>
      </c>
      <c r="C6" s="18">
        <f>'기본 (3)'!D5</f>
        <v>4</v>
      </c>
      <c r="D6" s="192">
        <f>'산재 (3)'!G6</f>
        <v>96502</v>
      </c>
      <c r="E6" s="192">
        <f>TRUNC(G6/F6)</f>
        <v>99447</v>
      </c>
      <c r="F6" s="18">
        <f>C6</f>
        <v>4</v>
      </c>
      <c r="G6" s="192">
        <f>'건강 (3)'!G6</f>
        <v>397791</v>
      </c>
      <c r="H6" s="192">
        <f>TRUNC(J6/I6)</f>
        <v>12878</v>
      </c>
      <c r="I6" s="18">
        <f>F6</f>
        <v>4</v>
      </c>
      <c r="J6" s="192">
        <f>'노인 (3)'!D6</f>
        <v>51513</v>
      </c>
      <c r="K6" s="192">
        <f>TRUNC(M6/L6)</f>
        <v>131259</v>
      </c>
      <c r="L6" s="18">
        <f>I6</f>
        <v>4</v>
      </c>
      <c r="M6" s="192">
        <f>'연금 (3)'!G6</f>
        <v>525039</v>
      </c>
      <c r="N6" s="192">
        <f>TRUNC(P6/O6)</f>
        <v>32260</v>
      </c>
      <c r="O6" s="18">
        <f>L6</f>
        <v>4</v>
      </c>
      <c r="P6" s="192">
        <f>'고용 (3)'!G6</f>
        <v>129043</v>
      </c>
      <c r="Q6" s="192">
        <f>TRUNC(S6/R6)</f>
        <v>1683</v>
      </c>
      <c r="R6" s="18">
        <f>O6</f>
        <v>4</v>
      </c>
      <c r="S6" s="192">
        <f>'임금채 (3)'!G6</f>
        <v>6732</v>
      </c>
      <c r="T6" s="192">
        <f>B6+E6+H6+K6+N6+Q6</f>
        <v>301652</v>
      </c>
      <c r="U6" s="192">
        <f>D6+G6+J6+M6+P6+S6</f>
        <v>1206620</v>
      </c>
    </row>
    <row r="7" spans="1:21" ht="33" customHeight="1" thickBot="1" x14ac:dyDescent="0.2">
      <c r="A7" s="196"/>
      <c r="B7" s="197"/>
      <c r="C7" s="203"/>
      <c r="D7" s="197"/>
      <c r="E7" s="197"/>
      <c r="F7" s="203"/>
      <c r="G7" s="197"/>
      <c r="H7" s="197"/>
      <c r="I7" s="203"/>
      <c r="J7" s="197"/>
      <c r="K7" s="197"/>
      <c r="L7" s="203"/>
      <c r="M7" s="197"/>
      <c r="N7" s="197"/>
      <c r="O7" s="203"/>
      <c r="P7" s="197"/>
      <c r="Q7" s="197"/>
      <c r="R7" s="203"/>
      <c r="S7" s="197"/>
      <c r="T7" s="197"/>
      <c r="U7" s="197"/>
    </row>
    <row r="8" spans="1:21" ht="33" customHeight="1" thickTop="1" x14ac:dyDescent="0.15">
      <c r="A8" s="204" t="s">
        <v>19</v>
      </c>
      <c r="B8" s="205"/>
      <c r="C8" s="204">
        <f>SUM(C6:C7)</f>
        <v>4</v>
      </c>
      <c r="D8" s="206">
        <f>SUM(D6:D7)</f>
        <v>96502</v>
      </c>
      <c r="E8" s="205"/>
      <c r="F8" s="204">
        <f>SUM(F6:F7)</f>
        <v>4</v>
      </c>
      <c r="G8" s="206">
        <f>SUM(G6:G7)</f>
        <v>397791</v>
      </c>
      <c r="H8" s="205"/>
      <c r="I8" s="204">
        <f>SUM(I6:I7)</f>
        <v>4</v>
      </c>
      <c r="J8" s="206">
        <f>SUM(J6:J7)</f>
        <v>51513</v>
      </c>
      <c r="K8" s="205"/>
      <c r="L8" s="204">
        <f>SUM(L6:L7)</f>
        <v>4</v>
      </c>
      <c r="M8" s="206">
        <f>SUM(M6:M7)</f>
        <v>525039</v>
      </c>
      <c r="N8" s="205"/>
      <c r="O8" s="204">
        <f>SUM(O6:O7)</f>
        <v>4</v>
      </c>
      <c r="P8" s="206">
        <f>SUM(P6:P7)</f>
        <v>129043</v>
      </c>
      <c r="Q8" s="205"/>
      <c r="R8" s="204">
        <f>SUM(R6:R7)</f>
        <v>4</v>
      </c>
      <c r="S8" s="206">
        <f>SUM(S6:S7)</f>
        <v>6732</v>
      </c>
      <c r="T8" s="205"/>
      <c r="U8" s="206">
        <f>SUM(U6:U7)</f>
        <v>1206620</v>
      </c>
    </row>
    <row r="9" spans="1:21" ht="33" customHeight="1" x14ac:dyDescent="0.15">
      <c r="A9" s="207" t="s">
        <v>305</v>
      </c>
    </row>
    <row r="10" spans="1:21" ht="33" customHeight="1" x14ac:dyDescent="0.15">
      <c r="A10" s="207" t="s">
        <v>406</v>
      </c>
    </row>
    <row r="11" spans="1:21" ht="33" customHeight="1" x14ac:dyDescent="0.15">
      <c r="A11" s="207" t="s">
        <v>306</v>
      </c>
    </row>
    <row r="12" spans="1:21" ht="33" customHeight="1" x14ac:dyDescent="0.15">
      <c r="A12" s="207" t="s">
        <v>307</v>
      </c>
    </row>
    <row r="13" spans="1:21" ht="33" customHeight="1" x14ac:dyDescent="0.15">
      <c r="A13" s="207" t="s">
        <v>308</v>
      </c>
    </row>
    <row r="14" spans="1:21" ht="33" customHeight="1" x14ac:dyDescent="0.15">
      <c r="A14" s="207" t="s">
        <v>309</v>
      </c>
    </row>
    <row r="15" spans="1:21" ht="33" customHeight="1" x14ac:dyDescent="0.15">
      <c r="A15" s="207"/>
    </row>
    <row r="16" spans="1:21" ht="24.95" customHeight="1" x14ac:dyDescent="0.15"/>
    <row r="17" spans="4:21" ht="24.95" customHeight="1" x14ac:dyDescent="0.15">
      <c r="D17" s="69">
        <f>'산재 (3)'!G8</f>
        <v>96502</v>
      </c>
      <c r="E17" s="69"/>
      <c r="F17" s="69"/>
      <c r="G17" s="69">
        <f>'건강 (3)'!G8</f>
        <v>397791</v>
      </c>
      <c r="H17" s="69"/>
      <c r="I17" s="69"/>
      <c r="J17" s="69">
        <f>'노인 (3)'!D8</f>
        <v>51513</v>
      </c>
      <c r="K17" s="69"/>
      <c r="L17" s="69"/>
      <c r="M17" s="69">
        <f>'연금 (3)'!G8</f>
        <v>525039</v>
      </c>
      <c r="N17" s="69"/>
      <c r="O17" s="69"/>
      <c r="P17" s="69">
        <f>'고용 (3)'!G8</f>
        <v>129043</v>
      </c>
      <c r="Q17" s="69"/>
      <c r="R17" s="69"/>
      <c r="S17" s="69">
        <f>'임금채 (3)'!G8</f>
        <v>6732</v>
      </c>
      <c r="T17" s="69"/>
      <c r="U17" s="69">
        <f>SUM(D17:S17)</f>
        <v>1206620</v>
      </c>
    </row>
    <row r="18" spans="4:21" ht="24.95" customHeight="1" x14ac:dyDescent="0.15">
      <c r="D18" s="169">
        <f>D8-D17</f>
        <v>0</v>
      </c>
      <c r="F18" s="169"/>
      <c r="G18" s="169">
        <f>G8-G17</f>
        <v>0</v>
      </c>
      <c r="J18" s="169">
        <f>J8-J17</f>
        <v>0</v>
      </c>
      <c r="M18" s="169">
        <f>M8-M17</f>
        <v>0</v>
      </c>
      <c r="P18" s="169">
        <f>P8-P17</f>
        <v>0</v>
      </c>
      <c r="S18" s="169">
        <f>S8-S17</f>
        <v>0</v>
      </c>
      <c r="U18" s="169">
        <f>U8-U17</f>
        <v>0</v>
      </c>
    </row>
    <row r="19" spans="4:21" ht="24.95" customHeight="1" x14ac:dyDescent="0.15">
      <c r="D19" s="169"/>
      <c r="G19" s="169"/>
      <c r="J19" s="169"/>
      <c r="M19" s="169"/>
      <c r="P19" s="169"/>
      <c r="S19" s="169"/>
      <c r="U19" s="169"/>
    </row>
    <row r="20" spans="4:21" ht="24.95" customHeight="1" x14ac:dyDescent="0.15"/>
    <row r="21" spans="4:21" ht="24.95" customHeight="1" x14ac:dyDescent="0.15"/>
    <row r="22" spans="4:21" ht="24.95" customHeight="1" x14ac:dyDescent="0.15"/>
    <row r="23" spans="4:21" ht="24.95" customHeight="1" x14ac:dyDescent="0.15"/>
    <row r="24" spans="4:21" ht="24.95" customHeight="1" x14ac:dyDescent="0.15"/>
    <row r="25" spans="4:21" ht="24.95" customHeight="1" x14ac:dyDescent="0.15"/>
    <row r="26" spans="4:21" ht="24.95" customHeight="1" x14ac:dyDescent="0.15"/>
    <row r="27" spans="4:21" ht="24.95" customHeight="1" x14ac:dyDescent="0.15"/>
    <row r="28" spans="4:21" ht="24.95" customHeight="1" x14ac:dyDescent="0.15"/>
    <row r="29" spans="4:21" ht="24.95" customHeight="1" x14ac:dyDescent="0.15"/>
    <row r="30" spans="4:21" ht="24.95" customHeight="1" x14ac:dyDescent="0.15"/>
    <row r="31" spans="4:21" ht="24.95" customHeight="1" x14ac:dyDescent="0.15"/>
    <row r="32" spans="4:21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</sheetData>
  <mergeCells count="8">
    <mergeCell ref="Q4:S4"/>
    <mergeCell ref="T4:U4"/>
    <mergeCell ref="A4:A5"/>
    <mergeCell ref="B4:D4"/>
    <mergeCell ref="E4:G4"/>
    <mergeCell ref="H4:J4"/>
    <mergeCell ref="K4:M4"/>
    <mergeCell ref="N4:P4"/>
  </mergeCells>
  <phoneticPr fontId="17" type="noConversion"/>
  <printOptions horizontalCentered="1"/>
  <pageMargins left="0.43307086614173229" right="0.43307086614173229" top="0.78740157480314965" bottom="0.6692913385826772" header="0.51181102362204722" footer="0.51181102362204722"/>
  <pageSetup paperSize="9" scale="58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6.44140625" style="76" customWidth="1"/>
    <col min="3" max="3" width="11.109375" style="33" customWidth="1"/>
    <col min="4" max="4" width="10.44140625" style="76" bestFit="1" customWidth="1"/>
    <col min="5" max="5" width="10.109375" style="76" customWidth="1"/>
    <col min="6" max="6" width="12.21875" style="33" customWidth="1"/>
    <col min="7" max="7" width="10.77734375" style="33" customWidth="1"/>
    <col min="8" max="8" width="12.5546875" style="76" customWidth="1"/>
    <col min="9" max="9" width="10.33203125" style="73" customWidth="1"/>
    <col min="10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6.4414062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6.4414062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6.4414062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6.4414062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6.4414062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6.4414062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6.4414062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6.4414062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6.4414062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6.4414062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6.4414062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6.4414062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6.4414062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6.4414062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6.4414062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6.4414062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6.4414062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6.4414062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6.4414062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6.4414062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6.4414062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6.4414062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6.4414062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6.4414062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6.4414062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6.4414062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6.4414062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6.4414062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6.4414062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6.4414062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6.4414062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6.4414062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6.4414062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6.4414062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6.4414062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6.4414062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6.4414062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6.4414062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6.4414062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6.4414062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6.4414062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6.4414062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6.4414062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6.4414062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6.4414062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6.4414062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6.4414062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6.4414062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6.4414062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6.4414062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6.4414062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6.4414062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6.4414062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6.4414062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6.4414062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6.4414062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6.4414062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6.4414062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6.4414062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6.4414062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6.4414062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6.4414062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6.4414062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93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+'보험집 (3)'!A3</f>
        <v>■ 과업명:백남준아트센터 기획전 방호인력 도급 용역[1개월 미만(8월) 기준]</v>
      </c>
      <c r="B3" s="125"/>
      <c r="C3" s="135"/>
      <c r="D3" s="123"/>
      <c r="E3" s="123"/>
      <c r="F3" s="135"/>
      <c r="G3" s="78" t="s">
        <v>315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115" t="s">
        <v>335</v>
      </c>
      <c r="I5" s="115" t="s">
        <v>336</v>
      </c>
      <c r="J5" s="115" t="s">
        <v>337</v>
      </c>
      <c r="S5" s="73"/>
    </row>
    <row r="6" spans="1:19" ht="30" customHeight="1" x14ac:dyDescent="0.15">
      <c r="A6" s="115" t="str">
        <f>'보험집 (3)'!A6</f>
        <v>방호원</v>
      </c>
      <c r="B6" s="289">
        <f>J6</f>
        <v>8.6E-3</v>
      </c>
      <c r="C6" s="208">
        <f>'노집 (3)'!D6</f>
        <v>8275440</v>
      </c>
      <c r="D6" s="208">
        <f>'노집 (3)'!G6</f>
        <v>993052</v>
      </c>
      <c r="E6" s="208">
        <f>'노집 (3)'!J6</f>
        <v>1952720</v>
      </c>
      <c r="F6" s="208">
        <f>SUM(C6:E6)</f>
        <v>11221212</v>
      </c>
      <c r="G6" s="208">
        <f>TRUNC(F6*$B$6)</f>
        <v>96502</v>
      </c>
      <c r="H6" s="282">
        <f>(8/1000)</f>
        <v>8.0000000000000002E-3</v>
      </c>
      <c r="I6" s="282">
        <f>(0.6/1000)</f>
        <v>5.9999999999999995E-4</v>
      </c>
      <c r="J6" s="274">
        <f>SUM(H6:I6)</f>
        <v>8.6E-3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1952720</v>
      </c>
      <c r="F8" s="213">
        <f>SUM(F6:F7)</f>
        <v>11221212</v>
      </c>
      <c r="G8" s="213">
        <f>SUM(G6:G7)</f>
        <v>96502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469</v>
      </c>
      <c r="B10" s="73"/>
      <c r="C10" s="69"/>
      <c r="F10" s="69"/>
      <c r="G10" s="69"/>
    </row>
    <row r="11" spans="1:19" ht="30" customHeight="1" x14ac:dyDescent="0.15">
      <c r="A11" s="73" t="s">
        <v>471</v>
      </c>
      <c r="B11" s="73"/>
      <c r="C11" s="69"/>
      <c r="F11" s="69"/>
      <c r="G11" s="69"/>
    </row>
    <row r="12" spans="1:19" ht="30" customHeight="1" x14ac:dyDescent="0.15">
      <c r="A12" s="73" t="s">
        <v>473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  <row r="15" spans="1:19" ht="30" customHeight="1" x14ac:dyDescent="0.15">
      <c r="C15" s="33">
        <f>'기본 (3)'!E7</f>
        <v>8275440</v>
      </c>
      <c r="D15" s="147">
        <f>'상금 (3)'!E7</f>
        <v>993052</v>
      </c>
      <c r="E15" s="147">
        <f>'제수당집 (3)'!G11</f>
        <v>1952720</v>
      </c>
    </row>
    <row r="16" spans="1:19" ht="30" customHeight="1" x14ac:dyDescent="0.15">
      <c r="C16" s="33">
        <f>C8-C15</f>
        <v>0</v>
      </c>
      <c r="D16" s="33">
        <f t="shared" ref="D16:E16" si="0">D8-D15</f>
        <v>0</v>
      </c>
      <c r="E16" s="33">
        <f t="shared" si="0"/>
        <v>0</v>
      </c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1181102362204722" right="0.43307086614173229" top="1.0236220472440944" bottom="0.98425196850393704" header="0.51181102362204722" footer="0.51181102362204722"/>
  <pageSetup paperSize="9" scale="98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6.44140625" style="76" customWidth="1"/>
    <col min="3" max="3" width="9.6640625" style="33" bestFit="1" customWidth="1"/>
    <col min="4" max="4" width="9.5546875" style="76" bestFit="1" customWidth="1"/>
    <col min="5" max="5" width="10.109375" style="76" customWidth="1"/>
    <col min="6" max="7" width="12.21875" style="33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6.4414062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6.4414062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6.4414062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6.4414062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6.4414062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6.4414062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6.4414062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6.4414062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6.4414062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6.4414062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6.4414062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6.4414062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6.4414062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6.4414062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6.4414062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6.4414062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6.4414062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6.4414062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6.4414062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6.4414062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6.4414062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6.4414062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6.4414062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6.4414062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6.4414062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6.4414062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6.4414062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6.4414062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6.4414062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6.4414062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6.4414062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6.4414062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6.4414062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6.4414062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6.4414062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6.4414062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6.4414062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6.4414062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6.4414062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6.4414062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6.4414062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6.4414062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6.4414062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6.4414062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6.4414062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6.4414062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6.4414062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6.4414062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6.4414062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6.4414062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6.4414062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6.4414062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6.4414062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6.4414062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6.4414062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6.4414062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6.4414062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6.4414062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6.4414062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6.4414062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6.4414062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6.4414062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6.4414062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96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+'산재 (3)'!A3</f>
        <v>■ 과업명:백남준아트센터 기획전 방호인력 도급 용역[1개월 미만(8월) 기준]</v>
      </c>
      <c r="B3" s="125"/>
      <c r="C3" s="135"/>
      <c r="D3" s="123"/>
      <c r="E3" s="123"/>
      <c r="F3" s="135"/>
      <c r="G3" s="78" t="s">
        <v>138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73"/>
      <c r="S5" s="73"/>
    </row>
    <row r="6" spans="1:19" ht="30" customHeight="1" x14ac:dyDescent="0.15">
      <c r="A6" s="115" t="str">
        <f>'산재 (3)'!A6</f>
        <v>방호원</v>
      </c>
      <c r="B6" s="348">
        <f>H6</f>
        <v>3.5450000000000002E-2</v>
      </c>
      <c r="C6" s="208">
        <f>'산재 (3)'!C6</f>
        <v>8275440</v>
      </c>
      <c r="D6" s="208">
        <f>'산재 (3)'!D6</f>
        <v>993052</v>
      </c>
      <c r="E6" s="208">
        <f>'산재 (3)'!E6</f>
        <v>1952720</v>
      </c>
      <c r="F6" s="208">
        <f>SUM(C6:E6)</f>
        <v>11221212</v>
      </c>
      <c r="G6" s="208">
        <f>TRUNC(F6*$B$6)</f>
        <v>397791</v>
      </c>
      <c r="H6" s="274">
        <f>(709/10000)/2</f>
        <v>3.5450000000000002E-2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1952720</v>
      </c>
      <c r="F8" s="213">
        <f>SUM(F6:F7)</f>
        <v>11221212</v>
      </c>
      <c r="G8" s="213">
        <f>SUM(G6:G7)</f>
        <v>397791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469</v>
      </c>
      <c r="B10" s="73"/>
      <c r="C10" s="69"/>
      <c r="F10" s="69"/>
      <c r="G10" s="69"/>
    </row>
    <row r="11" spans="1:19" ht="30" customHeight="1" x14ac:dyDescent="0.15">
      <c r="A11" s="73" t="s">
        <v>471</v>
      </c>
      <c r="B11" s="73"/>
      <c r="C11" s="69"/>
      <c r="F11" s="69"/>
      <c r="G11" s="69"/>
    </row>
    <row r="12" spans="1:19" ht="30" customHeight="1" x14ac:dyDescent="0.15">
      <c r="A12" s="73" t="s">
        <v>319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47244094488188981" right="0.47244094488188981" top="1.0236220472440944" bottom="0.98425196850393704" header="0.51181102362204722" footer="0.51181102362204722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21.77734375" style="76" customWidth="1"/>
    <col min="2" max="2" width="10.77734375" style="76" customWidth="1"/>
    <col min="3" max="3" width="27.77734375" style="33" customWidth="1"/>
    <col min="4" max="4" width="16.21875" style="33" customWidth="1"/>
    <col min="5" max="5" width="16.109375" style="76" customWidth="1"/>
    <col min="6" max="7" width="8.21875" style="73" customWidth="1"/>
    <col min="8" max="8" width="11.33203125" style="73" customWidth="1"/>
    <col min="9" max="9" width="7.33203125" style="73" customWidth="1"/>
    <col min="10" max="10" width="8.21875" style="73" customWidth="1"/>
    <col min="11" max="11" width="14.5546875" style="73" customWidth="1"/>
    <col min="12" max="15" width="8.88671875" style="73"/>
    <col min="16" max="16" width="8.88671875" style="76"/>
    <col min="17" max="256" width="8.88671875" style="73"/>
    <col min="257" max="257" width="21.5546875" style="73" customWidth="1"/>
    <col min="258" max="258" width="9.33203125" style="73" customWidth="1"/>
    <col min="259" max="259" width="23" style="73" customWidth="1"/>
    <col min="260" max="260" width="19.44140625" style="73" customWidth="1"/>
    <col min="261" max="261" width="16.109375" style="73" customWidth="1"/>
    <col min="262" max="263" width="8.21875" style="73" customWidth="1"/>
    <col min="264" max="264" width="11.33203125" style="73" customWidth="1"/>
    <col min="265" max="265" width="7.33203125" style="73" customWidth="1"/>
    <col min="266" max="266" width="8.21875" style="73" customWidth="1"/>
    <col min="267" max="267" width="14.5546875" style="73" customWidth="1"/>
    <col min="268" max="512" width="8.88671875" style="73"/>
    <col min="513" max="513" width="21.5546875" style="73" customWidth="1"/>
    <col min="514" max="514" width="9.33203125" style="73" customWidth="1"/>
    <col min="515" max="515" width="23" style="73" customWidth="1"/>
    <col min="516" max="516" width="19.44140625" style="73" customWidth="1"/>
    <col min="517" max="517" width="16.109375" style="73" customWidth="1"/>
    <col min="518" max="519" width="8.21875" style="73" customWidth="1"/>
    <col min="520" max="520" width="11.33203125" style="73" customWidth="1"/>
    <col min="521" max="521" width="7.33203125" style="73" customWidth="1"/>
    <col min="522" max="522" width="8.21875" style="73" customWidth="1"/>
    <col min="523" max="523" width="14.5546875" style="73" customWidth="1"/>
    <col min="524" max="768" width="8.88671875" style="73"/>
    <col min="769" max="769" width="21.5546875" style="73" customWidth="1"/>
    <col min="770" max="770" width="9.33203125" style="73" customWidth="1"/>
    <col min="771" max="771" width="23" style="73" customWidth="1"/>
    <col min="772" max="772" width="19.44140625" style="73" customWidth="1"/>
    <col min="773" max="773" width="16.109375" style="73" customWidth="1"/>
    <col min="774" max="775" width="8.21875" style="73" customWidth="1"/>
    <col min="776" max="776" width="11.33203125" style="73" customWidth="1"/>
    <col min="777" max="777" width="7.33203125" style="73" customWidth="1"/>
    <col min="778" max="778" width="8.21875" style="73" customWidth="1"/>
    <col min="779" max="779" width="14.5546875" style="73" customWidth="1"/>
    <col min="780" max="1024" width="8.88671875" style="73"/>
    <col min="1025" max="1025" width="21.5546875" style="73" customWidth="1"/>
    <col min="1026" max="1026" width="9.33203125" style="73" customWidth="1"/>
    <col min="1027" max="1027" width="23" style="73" customWidth="1"/>
    <col min="1028" max="1028" width="19.44140625" style="73" customWidth="1"/>
    <col min="1029" max="1029" width="16.109375" style="73" customWidth="1"/>
    <col min="1030" max="1031" width="8.21875" style="73" customWidth="1"/>
    <col min="1032" max="1032" width="11.33203125" style="73" customWidth="1"/>
    <col min="1033" max="1033" width="7.33203125" style="73" customWidth="1"/>
    <col min="1034" max="1034" width="8.21875" style="73" customWidth="1"/>
    <col min="1035" max="1035" width="14.5546875" style="73" customWidth="1"/>
    <col min="1036" max="1280" width="8.88671875" style="73"/>
    <col min="1281" max="1281" width="21.5546875" style="73" customWidth="1"/>
    <col min="1282" max="1282" width="9.33203125" style="73" customWidth="1"/>
    <col min="1283" max="1283" width="23" style="73" customWidth="1"/>
    <col min="1284" max="1284" width="19.44140625" style="73" customWidth="1"/>
    <col min="1285" max="1285" width="16.109375" style="73" customWidth="1"/>
    <col min="1286" max="1287" width="8.21875" style="73" customWidth="1"/>
    <col min="1288" max="1288" width="11.33203125" style="73" customWidth="1"/>
    <col min="1289" max="1289" width="7.33203125" style="73" customWidth="1"/>
    <col min="1290" max="1290" width="8.21875" style="73" customWidth="1"/>
    <col min="1291" max="1291" width="14.5546875" style="73" customWidth="1"/>
    <col min="1292" max="1536" width="8.88671875" style="73"/>
    <col min="1537" max="1537" width="21.5546875" style="73" customWidth="1"/>
    <col min="1538" max="1538" width="9.33203125" style="73" customWidth="1"/>
    <col min="1539" max="1539" width="23" style="73" customWidth="1"/>
    <col min="1540" max="1540" width="19.44140625" style="73" customWidth="1"/>
    <col min="1541" max="1541" width="16.109375" style="73" customWidth="1"/>
    <col min="1542" max="1543" width="8.21875" style="73" customWidth="1"/>
    <col min="1544" max="1544" width="11.33203125" style="73" customWidth="1"/>
    <col min="1545" max="1545" width="7.33203125" style="73" customWidth="1"/>
    <col min="1546" max="1546" width="8.21875" style="73" customWidth="1"/>
    <col min="1547" max="1547" width="14.5546875" style="73" customWidth="1"/>
    <col min="1548" max="1792" width="8.88671875" style="73"/>
    <col min="1793" max="1793" width="21.5546875" style="73" customWidth="1"/>
    <col min="1794" max="1794" width="9.33203125" style="73" customWidth="1"/>
    <col min="1795" max="1795" width="23" style="73" customWidth="1"/>
    <col min="1796" max="1796" width="19.44140625" style="73" customWidth="1"/>
    <col min="1797" max="1797" width="16.109375" style="73" customWidth="1"/>
    <col min="1798" max="1799" width="8.21875" style="73" customWidth="1"/>
    <col min="1800" max="1800" width="11.33203125" style="73" customWidth="1"/>
    <col min="1801" max="1801" width="7.33203125" style="73" customWidth="1"/>
    <col min="1802" max="1802" width="8.21875" style="73" customWidth="1"/>
    <col min="1803" max="1803" width="14.5546875" style="73" customWidth="1"/>
    <col min="1804" max="2048" width="8.88671875" style="73"/>
    <col min="2049" max="2049" width="21.5546875" style="73" customWidth="1"/>
    <col min="2050" max="2050" width="9.33203125" style="73" customWidth="1"/>
    <col min="2051" max="2051" width="23" style="73" customWidth="1"/>
    <col min="2052" max="2052" width="19.44140625" style="73" customWidth="1"/>
    <col min="2053" max="2053" width="16.109375" style="73" customWidth="1"/>
    <col min="2054" max="2055" width="8.21875" style="73" customWidth="1"/>
    <col min="2056" max="2056" width="11.33203125" style="73" customWidth="1"/>
    <col min="2057" max="2057" width="7.33203125" style="73" customWidth="1"/>
    <col min="2058" max="2058" width="8.21875" style="73" customWidth="1"/>
    <col min="2059" max="2059" width="14.5546875" style="73" customWidth="1"/>
    <col min="2060" max="2304" width="8.88671875" style="73"/>
    <col min="2305" max="2305" width="21.5546875" style="73" customWidth="1"/>
    <col min="2306" max="2306" width="9.33203125" style="73" customWidth="1"/>
    <col min="2307" max="2307" width="23" style="73" customWidth="1"/>
    <col min="2308" max="2308" width="19.44140625" style="73" customWidth="1"/>
    <col min="2309" max="2309" width="16.109375" style="73" customWidth="1"/>
    <col min="2310" max="2311" width="8.21875" style="73" customWidth="1"/>
    <col min="2312" max="2312" width="11.33203125" style="73" customWidth="1"/>
    <col min="2313" max="2313" width="7.33203125" style="73" customWidth="1"/>
    <col min="2314" max="2314" width="8.21875" style="73" customWidth="1"/>
    <col min="2315" max="2315" width="14.5546875" style="73" customWidth="1"/>
    <col min="2316" max="2560" width="8.88671875" style="73"/>
    <col min="2561" max="2561" width="21.5546875" style="73" customWidth="1"/>
    <col min="2562" max="2562" width="9.33203125" style="73" customWidth="1"/>
    <col min="2563" max="2563" width="23" style="73" customWidth="1"/>
    <col min="2564" max="2564" width="19.44140625" style="73" customWidth="1"/>
    <col min="2565" max="2565" width="16.109375" style="73" customWidth="1"/>
    <col min="2566" max="2567" width="8.21875" style="73" customWidth="1"/>
    <col min="2568" max="2568" width="11.33203125" style="73" customWidth="1"/>
    <col min="2569" max="2569" width="7.33203125" style="73" customWidth="1"/>
    <col min="2570" max="2570" width="8.21875" style="73" customWidth="1"/>
    <col min="2571" max="2571" width="14.5546875" style="73" customWidth="1"/>
    <col min="2572" max="2816" width="8.88671875" style="73"/>
    <col min="2817" max="2817" width="21.5546875" style="73" customWidth="1"/>
    <col min="2818" max="2818" width="9.33203125" style="73" customWidth="1"/>
    <col min="2819" max="2819" width="23" style="73" customWidth="1"/>
    <col min="2820" max="2820" width="19.44140625" style="73" customWidth="1"/>
    <col min="2821" max="2821" width="16.109375" style="73" customWidth="1"/>
    <col min="2822" max="2823" width="8.21875" style="73" customWidth="1"/>
    <col min="2824" max="2824" width="11.33203125" style="73" customWidth="1"/>
    <col min="2825" max="2825" width="7.33203125" style="73" customWidth="1"/>
    <col min="2826" max="2826" width="8.21875" style="73" customWidth="1"/>
    <col min="2827" max="2827" width="14.5546875" style="73" customWidth="1"/>
    <col min="2828" max="3072" width="8.88671875" style="73"/>
    <col min="3073" max="3073" width="21.5546875" style="73" customWidth="1"/>
    <col min="3074" max="3074" width="9.33203125" style="73" customWidth="1"/>
    <col min="3075" max="3075" width="23" style="73" customWidth="1"/>
    <col min="3076" max="3076" width="19.44140625" style="73" customWidth="1"/>
    <col min="3077" max="3077" width="16.109375" style="73" customWidth="1"/>
    <col min="3078" max="3079" width="8.21875" style="73" customWidth="1"/>
    <col min="3080" max="3080" width="11.33203125" style="73" customWidth="1"/>
    <col min="3081" max="3081" width="7.33203125" style="73" customWidth="1"/>
    <col min="3082" max="3082" width="8.21875" style="73" customWidth="1"/>
    <col min="3083" max="3083" width="14.5546875" style="73" customWidth="1"/>
    <col min="3084" max="3328" width="8.88671875" style="73"/>
    <col min="3329" max="3329" width="21.5546875" style="73" customWidth="1"/>
    <col min="3330" max="3330" width="9.33203125" style="73" customWidth="1"/>
    <col min="3331" max="3331" width="23" style="73" customWidth="1"/>
    <col min="3332" max="3332" width="19.44140625" style="73" customWidth="1"/>
    <col min="3333" max="3333" width="16.109375" style="73" customWidth="1"/>
    <col min="3334" max="3335" width="8.21875" style="73" customWidth="1"/>
    <col min="3336" max="3336" width="11.33203125" style="73" customWidth="1"/>
    <col min="3337" max="3337" width="7.33203125" style="73" customWidth="1"/>
    <col min="3338" max="3338" width="8.21875" style="73" customWidth="1"/>
    <col min="3339" max="3339" width="14.5546875" style="73" customWidth="1"/>
    <col min="3340" max="3584" width="8.88671875" style="73"/>
    <col min="3585" max="3585" width="21.5546875" style="73" customWidth="1"/>
    <col min="3586" max="3586" width="9.33203125" style="73" customWidth="1"/>
    <col min="3587" max="3587" width="23" style="73" customWidth="1"/>
    <col min="3588" max="3588" width="19.44140625" style="73" customWidth="1"/>
    <col min="3589" max="3589" width="16.109375" style="73" customWidth="1"/>
    <col min="3590" max="3591" width="8.21875" style="73" customWidth="1"/>
    <col min="3592" max="3592" width="11.33203125" style="73" customWidth="1"/>
    <col min="3593" max="3593" width="7.33203125" style="73" customWidth="1"/>
    <col min="3594" max="3594" width="8.21875" style="73" customWidth="1"/>
    <col min="3595" max="3595" width="14.5546875" style="73" customWidth="1"/>
    <col min="3596" max="3840" width="8.88671875" style="73"/>
    <col min="3841" max="3841" width="21.5546875" style="73" customWidth="1"/>
    <col min="3842" max="3842" width="9.33203125" style="73" customWidth="1"/>
    <col min="3843" max="3843" width="23" style="73" customWidth="1"/>
    <col min="3844" max="3844" width="19.44140625" style="73" customWidth="1"/>
    <col min="3845" max="3845" width="16.109375" style="73" customWidth="1"/>
    <col min="3846" max="3847" width="8.21875" style="73" customWidth="1"/>
    <col min="3848" max="3848" width="11.33203125" style="73" customWidth="1"/>
    <col min="3849" max="3849" width="7.33203125" style="73" customWidth="1"/>
    <col min="3850" max="3850" width="8.21875" style="73" customWidth="1"/>
    <col min="3851" max="3851" width="14.5546875" style="73" customWidth="1"/>
    <col min="3852" max="4096" width="8.88671875" style="73"/>
    <col min="4097" max="4097" width="21.5546875" style="73" customWidth="1"/>
    <col min="4098" max="4098" width="9.33203125" style="73" customWidth="1"/>
    <col min="4099" max="4099" width="23" style="73" customWidth="1"/>
    <col min="4100" max="4100" width="19.44140625" style="73" customWidth="1"/>
    <col min="4101" max="4101" width="16.109375" style="73" customWidth="1"/>
    <col min="4102" max="4103" width="8.21875" style="73" customWidth="1"/>
    <col min="4104" max="4104" width="11.33203125" style="73" customWidth="1"/>
    <col min="4105" max="4105" width="7.33203125" style="73" customWidth="1"/>
    <col min="4106" max="4106" width="8.21875" style="73" customWidth="1"/>
    <col min="4107" max="4107" width="14.5546875" style="73" customWidth="1"/>
    <col min="4108" max="4352" width="8.88671875" style="73"/>
    <col min="4353" max="4353" width="21.5546875" style="73" customWidth="1"/>
    <col min="4354" max="4354" width="9.33203125" style="73" customWidth="1"/>
    <col min="4355" max="4355" width="23" style="73" customWidth="1"/>
    <col min="4356" max="4356" width="19.44140625" style="73" customWidth="1"/>
    <col min="4357" max="4357" width="16.109375" style="73" customWidth="1"/>
    <col min="4358" max="4359" width="8.21875" style="73" customWidth="1"/>
    <col min="4360" max="4360" width="11.33203125" style="73" customWidth="1"/>
    <col min="4361" max="4361" width="7.33203125" style="73" customWidth="1"/>
    <col min="4362" max="4362" width="8.21875" style="73" customWidth="1"/>
    <col min="4363" max="4363" width="14.5546875" style="73" customWidth="1"/>
    <col min="4364" max="4608" width="8.88671875" style="73"/>
    <col min="4609" max="4609" width="21.5546875" style="73" customWidth="1"/>
    <col min="4610" max="4610" width="9.33203125" style="73" customWidth="1"/>
    <col min="4611" max="4611" width="23" style="73" customWidth="1"/>
    <col min="4612" max="4612" width="19.44140625" style="73" customWidth="1"/>
    <col min="4613" max="4613" width="16.109375" style="73" customWidth="1"/>
    <col min="4614" max="4615" width="8.21875" style="73" customWidth="1"/>
    <col min="4616" max="4616" width="11.33203125" style="73" customWidth="1"/>
    <col min="4617" max="4617" width="7.33203125" style="73" customWidth="1"/>
    <col min="4618" max="4618" width="8.21875" style="73" customWidth="1"/>
    <col min="4619" max="4619" width="14.5546875" style="73" customWidth="1"/>
    <col min="4620" max="4864" width="8.88671875" style="73"/>
    <col min="4865" max="4865" width="21.5546875" style="73" customWidth="1"/>
    <col min="4866" max="4866" width="9.33203125" style="73" customWidth="1"/>
    <col min="4867" max="4867" width="23" style="73" customWidth="1"/>
    <col min="4868" max="4868" width="19.44140625" style="73" customWidth="1"/>
    <col min="4869" max="4869" width="16.109375" style="73" customWidth="1"/>
    <col min="4870" max="4871" width="8.21875" style="73" customWidth="1"/>
    <col min="4872" max="4872" width="11.33203125" style="73" customWidth="1"/>
    <col min="4873" max="4873" width="7.33203125" style="73" customWidth="1"/>
    <col min="4874" max="4874" width="8.21875" style="73" customWidth="1"/>
    <col min="4875" max="4875" width="14.5546875" style="73" customWidth="1"/>
    <col min="4876" max="5120" width="8.88671875" style="73"/>
    <col min="5121" max="5121" width="21.5546875" style="73" customWidth="1"/>
    <col min="5122" max="5122" width="9.33203125" style="73" customWidth="1"/>
    <col min="5123" max="5123" width="23" style="73" customWidth="1"/>
    <col min="5124" max="5124" width="19.44140625" style="73" customWidth="1"/>
    <col min="5125" max="5125" width="16.109375" style="73" customWidth="1"/>
    <col min="5126" max="5127" width="8.21875" style="73" customWidth="1"/>
    <col min="5128" max="5128" width="11.33203125" style="73" customWidth="1"/>
    <col min="5129" max="5129" width="7.33203125" style="73" customWidth="1"/>
    <col min="5130" max="5130" width="8.21875" style="73" customWidth="1"/>
    <col min="5131" max="5131" width="14.5546875" style="73" customWidth="1"/>
    <col min="5132" max="5376" width="8.88671875" style="73"/>
    <col min="5377" max="5377" width="21.5546875" style="73" customWidth="1"/>
    <col min="5378" max="5378" width="9.33203125" style="73" customWidth="1"/>
    <col min="5379" max="5379" width="23" style="73" customWidth="1"/>
    <col min="5380" max="5380" width="19.44140625" style="73" customWidth="1"/>
    <col min="5381" max="5381" width="16.109375" style="73" customWidth="1"/>
    <col min="5382" max="5383" width="8.21875" style="73" customWidth="1"/>
    <col min="5384" max="5384" width="11.33203125" style="73" customWidth="1"/>
    <col min="5385" max="5385" width="7.33203125" style="73" customWidth="1"/>
    <col min="5386" max="5386" width="8.21875" style="73" customWidth="1"/>
    <col min="5387" max="5387" width="14.5546875" style="73" customWidth="1"/>
    <col min="5388" max="5632" width="8.88671875" style="73"/>
    <col min="5633" max="5633" width="21.5546875" style="73" customWidth="1"/>
    <col min="5634" max="5634" width="9.33203125" style="73" customWidth="1"/>
    <col min="5635" max="5635" width="23" style="73" customWidth="1"/>
    <col min="5636" max="5636" width="19.44140625" style="73" customWidth="1"/>
    <col min="5637" max="5637" width="16.109375" style="73" customWidth="1"/>
    <col min="5638" max="5639" width="8.21875" style="73" customWidth="1"/>
    <col min="5640" max="5640" width="11.33203125" style="73" customWidth="1"/>
    <col min="5641" max="5641" width="7.33203125" style="73" customWidth="1"/>
    <col min="5642" max="5642" width="8.21875" style="73" customWidth="1"/>
    <col min="5643" max="5643" width="14.5546875" style="73" customWidth="1"/>
    <col min="5644" max="5888" width="8.88671875" style="73"/>
    <col min="5889" max="5889" width="21.5546875" style="73" customWidth="1"/>
    <col min="5890" max="5890" width="9.33203125" style="73" customWidth="1"/>
    <col min="5891" max="5891" width="23" style="73" customWidth="1"/>
    <col min="5892" max="5892" width="19.44140625" style="73" customWidth="1"/>
    <col min="5893" max="5893" width="16.109375" style="73" customWidth="1"/>
    <col min="5894" max="5895" width="8.21875" style="73" customWidth="1"/>
    <col min="5896" max="5896" width="11.33203125" style="73" customWidth="1"/>
    <col min="5897" max="5897" width="7.33203125" style="73" customWidth="1"/>
    <col min="5898" max="5898" width="8.21875" style="73" customWidth="1"/>
    <col min="5899" max="5899" width="14.5546875" style="73" customWidth="1"/>
    <col min="5900" max="6144" width="8.88671875" style="73"/>
    <col min="6145" max="6145" width="21.5546875" style="73" customWidth="1"/>
    <col min="6146" max="6146" width="9.33203125" style="73" customWidth="1"/>
    <col min="6147" max="6147" width="23" style="73" customWidth="1"/>
    <col min="6148" max="6148" width="19.44140625" style="73" customWidth="1"/>
    <col min="6149" max="6149" width="16.109375" style="73" customWidth="1"/>
    <col min="6150" max="6151" width="8.21875" style="73" customWidth="1"/>
    <col min="6152" max="6152" width="11.33203125" style="73" customWidth="1"/>
    <col min="6153" max="6153" width="7.33203125" style="73" customWidth="1"/>
    <col min="6154" max="6154" width="8.21875" style="73" customWidth="1"/>
    <col min="6155" max="6155" width="14.5546875" style="73" customWidth="1"/>
    <col min="6156" max="6400" width="8.88671875" style="73"/>
    <col min="6401" max="6401" width="21.5546875" style="73" customWidth="1"/>
    <col min="6402" max="6402" width="9.33203125" style="73" customWidth="1"/>
    <col min="6403" max="6403" width="23" style="73" customWidth="1"/>
    <col min="6404" max="6404" width="19.44140625" style="73" customWidth="1"/>
    <col min="6405" max="6405" width="16.109375" style="73" customWidth="1"/>
    <col min="6406" max="6407" width="8.21875" style="73" customWidth="1"/>
    <col min="6408" max="6408" width="11.33203125" style="73" customWidth="1"/>
    <col min="6409" max="6409" width="7.33203125" style="73" customWidth="1"/>
    <col min="6410" max="6410" width="8.21875" style="73" customWidth="1"/>
    <col min="6411" max="6411" width="14.5546875" style="73" customWidth="1"/>
    <col min="6412" max="6656" width="8.88671875" style="73"/>
    <col min="6657" max="6657" width="21.5546875" style="73" customWidth="1"/>
    <col min="6658" max="6658" width="9.33203125" style="73" customWidth="1"/>
    <col min="6659" max="6659" width="23" style="73" customWidth="1"/>
    <col min="6660" max="6660" width="19.44140625" style="73" customWidth="1"/>
    <col min="6661" max="6661" width="16.109375" style="73" customWidth="1"/>
    <col min="6662" max="6663" width="8.21875" style="73" customWidth="1"/>
    <col min="6664" max="6664" width="11.33203125" style="73" customWidth="1"/>
    <col min="6665" max="6665" width="7.33203125" style="73" customWidth="1"/>
    <col min="6666" max="6666" width="8.21875" style="73" customWidth="1"/>
    <col min="6667" max="6667" width="14.5546875" style="73" customWidth="1"/>
    <col min="6668" max="6912" width="8.88671875" style="73"/>
    <col min="6913" max="6913" width="21.5546875" style="73" customWidth="1"/>
    <col min="6914" max="6914" width="9.33203125" style="73" customWidth="1"/>
    <col min="6915" max="6915" width="23" style="73" customWidth="1"/>
    <col min="6916" max="6916" width="19.44140625" style="73" customWidth="1"/>
    <col min="6917" max="6917" width="16.109375" style="73" customWidth="1"/>
    <col min="6918" max="6919" width="8.21875" style="73" customWidth="1"/>
    <col min="6920" max="6920" width="11.33203125" style="73" customWidth="1"/>
    <col min="6921" max="6921" width="7.33203125" style="73" customWidth="1"/>
    <col min="6922" max="6922" width="8.21875" style="73" customWidth="1"/>
    <col min="6923" max="6923" width="14.5546875" style="73" customWidth="1"/>
    <col min="6924" max="7168" width="8.88671875" style="73"/>
    <col min="7169" max="7169" width="21.5546875" style="73" customWidth="1"/>
    <col min="7170" max="7170" width="9.33203125" style="73" customWidth="1"/>
    <col min="7171" max="7171" width="23" style="73" customWidth="1"/>
    <col min="7172" max="7172" width="19.44140625" style="73" customWidth="1"/>
    <col min="7173" max="7173" width="16.109375" style="73" customWidth="1"/>
    <col min="7174" max="7175" width="8.21875" style="73" customWidth="1"/>
    <col min="7176" max="7176" width="11.33203125" style="73" customWidth="1"/>
    <col min="7177" max="7177" width="7.33203125" style="73" customWidth="1"/>
    <col min="7178" max="7178" width="8.21875" style="73" customWidth="1"/>
    <col min="7179" max="7179" width="14.5546875" style="73" customWidth="1"/>
    <col min="7180" max="7424" width="8.88671875" style="73"/>
    <col min="7425" max="7425" width="21.5546875" style="73" customWidth="1"/>
    <col min="7426" max="7426" width="9.33203125" style="73" customWidth="1"/>
    <col min="7427" max="7427" width="23" style="73" customWidth="1"/>
    <col min="7428" max="7428" width="19.44140625" style="73" customWidth="1"/>
    <col min="7429" max="7429" width="16.109375" style="73" customWidth="1"/>
    <col min="7430" max="7431" width="8.21875" style="73" customWidth="1"/>
    <col min="7432" max="7432" width="11.33203125" style="73" customWidth="1"/>
    <col min="7433" max="7433" width="7.33203125" style="73" customWidth="1"/>
    <col min="7434" max="7434" width="8.21875" style="73" customWidth="1"/>
    <col min="7435" max="7435" width="14.5546875" style="73" customWidth="1"/>
    <col min="7436" max="7680" width="8.88671875" style="73"/>
    <col min="7681" max="7681" width="21.5546875" style="73" customWidth="1"/>
    <col min="7682" max="7682" width="9.33203125" style="73" customWidth="1"/>
    <col min="7683" max="7683" width="23" style="73" customWidth="1"/>
    <col min="7684" max="7684" width="19.44140625" style="73" customWidth="1"/>
    <col min="7685" max="7685" width="16.109375" style="73" customWidth="1"/>
    <col min="7686" max="7687" width="8.21875" style="73" customWidth="1"/>
    <col min="7688" max="7688" width="11.33203125" style="73" customWidth="1"/>
    <col min="7689" max="7689" width="7.33203125" style="73" customWidth="1"/>
    <col min="7690" max="7690" width="8.21875" style="73" customWidth="1"/>
    <col min="7691" max="7691" width="14.5546875" style="73" customWidth="1"/>
    <col min="7692" max="7936" width="8.88671875" style="73"/>
    <col min="7937" max="7937" width="21.5546875" style="73" customWidth="1"/>
    <col min="7938" max="7938" width="9.33203125" style="73" customWidth="1"/>
    <col min="7939" max="7939" width="23" style="73" customWidth="1"/>
    <col min="7940" max="7940" width="19.44140625" style="73" customWidth="1"/>
    <col min="7941" max="7941" width="16.109375" style="73" customWidth="1"/>
    <col min="7942" max="7943" width="8.21875" style="73" customWidth="1"/>
    <col min="7944" max="7944" width="11.33203125" style="73" customWidth="1"/>
    <col min="7945" max="7945" width="7.33203125" style="73" customWidth="1"/>
    <col min="7946" max="7946" width="8.21875" style="73" customWidth="1"/>
    <col min="7947" max="7947" width="14.5546875" style="73" customWidth="1"/>
    <col min="7948" max="8192" width="8.88671875" style="73"/>
    <col min="8193" max="8193" width="21.5546875" style="73" customWidth="1"/>
    <col min="8194" max="8194" width="9.33203125" style="73" customWidth="1"/>
    <col min="8195" max="8195" width="23" style="73" customWidth="1"/>
    <col min="8196" max="8196" width="19.44140625" style="73" customWidth="1"/>
    <col min="8197" max="8197" width="16.109375" style="73" customWidth="1"/>
    <col min="8198" max="8199" width="8.21875" style="73" customWidth="1"/>
    <col min="8200" max="8200" width="11.33203125" style="73" customWidth="1"/>
    <col min="8201" max="8201" width="7.33203125" style="73" customWidth="1"/>
    <col min="8202" max="8202" width="8.21875" style="73" customWidth="1"/>
    <col min="8203" max="8203" width="14.5546875" style="73" customWidth="1"/>
    <col min="8204" max="8448" width="8.88671875" style="73"/>
    <col min="8449" max="8449" width="21.5546875" style="73" customWidth="1"/>
    <col min="8450" max="8450" width="9.33203125" style="73" customWidth="1"/>
    <col min="8451" max="8451" width="23" style="73" customWidth="1"/>
    <col min="8452" max="8452" width="19.44140625" style="73" customWidth="1"/>
    <col min="8453" max="8453" width="16.109375" style="73" customWidth="1"/>
    <col min="8454" max="8455" width="8.21875" style="73" customWidth="1"/>
    <col min="8456" max="8456" width="11.33203125" style="73" customWidth="1"/>
    <col min="8457" max="8457" width="7.33203125" style="73" customWidth="1"/>
    <col min="8458" max="8458" width="8.21875" style="73" customWidth="1"/>
    <col min="8459" max="8459" width="14.5546875" style="73" customWidth="1"/>
    <col min="8460" max="8704" width="8.88671875" style="73"/>
    <col min="8705" max="8705" width="21.5546875" style="73" customWidth="1"/>
    <col min="8706" max="8706" width="9.33203125" style="73" customWidth="1"/>
    <col min="8707" max="8707" width="23" style="73" customWidth="1"/>
    <col min="8708" max="8708" width="19.44140625" style="73" customWidth="1"/>
    <col min="8709" max="8709" width="16.109375" style="73" customWidth="1"/>
    <col min="8710" max="8711" width="8.21875" style="73" customWidth="1"/>
    <col min="8712" max="8712" width="11.33203125" style="73" customWidth="1"/>
    <col min="8713" max="8713" width="7.33203125" style="73" customWidth="1"/>
    <col min="8714" max="8714" width="8.21875" style="73" customWidth="1"/>
    <col min="8715" max="8715" width="14.5546875" style="73" customWidth="1"/>
    <col min="8716" max="8960" width="8.88671875" style="73"/>
    <col min="8961" max="8961" width="21.5546875" style="73" customWidth="1"/>
    <col min="8962" max="8962" width="9.33203125" style="73" customWidth="1"/>
    <col min="8963" max="8963" width="23" style="73" customWidth="1"/>
    <col min="8964" max="8964" width="19.44140625" style="73" customWidth="1"/>
    <col min="8965" max="8965" width="16.109375" style="73" customWidth="1"/>
    <col min="8966" max="8967" width="8.21875" style="73" customWidth="1"/>
    <col min="8968" max="8968" width="11.33203125" style="73" customWidth="1"/>
    <col min="8969" max="8969" width="7.33203125" style="73" customWidth="1"/>
    <col min="8970" max="8970" width="8.21875" style="73" customWidth="1"/>
    <col min="8971" max="8971" width="14.5546875" style="73" customWidth="1"/>
    <col min="8972" max="9216" width="8.88671875" style="73"/>
    <col min="9217" max="9217" width="21.5546875" style="73" customWidth="1"/>
    <col min="9218" max="9218" width="9.33203125" style="73" customWidth="1"/>
    <col min="9219" max="9219" width="23" style="73" customWidth="1"/>
    <col min="9220" max="9220" width="19.44140625" style="73" customWidth="1"/>
    <col min="9221" max="9221" width="16.109375" style="73" customWidth="1"/>
    <col min="9222" max="9223" width="8.21875" style="73" customWidth="1"/>
    <col min="9224" max="9224" width="11.33203125" style="73" customWidth="1"/>
    <col min="9225" max="9225" width="7.33203125" style="73" customWidth="1"/>
    <col min="9226" max="9226" width="8.21875" style="73" customWidth="1"/>
    <col min="9227" max="9227" width="14.5546875" style="73" customWidth="1"/>
    <col min="9228" max="9472" width="8.88671875" style="73"/>
    <col min="9473" max="9473" width="21.5546875" style="73" customWidth="1"/>
    <col min="9474" max="9474" width="9.33203125" style="73" customWidth="1"/>
    <col min="9475" max="9475" width="23" style="73" customWidth="1"/>
    <col min="9476" max="9476" width="19.44140625" style="73" customWidth="1"/>
    <col min="9477" max="9477" width="16.109375" style="73" customWidth="1"/>
    <col min="9478" max="9479" width="8.21875" style="73" customWidth="1"/>
    <col min="9480" max="9480" width="11.33203125" style="73" customWidth="1"/>
    <col min="9481" max="9481" width="7.33203125" style="73" customWidth="1"/>
    <col min="9482" max="9482" width="8.21875" style="73" customWidth="1"/>
    <col min="9483" max="9483" width="14.5546875" style="73" customWidth="1"/>
    <col min="9484" max="9728" width="8.88671875" style="73"/>
    <col min="9729" max="9729" width="21.5546875" style="73" customWidth="1"/>
    <col min="9730" max="9730" width="9.33203125" style="73" customWidth="1"/>
    <col min="9731" max="9731" width="23" style="73" customWidth="1"/>
    <col min="9732" max="9732" width="19.44140625" style="73" customWidth="1"/>
    <col min="9733" max="9733" width="16.109375" style="73" customWidth="1"/>
    <col min="9734" max="9735" width="8.21875" style="73" customWidth="1"/>
    <col min="9736" max="9736" width="11.33203125" style="73" customWidth="1"/>
    <col min="9737" max="9737" width="7.33203125" style="73" customWidth="1"/>
    <col min="9738" max="9738" width="8.21875" style="73" customWidth="1"/>
    <col min="9739" max="9739" width="14.5546875" style="73" customWidth="1"/>
    <col min="9740" max="9984" width="8.88671875" style="73"/>
    <col min="9985" max="9985" width="21.5546875" style="73" customWidth="1"/>
    <col min="9986" max="9986" width="9.33203125" style="73" customWidth="1"/>
    <col min="9987" max="9987" width="23" style="73" customWidth="1"/>
    <col min="9988" max="9988" width="19.44140625" style="73" customWidth="1"/>
    <col min="9989" max="9989" width="16.109375" style="73" customWidth="1"/>
    <col min="9990" max="9991" width="8.21875" style="73" customWidth="1"/>
    <col min="9992" max="9992" width="11.33203125" style="73" customWidth="1"/>
    <col min="9993" max="9993" width="7.33203125" style="73" customWidth="1"/>
    <col min="9994" max="9994" width="8.21875" style="73" customWidth="1"/>
    <col min="9995" max="9995" width="14.5546875" style="73" customWidth="1"/>
    <col min="9996" max="10240" width="8.88671875" style="73"/>
    <col min="10241" max="10241" width="21.5546875" style="73" customWidth="1"/>
    <col min="10242" max="10242" width="9.33203125" style="73" customWidth="1"/>
    <col min="10243" max="10243" width="23" style="73" customWidth="1"/>
    <col min="10244" max="10244" width="19.44140625" style="73" customWidth="1"/>
    <col min="10245" max="10245" width="16.109375" style="73" customWidth="1"/>
    <col min="10246" max="10247" width="8.21875" style="73" customWidth="1"/>
    <col min="10248" max="10248" width="11.33203125" style="73" customWidth="1"/>
    <col min="10249" max="10249" width="7.33203125" style="73" customWidth="1"/>
    <col min="10250" max="10250" width="8.21875" style="73" customWidth="1"/>
    <col min="10251" max="10251" width="14.5546875" style="73" customWidth="1"/>
    <col min="10252" max="10496" width="8.88671875" style="73"/>
    <col min="10497" max="10497" width="21.5546875" style="73" customWidth="1"/>
    <col min="10498" max="10498" width="9.33203125" style="73" customWidth="1"/>
    <col min="10499" max="10499" width="23" style="73" customWidth="1"/>
    <col min="10500" max="10500" width="19.44140625" style="73" customWidth="1"/>
    <col min="10501" max="10501" width="16.109375" style="73" customWidth="1"/>
    <col min="10502" max="10503" width="8.21875" style="73" customWidth="1"/>
    <col min="10504" max="10504" width="11.33203125" style="73" customWidth="1"/>
    <col min="10505" max="10505" width="7.33203125" style="73" customWidth="1"/>
    <col min="10506" max="10506" width="8.21875" style="73" customWidth="1"/>
    <col min="10507" max="10507" width="14.5546875" style="73" customWidth="1"/>
    <col min="10508" max="10752" width="8.88671875" style="73"/>
    <col min="10753" max="10753" width="21.5546875" style="73" customWidth="1"/>
    <col min="10754" max="10754" width="9.33203125" style="73" customWidth="1"/>
    <col min="10755" max="10755" width="23" style="73" customWidth="1"/>
    <col min="10756" max="10756" width="19.44140625" style="73" customWidth="1"/>
    <col min="10757" max="10757" width="16.109375" style="73" customWidth="1"/>
    <col min="10758" max="10759" width="8.21875" style="73" customWidth="1"/>
    <col min="10760" max="10760" width="11.33203125" style="73" customWidth="1"/>
    <col min="10761" max="10761" width="7.33203125" style="73" customWidth="1"/>
    <col min="10762" max="10762" width="8.21875" style="73" customWidth="1"/>
    <col min="10763" max="10763" width="14.5546875" style="73" customWidth="1"/>
    <col min="10764" max="11008" width="8.88671875" style="73"/>
    <col min="11009" max="11009" width="21.5546875" style="73" customWidth="1"/>
    <col min="11010" max="11010" width="9.33203125" style="73" customWidth="1"/>
    <col min="11011" max="11011" width="23" style="73" customWidth="1"/>
    <col min="11012" max="11012" width="19.44140625" style="73" customWidth="1"/>
    <col min="11013" max="11013" width="16.109375" style="73" customWidth="1"/>
    <col min="11014" max="11015" width="8.21875" style="73" customWidth="1"/>
    <col min="11016" max="11016" width="11.33203125" style="73" customWidth="1"/>
    <col min="11017" max="11017" width="7.33203125" style="73" customWidth="1"/>
    <col min="11018" max="11018" width="8.21875" style="73" customWidth="1"/>
    <col min="11019" max="11019" width="14.5546875" style="73" customWidth="1"/>
    <col min="11020" max="11264" width="8.88671875" style="73"/>
    <col min="11265" max="11265" width="21.5546875" style="73" customWidth="1"/>
    <col min="11266" max="11266" width="9.33203125" style="73" customWidth="1"/>
    <col min="11267" max="11267" width="23" style="73" customWidth="1"/>
    <col min="11268" max="11268" width="19.44140625" style="73" customWidth="1"/>
    <col min="11269" max="11269" width="16.109375" style="73" customWidth="1"/>
    <col min="11270" max="11271" width="8.21875" style="73" customWidth="1"/>
    <col min="11272" max="11272" width="11.33203125" style="73" customWidth="1"/>
    <col min="11273" max="11273" width="7.33203125" style="73" customWidth="1"/>
    <col min="11274" max="11274" width="8.21875" style="73" customWidth="1"/>
    <col min="11275" max="11275" width="14.5546875" style="73" customWidth="1"/>
    <col min="11276" max="11520" width="8.88671875" style="73"/>
    <col min="11521" max="11521" width="21.5546875" style="73" customWidth="1"/>
    <col min="11522" max="11522" width="9.33203125" style="73" customWidth="1"/>
    <col min="11523" max="11523" width="23" style="73" customWidth="1"/>
    <col min="11524" max="11524" width="19.44140625" style="73" customWidth="1"/>
    <col min="11525" max="11525" width="16.109375" style="73" customWidth="1"/>
    <col min="11526" max="11527" width="8.21875" style="73" customWidth="1"/>
    <col min="11528" max="11528" width="11.33203125" style="73" customWidth="1"/>
    <col min="11529" max="11529" width="7.33203125" style="73" customWidth="1"/>
    <col min="11530" max="11530" width="8.21875" style="73" customWidth="1"/>
    <col min="11531" max="11531" width="14.5546875" style="73" customWidth="1"/>
    <col min="11532" max="11776" width="8.88671875" style="73"/>
    <col min="11777" max="11777" width="21.5546875" style="73" customWidth="1"/>
    <col min="11778" max="11778" width="9.33203125" style="73" customWidth="1"/>
    <col min="11779" max="11779" width="23" style="73" customWidth="1"/>
    <col min="11780" max="11780" width="19.44140625" style="73" customWidth="1"/>
    <col min="11781" max="11781" width="16.109375" style="73" customWidth="1"/>
    <col min="11782" max="11783" width="8.21875" style="73" customWidth="1"/>
    <col min="11784" max="11784" width="11.33203125" style="73" customWidth="1"/>
    <col min="11785" max="11785" width="7.33203125" style="73" customWidth="1"/>
    <col min="11786" max="11786" width="8.21875" style="73" customWidth="1"/>
    <col min="11787" max="11787" width="14.5546875" style="73" customWidth="1"/>
    <col min="11788" max="12032" width="8.88671875" style="73"/>
    <col min="12033" max="12033" width="21.5546875" style="73" customWidth="1"/>
    <col min="12034" max="12034" width="9.33203125" style="73" customWidth="1"/>
    <col min="12035" max="12035" width="23" style="73" customWidth="1"/>
    <col min="12036" max="12036" width="19.44140625" style="73" customWidth="1"/>
    <col min="12037" max="12037" width="16.109375" style="73" customWidth="1"/>
    <col min="12038" max="12039" width="8.21875" style="73" customWidth="1"/>
    <col min="12040" max="12040" width="11.33203125" style="73" customWidth="1"/>
    <col min="12041" max="12041" width="7.33203125" style="73" customWidth="1"/>
    <col min="12042" max="12042" width="8.21875" style="73" customWidth="1"/>
    <col min="12043" max="12043" width="14.5546875" style="73" customWidth="1"/>
    <col min="12044" max="12288" width="8.88671875" style="73"/>
    <col min="12289" max="12289" width="21.5546875" style="73" customWidth="1"/>
    <col min="12290" max="12290" width="9.33203125" style="73" customWidth="1"/>
    <col min="12291" max="12291" width="23" style="73" customWidth="1"/>
    <col min="12292" max="12292" width="19.44140625" style="73" customWidth="1"/>
    <col min="12293" max="12293" width="16.109375" style="73" customWidth="1"/>
    <col min="12294" max="12295" width="8.21875" style="73" customWidth="1"/>
    <col min="12296" max="12296" width="11.33203125" style="73" customWidth="1"/>
    <col min="12297" max="12297" width="7.33203125" style="73" customWidth="1"/>
    <col min="12298" max="12298" width="8.21875" style="73" customWidth="1"/>
    <col min="12299" max="12299" width="14.5546875" style="73" customWidth="1"/>
    <col min="12300" max="12544" width="8.88671875" style="73"/>
    <col min="12545" max="12545" width="21.5546875" style="73" customWidth="1"/>
    <col min="12546" max="12546" width="9.33203125" style="73" customWidth="1"/>
    <col min="12547" max="12547" width="23" style="73" customWidth="1"/>
    <col min="12548" max="12548" width="19.44140625" style="73" customWidth="1"/>
    <col min="12549" max="12549" width="16.109375" style="73" customWidth="1"/>
    <col min="12550" max="12551" width="8.21875" style="73" customWidth="1"/>
    <col min="12552" max="12552" width="11.33203125" style="73" customWidth="1"/>
    <col min="12553" max="12553" width="7.33203125" style="73" customWidth="1"/>
    <col min="12554" max="12554" width="8.21875" style="73" customWidth="1"/>
    <col min="12555" max="12555" width="14.5546875" style="73" customWidth="1"/>
    <col min="12556" max="12800" width="8.88671875" style="73"/>
    <col min="12801" max="12801" width="21.5546875" style="73" customWidth="1"/>
    <col min="12802" max="12802" width="9.33203125" style="73" customWidth="1"/>
    <col min="12803" max="12803" width="23" style="73" customWidth="1"/>
    <col min="12804" max="12804" width="19.44140625" style="73" customWidth="1"/>
    <col min="12805" max="12805" width="16.109375" style="73" customWidth="1"/>
    <col min="12806" max="12807" width="8.21875" style="73" customWidth="1"/>
    <col min="12808" max="12808" width="11.33203125" style="73" customWidth="1"/>
    <col min="12809" max="12809" width="7.33203125" style="73" customWidth="1"/>
    <col min="12810" max="12810" width="8.21875" style="73" customWidth="1"/>
    <col min="12811" max="12811" width="14.5546875" style="73" customWidth="1"/>
    <col min="12812" max="13056" width="8.88671875" style="73"/>
    <col min="13057" max="13057" width="21.5546875" style="73" customWidth="1"/>
    <col min="13058" max="13058" width="9.33203125" style="73" customWidth="1"/>
    <col min="13059" max="13059" width="23" style="73" customWidth="1"/>
    <col min="13060" max="13060" width="19.44140625" style="73" customWidth="1"/>
    <col min="13061" max="13061" width="16.109375" style="73" customWidth="1"/>
    <col min="13062" max="13063" width="8.21875" style="73" customWidth="1"/>
    <col min="13064" max="13064" width="11.33203125" style="73" customWidth="1"/>
    <col min="13065" max="13065" width="7.33203125" style="73" customWidth="1"/>
    <col min="13066" max="13066" width="8.21875" style="73" customWidth="1"/>
    <col min="13067" max="13067" width="14.5546875" style="73" customWidth="1"/>
    <col min="13068" max="13312" width="8.88671875" style="73"/>
    <col min="13313" max="13313" width="21.5546875" style="73" customWidth="1"/>
    <col min="13314" max="13314" width="9.33203125" style="73" customWidth="1"/>
    <col min="13315" max="13315" width="23" style="73" customWidth="1"/>
    <col min="13316" max="13316" width="19.44140625" style="73" customWidth="1"/>
    <col min="13317" max="13317" width="16.109375" style="73" customWidth="1"/>
    <col min="13318" max="13319" width="8.21875" style="73" customWidth="1"/>
    <col min="13320" max="13320" width="11.33203125" style="73" customWidth="1"/>
    <col min="13321" max="13321" width="7.33203125" style="73" customWidth="1"/>
    <col min="13322" max="13322" width="8.21875" style="73" customWidth="1"/>
    <col min="13323" max="13323" width="14.5546875" style="73" customWidth="1"/>
    <col min="13324" max="13568" width="8.88671875" style="73"/>
    <col min="13569" max="13569" width="21.5546875" style="73" customWidth="1"/>
    <col min="13570" max="13570" width="9.33203125" style="73" customWidth="1"/>
    <col min="13571" max="13571" width="23" style="73" customWidth="1"/>
    <col min="13572" max="13572" width="19.44140625" style="73" customWidth="1"/>
    <col min="13573" max="13573" width="16.109375" style="73" customWidth="1"/>
    <col min="13574" max="13575" width="8.21875" style="73" customWidth="1"/>
    <col min="13576" max="13576" width="11.33203125" style="73" customWidth="1"/>
    <col min="13577" max="13577" width="7.33203125" style="73" customWidth="1"/>
    <col min="13578" max="13578" width="8.21875" style="73" customWidth="1"/>
    <col min="13579" max="13579" width="14.5546875" style="73" customWidth="1"/>
    <col min="13580" max="13824" width="8.88671875" style="73"/>
    <col min="13825" max="13825" width="21.5546875" style="73" customWidth="1"/>
    <col min="13826" max="13826" width="9.33203125" style="73" customWidth="1"/>
    <col min="13827" max="13827" width="23" style="73" customWidth="1"/>
    <col min="13828" max="13828" width="19.44140625" style="73" customWidth="1"/>
    <col min="13829" max="13829" width="16.109375" style="73" customWidth="1"/>
    <col min="13830" max="13831" width="8.21875" style="73" customWidth="1"/>
    <col min="13832" max="13832" width="11.33203125" style="73" customWidth="1"/>
    <col min="13833" max="13833" width="7.33203125" style="73" customWidth="1"/>
    <col min="13834" max="13834" width="8.21875" style="73" customWidth="1"/>
    <col min="13835" max="13835" width="14.5546875" style="73" customWidth="1"/>
    <col min="13836" max="14080" width="8.88671875" style="73"/>
    <col min="14081" max="14081" width="21.5546875" style="73" customWidth="1"/>
    <col min="14082" max="14082" width="9.33203125" style="73" customWidth="1"/>
    <col min="14083" max="14083" width="23" style="73" customWidth="1"/>
    <col min="14084" max="14084" width="19.44140625" style="73" customWidth="1"/>
    <col min="14085" max="14085" width="16.109375" style="73" customWidth="1"/>
    <col min="14086" max="14087" width="8.21875" style="73" customWidth="1"/>
    <col min="14088" max="14088" width="11.33203125" style="73" customWidth="1"/>
    <col min="14089" max="14089" width="7.33203125" style="73" customWidth="1"/>
    <col min="14090" max="14090" width="8.21875" style="73" customWidth="1"/>
    <col min="14091" max="14091" width="14.5546875" style="73" customWidth="1"/>
    <col min="14092" max="14336" width="8.88671875" style="73"/>
    <col min="14337" max="14337" width="21.5546875" style="73" customWidth="1"/>
    <col min="14338" max="14338" width="9.33203125" style="73" customWidth="1"/>
    <col min="14339" max="14339" width="23" style="73" customWidth="1"/>
    <col min="14340" max="14340" width="19.44140625" style="73" customWidth="1"/>
    <col min="14341" max="14341" width="16.109375" style="73" customWidth="1"/>
    <col min="14342" max="14343" width="8.21875" style="73" customWidth="1"/>
    <col min="14344" max="14344" width="11.33203125" style="73" customWidth="1"/>
    <col min="14345" max="14345" width="7.33203125" style="73" customWidth="1"/>
    <col min="14346" max="14346" width="8.21875" style="73" customWidth="1"/>
    <col min="14347" max="14347" width="14.5546875" style="73" customWidth="1"/>
    <col min="14348" max="14592" width="8.88671875" style="73"/>
    <col min="14593" max="14593" width="21.5546875" style="73" customWidth="1"/>
    <col min="14594" max="14594" width="9.33203125" style="73" customWidth="1"/>
    <col min="14595" max="14595" width="23" style="73" customWidth="1"/>
    <col min="14596" max="14596" width="19.44140625" style="73" customWidth="1"/>
    <col min="14597" max="14597" width="16.109375" style="73" customWidth="1"/>
    <col min="14598" max="14599" width="8.21875" style="73" customWidth="1"/>
    <col min="14600" max="14600" width="11.33203125" style="73" customWidth="1"/>
    <col min="14601" max="14601" width="7.33203125" style="73" customWidth="1"/>
    <col min="14602" max="14602" width="8.21875" style="73" customWidth="1"/>
    <col min="14603" max="14603" width="14.5546875" style="73" customWidth="1"/>
    <col min="14604" max="14848" width="8.88671875" style="73"/>
    <col min="14849" max="14849" width="21.5546875" style="73" customWidth="1"/>
    <col min="14850" max="14850" width="9.33203125" style="73" customWidth="1"/>
    <col min="14851" max="14851" width="23" style="73" customWidth="1"/>
    <col min="14852" max="14852" width="19.44140625" style="73" customWidth="1"/>
    <col min="14853" max="14853" width="16.109375" style="73" customWidth="1"/>
    <col min="14854" max="14855" width="8.21875" style="73" customWidth="1"/>
    <col min="14856" max="14856" width="11.33203125" style="73" customWidth="1"/>
    <col min="14857" max="14857" width="7.33203125" style="73" customWidth="1"/>
    <col min="14858" max="14858" width="8.21875" style="73" customWidth="1"/>
    <col min="14859" max="14859" width="14.5546875" style="73" customWidth="1"/>
    <col min="14860" max="15104" width="8.88671875" style="73"/>
    <col min="15105" max="15105" width="21.5546875" style="73" customWidth="1"/>
    <col min="15106" max="15106" width="9.33203125" style="73" customWidth="1"/>
    <col min="15107" max="15107" width="23" style="73" customWidth="1"/>
    <col min="15108" max="15108" width="19.44140625" style="73" customWidth="1"/>
    <col min="15109" max="15109" width="16.109375" style="73" customWidth="1"/>
    <col min="15110" max="15111" width="8.21875" style="73" customWidth="1"/>
    <col min="15112" max="15112" width="11.33203125" style="73" customWidth="1"/>
    <col min="15113" max="15113" width="7.33203125" style="73" customWidth="1"/>
    <col min="15114" max="15114" width="8.21875" style="73" customWidth="1"/>
    <col min="15115" max="15115" width="14.5546875" style="73" customWidth="1"/>
    <col min="15116" max="15360" width="8.88671875" style="73"/>
    <col min="15361" max="15361" width="21.5546875" style="73" customWidth="1"/>
    <col min="15362" max="15362" width="9.33203125" style="73" customWidth="1"/>
    <col min="15363" max="15363" width="23" style="73" customWidth="1"/>
    <col min="15364" max="15364" width="19.44140625" style="73" customWidth="1"/>
    <col min="15365" max="15365" width="16.109375" style="73" customWidth="1"/>
    <col min="15366" max="15367" width="8.21875" style="73" customWidth="1"/>
    <col min="15368" max="15368" width="11.33203125" style="73" customWidth="1"/>
    <col min="15369" max="15369" width="7.33203125" style="73" customWidth="1"/>
    <col min="15370" max="15370" width="8.21875" style="73" customWidth="1"/>
    <col min="15371" max="15371" width="14.5546875" style="73" customWidth="1"/>
    <col min="15372" max="15616" width="8.88671875" style="73"/>
    <col min="15617" max="15617" width="21.5546875" style="73" customWidth="1"/>
    <col min="15618" max="15618" width="9.33203125" style="73" customWidth="1"/>
    <col min="15619" max="15619" width="23" style="73" customWidth="1"/>
    <col min="15620" max="15620" width="19.44140625" style="73" customWidth="1"/>
    <col min="15621" max="15621" width="16.109375" style="73" customWidth="1"/>
    <col min="15622" max="15623" width="8.21875" style="73" customWidth="1"/>
    <col min="15624" max="15624" width="11.33203125" style="73" customWidth="1"/>
    <col min="15625" max="15625" width="7.33203125" style="73" customWidth="1"/>
    <col min="15626" max="15626" width="8.21875" style="73" customWidth="1"/>
    <col min="15627" max="15627" width="14.5546875" style="73" customWidth="1"/>
    <col min="15628" max="15872" width="8.88671875" style="73"/>
    <col min="15873" max="15873" width="21.5546875" style="73" customWidth="1"/>
    <col min="15874" max="15874" width="9.33203125" style="73" customWidth="1"/>
    <col min="15875" max="15875" width="23" style="73" customWidth="1"/>
    <col min="15876" max="15876" width="19.44140625" style="73" customWidth="1"/>
    <col min="15877" max="15877" width="16.109375" style="73" customWidth="1"/>
    <col min="15878" max="15879" width="8.21875" style="73" customWidth="1"/>
    <col min="15880" max="15880" width="11.33203125" style="73" customWidth="1"/>
    <col min="15881" max="15881" width="7.33203125" style="73" customWidth="1"/>
    <col min="15882" max="15882" width="8.21875" style="73" customWidth="1"/>
    <col min="15883" max="15883" width="14.5546875" style="73" customWidth="1"/>
    <col min="15884" max="16128" width="8.88671875" style="73"/>
    <col min="16129" max="16129" width="21.5546875" style="73" customWidth="1"/>
    <col min="16130" max="16130" width="9.33203125" style="73" customWidth="1"/>
    <col min="16131" max="16131" width="23" style="73" customWidth="1"/>
    <col min="16132" max="16132" width="19.44140625" style="73" customWidth="1"/>
    <col min="16133" max="16133" width="16.109375" style="73" customWidth="1"/>
    <col min="16134" max="16135" width="8.21875" style="73" customWidth="1"/>
    <col min="16136" max="16136" width="11.33203125" style="73" customWidth="1"/>
    <col min="16137" max="16137" width="7.33203125" style="73" customWidth="1"/>
    <col min="16138" max="16138" width="8.21875" style="73" customWidth="1"/>
    <col min="16139" max="16139" width="14.5546875" style="73" customWidth="1"/>
    <col min="16140" max="16384" width="8.88671875" style="73"/>
  </cols>
  <sheetData>
    <row r="1" spans="1:16" s="108" customFormat="1" ht="42" customHeight="1" x14ac:dyDescent="0.15">
      <c r="A1" s="427" t="s">
        <v>97</v>
      </c>
      <c r="B1" s="427"/>
      <c r="C1" s="427"/>
      <c r="D1" s="427"/>
      <c r="E1" s="107"/>
      <c r="P1" s="107"/>
    </row>
    <row r="2" spans="1:16" ht="20.100000000000001" customHeight="1" x14ac:dyDescent="0.15">
      <c r="A2" s="296"/>
      <c r="B2" s="296"/>
      <c r="C2" s="296"/>
      <c r="D2" s="296"/>
    </row>
    <row r="3" spans="1:16" s="217" customFormat="1" ht="30" customHeight="1" x14ac:dyDescent="0.15">
      <c r="A3" s="125" t="str">
        <f>+'건강 (3)'!A3</f>
        <v>■ 과업명:백남준아트센터 기획전 방호인력 도급 용역[1개월 미만(8월) 기준]</v>
      </c>
      <c r="B3" s="214"/>
      <c r="C3" s="215"/>
      <c r="D3" s="200" t="s">
        <v>139</v>
      </c>
      <c r="E3" s="216"/>
      <c r="P3" s="216"/>
    </row>
    <row r="4" spans="1:16" ht="30" customHeight="1" x14ac:dyDescent="0.15">
      <c r="A4" s="435" t="s">
        <v>14</v>
      </c>
      <c r="B4" s="461" t="s">
        <v>94</v>
      </c>
      <c r="C4" s="299" t="s">
        <v>95</v>
      </c>
      <c r="D4" s="440" t="s">
        <v>30</v>
      </c>
      <c r="E4" s="73"/>
      <c r="P4" s="73"/>
    </row>
    <row r="5" spans="1:16" ht="30" customHeight="1" x14ac:dyDescent="0.15">
      <c r="A5" s="436"/>
      <c r="B5" s="436"/>
      <c r="C5" s="112" t="s">
        <v>83</v>
      </c>
      <c r="D5" s="441"/>
      <c r="E5" s="73"/>
      <c r="P5" s="73"/>
    </row>
    <row r="6" spans="1:16" ht="30" customHeight="1" x14ac:dyDescent="0.15">
      <c r="A6" s="115" t="str">
        <f>'건강 (3)'!A6</f>
        <v>방호원</v>
      </c>
      <c r="B6" s="289">
        <v>0.1295</v>
      </c>
      <c r="C6" s="114">
        <f>'건강 (3)'!G6</f>
        <v>397791</v>
      </c>
      <c r="D6" s="114">
        <f>TRUNC(C6*$B$6)</f>
        <v>51513</v>
      </c>
      <c r="E6" s="355">
        <f>((9182/1000000)/7.09)*100</f>
        <v>0.12950634696755994</v>
      </c>
      <c r="P6" s="73"/>
    </row>
    <row r="7" spans="1:16" ht="30" customHeight="1" thickBot="1" x14ac:dyDescent="0.2">
      <c r="A7" s="117"/>
      <c r="B7" s="117"/>
      <c r="C7" s="218"/>
      <c r="D7" s="218"/>
    </row>
    <row r="8" spans="1:16" ht="30" customHeight="1" thickTop="1" x14ac:dyDescent="0.15">
      <c r="A8" s="460" t="s">
        <v>17</v>
      </c>
      <c r="B8" s="460"/>
      <c r="C8" s="219">
        <f>SUM(C6:C7)</f>
        <v>397791</v>
      </c>
      <c r="D8" s="219">
        <f>SUM(D6:D7)</f>
        <v>51513</v>
      </c>
    </row>
    <row r="9" spans="1:16" ht="30" customHeight="1" x14ac:dyDescent="0.15">
      <c r="A9" s="73" t="s">
        <v>316</v>
      </c>
      <c r="B9" s="73"/>
    </row>
    <row r="10" spans="1:16" ht="30" customHeight="1" x14ac:dyDescent="0.15">
      <c r="A10" s="73" t="s">
        <v>136</v>
      </c>
      <c r="B10" s="73"/>
      <c r="C10" s="69"/>
      <c r="D10" s="69"/>
    </row>
    <row r="11" spans="1:16" ht="30" customHeight="1" x14ac:dyDescent="0.15">
      <c r="A11" s="73" t="s">
        <v>452</v>
      </c>
      <c r="B11" s="73"/>
      <c r="C11" s="69"/>
      <c r="D11" s="69"/>
      <c r="E11" s="354">
        <f>0.9182/7.09</f>
        <v>0.12950634696755994</v>
      </c>
    </row>
    <row r="12" spans="1:16" ht="30" customHeight="1" x14ac:dyDescent="0.15">
      <c r="A12" s="73" t="s">
        <v>137</v>
      </c>
      <c r="B12" s="73"/>
    </row>
  </sheetData>
  <mergeCells count="5">
    <mergeCell ref="A1:D1"/>
    <mergeCell ref="A4:A5"/>
    <mergeCell ref="B4:B5"/>
    <mergeCell ref="D4:D5"/>
    <mergeCell ref="A8:B8"/>
  </mergeCells>
  <phoneticPr fontId="17" type="noConversion"/>
  <printOptions horizontalCentered="1"/>
  <pageMargins left="0.59055118110236227" right="0.59055118110236227" top="1.0236220472440944" bottom="0.98425196850393704" header="0.51181102362204722" footer="0.51181102362204722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5.77734375" style="76" customWidth="1"/>
    <col min="3" max="3" width="9.6640625" style="33" bestFit="1" customWidth="1"/>
    <col min="4" max="4" width="10.5546875" style="76" customWidth="1"/>
    <col min="5" max="5" width="10.109375" style="76" customWidth="1"/>
    <col min="6" max="7" width="12.21875" style="33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5.7773437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5.7773437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5.7773437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5.7773437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5.7773437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5.7773437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5.7773437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5.7773437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5.7773437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5.7773437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5.7773437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5.7773437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5.7773437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5.7773437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5.7773437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5.7773437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5.7773437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5.7773437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5.7773437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5.7773437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5.7773437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5.7773437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5.7773437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5.7773437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5.7773437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5.7773437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5.7773437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5.7773437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5.7773437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5.7773437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5.7773437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5.7773437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5.7773437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5.7773437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5.7773437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5.7773437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5.7773437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5.7773437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5.7773437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5.7773437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5.7773437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5.7773437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5.7773437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5.7773437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5.7773437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5.7773437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5.7773437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5.7773437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5.7773437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5.7773437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5.7773437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5.7773437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5.7773437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5.7773437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5.7773437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5.7773437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5.7773437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5.7773437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5.7773437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5.7773437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5.7773437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5.7773437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5.7773437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98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+'노인 (3)'!A3</f>
        <v>■ 과업명:백남준아트센터 기획전 방호인력 도급 용역[1개월 미만(8월) 기준]</v>
      </c>
      <c r="B3" s="125"/>
      <c r="C3" s="135"/>
      <c r="D3" s="123"/>
      <c r="E3" s="123"/>
      <c r="F3" s="135"/>
      <c r="G3" s="78" t="s">
        <v>135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73"/>
      <c r="S5" s="73"/>
    </row>
    <row r="6" spans="1:19" ht="30" customHeight="1" x14ac:dyDescent="0.15">
      <c r="A6" s="115" t="str">
        <f>'노인 (3)'!A6</f>
        <v>방호원</v>
      </c>
      <c r="B6" s="289">
        <v>4.4999999999999998E-2</v>
      </c>
      <c r="C6" s="208"/>
      <c r="D6" s="208"/>
      <c r="E6" s="208"/>
      <c r="F6" s="208"/>
      <c r="G6" s="208">
        <f>'연금 (2)'!G6</f>
        <v>525039</v>
      </c>
      <c r="H6" s="274">
        <f>45/1000</f>
        <v>4.4999999999999998E-2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0</v>
      </c>
      <c r="D8" s="213">
        <f>SUM(D6:D7)</f>
        <v>0</v>
      </c>
      <c r="E8" s="213">
        <f>SUM(E6:E7)</f>
        <v>0</v>
      </c>
      <c r="F8" s="213">
        <f>SUM(F6:F7)</f>
        <v>0</v>
      </c>
      <c r="G8" s="213">
        <f>SUM(G6:G7)</f>
        <v>525039</v>
      </c>
    </row>
    <row r="9" spans="1:19" ht="30" customHeight="1" x14ac:dyDescent="0.15">
      <c r="A9" s="73" t="s">
        <v>474</v>
      </c>
      <c r="B9" s="73"/>
    </row>
    <row r="10" spans="1:19" ht="30" customHeight="1" x14ac:dyDescent="0.15">
      <c r="A10" s="73"/>
      <c r="B10" s="73"/>
      <c r="C10" s="69"/>
      <c r="F10" s="69"/>
      <c r="G10" s="69"/>
    </row>
    <row r="11" spans="1:19" ht="30" customHeight="1" x14ac:dyDescent="0.15">
      <c r="A11" s="73"/>
      <c r="B11" s="73"/>
      <c r="C11" s="69"/>
      <c r="F11" s="69"/>
      <c r="G11" s="69"/>
    </row>
    <row r="12" spans="1:19" ht="30" customHeight="1" x14ac:dyDescent="0.15">
      <c r="A12" s="73"/>
      <c r="B12" s="73"/>
      <c r="C12" s="69"/>
      <c r="F12" s="69"/>
      <c r="G12" s="69"/>
    </row>
    <row r="13" spans="1:19" ht="30" customHeight="1" x14ac:dyDescent="0.15">
      <c r="A13" s="73"/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4" right="0.47" top="1.0236220472440944" bottom="0.98425196850393704" header="0.51181102362204722" footer="0.51181102362204722"/>
  <pageSetup paperSize="9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L12" sqref="L12"/>
    </sheetView>
  </sheetViews>
  <sheetFormatPr defaultColWidth="8.88671875" defaultRowHeight="30" customHeight="1" x14ac:dyDescent="0.15"/>
  <cols>
    <col min="1" max="1" width="17.77734375" style="76" customWidth="1"/>
    <col min="2" max="2" width="5.77734375" style="76" customWidth="1"/>
    <col min="3" max="3" width="9.6640625" style="33" bestFit="1" customWidth="1"/>
    <col min="4" max="4" width="9.5546875" style="76" bestFit="1" customWidth="1"/>
    <col min="5" max="5" width="10.109375" style="76" customWidth="1"/>
    <col min="6" max="7" width="12.21875" style="33" customWidth="1"/>
    <col min="8" max="8" width="12.6640625" style="76" customWidth="1"/>
    <col min="9" max="9" width="11.88671875" style="73" customWidth="1"/>
    <col min="10" max="10" width="12.8867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5.7773437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5.7773437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5.7773437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5.7773437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5.7773437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5.7773437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5.7773437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5.7773437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5.7773437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5.7773437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5.7773437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5.7773437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5.7773437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5.7773437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5.7773437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5.7773437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5.7773437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5.7773437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5.7773437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5.7773437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5.7773437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5.7773437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5.7773437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5.7773437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5.7773437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5.7773437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5.7773437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5.7773437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5.7773437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5.7773437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5.7773437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5.7773437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5.7773437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5.7773437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5.7773437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5.7773437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5.7773437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5.7773437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5.7773437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5.7773437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5.7773437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5.7773437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5.7773437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5.7773437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5.7773437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5.7773437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5.7773437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5.7773437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5.7773437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5.7773437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5.7773437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5.7773437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5.7773437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5.7773437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5.7773437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5.7773437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5.7773437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5.7773437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5.7773437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5.7773437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5.7773437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5.7773437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5.7773437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99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+'연금 (3)'!A3</f>
        <v>■ 과업명:백남준아트센터 기획전 방호인력 도급 용역[1개월 미만(8월) 기준]</v>
      </c>
      <c r="B3" s="125"/>
      <c r="C3" s="135"/>
      <c r="D3" s="123"/>
      <c r="E3" s="123"/>
      <c r="F3" s="135"/>
      <c r="G3" s="78" t="s">
        <v>217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115" t="s">
        <v>339</v>
      </c>
      <c r="I5" s="115" t="s">
        <v>338</v>
      </c>
      <c r="J5" s="115" t="s">
        <v>337</v>
      </c>
      <c r="S5" s="73"/>
    </row>
    <row r="6" spans="1:19" ht="30" customHeight="1" x14ac:dyDescent="0.15">
      <c r="A6" s="115" t="str">
        <f>'연금 (3)'!A6</f>
        <v>방호원</v>
      </c>
      <c r="B6" s="289">
        <f>J6</f>
        <v>1.15E-2</v>
      </c>
      <c r="C6" s="208">
        <f>'산재 (3)'!C6</f>
        <v>8275440</v>
      </c>
      <c r="D6" s="208">
        <f>'산재 (3)'!D6</f>
        <v>993052</v>
      </c>
      <c r="E6" s="208">
        <f>'산재 (3)'!E6</f>
        <v>1952720</v>
      </c>
      <c r="F6" s="208">
        <f>SUM(C6:E6)</f>
        <v>11221212</v>
      </c>
      <c r="G6" s="208">
        <f>TRUNC(F6*$B$6)</f>
        <v>129043</v>
      </c>
      <c r="H6" s="274">
        <f>25/10000</f>
        <v>2.5000000000000001E-3</v>
      </c>
      <c r="I6" s="274">
        <f>(18/1000)/2</f>
        <v>8.9999999999999993E-3</v>
      </c>
      <c r="J6" s="274">
        <f>SUM(H6:I6)</f>
        <v>1.15E-2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1952720</v>
      </c>
      <c r="F8" s="213">
        <f>SUM(F6:F7)</f>
        <v>11221212</v>
      </c>
      <c r="G8" s="213">
        <f>SUM(G6:G7)</f>
        <v>129043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469</v>
      </c>
      <c r="B10" s="73"/>
      <c r="C10" s="69"/>
      <c r="F10" s="69"/>
      <c r="G10" s="69"/>
    </row>
    <row r="11" spans="1:19" ht="30" customHeight="1" x14ac:dyDescent="0.15">
      <c r="A11" s="73" t="s">
        <v>471</v>
      </c>
      <c r="B11" s="73"/>
      <c r="C11" s="69"/>
      <c r="F11" s="69"/>
      <c r="G11" s="69"/>
    </row>
    <row r="12" spans="1:19" ht="30" customHeight="1" x14ac:dyDescent="0.15">
      <c r="A12" s="73" t="s">
        <v>321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2" right="0.51" top="1.023622047244094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"/>
  <sheetViews>
    <sheetView showGridLines="0" showZeros="0" showOutlineSymbols="0" view="pageBreakPreview" topLeftCell="A4" zoomScaleNormal="100" zoomScaleSheetLayoutView="100" workbookViewId="0">
      <selection activeCell="P12" sqref="P12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75" t="s">
        <v>446</v>
      </c>
      <c r="B5" s="375"/>
      <c r="C5" s="375"/>
      <c r="D5" s="375"/>
      <c r="E5" s="375"/>
      <c r="F5" s="375"/>
      <c r="G5" s="375"/>
      <c r="H5" s="375"/>
      <c r="I5" s="375"/>
      <c r="J5" s="382" t="s">
        <v>408</v>
      </c>
      <c r="K5" s="382"/>
      <c r="L5" s="382"/>
      <c r="M5" s="382"/>
      <c r="S5" s="10"/>
      <c r="T5" s="11"/>
    </row>
    <row r="6" spans="1:20" ht="54" customHeight="1" x14ac:dyDescent="0.15">
      <c r="A6" s="376"/>
      <c r="B6" s="376"/>
      <c r="C6" s="376"/>
      <c r="D6" s="376"/>
      <c r="E6" s="376"/>
      <c r="F6" s="376"/>
      <c r="G6" s="376"/>
      <c r="H6" s="376"/>
      <c r="I6" s="376"/>
      <c r="J6" s="382"/>
      <c r="K6" s="382"/>
      <c r="L6" s="382"/>
      <c r="M6" s="382"/>
      <c r="S6" s="10"/>
      <c r="T6" s="11"/>
    </row>
    <row r="7" spans="1:20" ht="39.950000000000003" customHeight="1" x14ac:dyDescent="0.15">
      <c r="A7" s="7"/>
      <c r="B7" s="224" t="s">
        <v>150</v>
      </c>
      <c r="C7" s="377" t="s">
        <v>215</v>
      </c>
      <c r="D7" s="377"/>
      <c r="E7" s="377"/>
      <c r="F7" s="377"/>
      <c r="G7" s="377"/>
      <c r="H7" s="377"/>
      <c r="I7" s="377"/>
      <c r="J7" s="382"/>
      <c r="K7" s="382"/>
      <c r="L7" s="382"/>
      <c r="M7" s="382"/>
      <c r="S7" s="10"/>
      <c r="T7" s="11"/>
    </row>
    <row r="8" spans="1:20" ht="39.950000000000003" customHeight="1" x14ac:dyDescent="0.15">
      <c r="B8" s="224" t="s">
        <v>151</v>
      </c>
      <c r="C8" s="377" t="s">
        <v>216</v>
      </c>
      <c r="D8" s="377"/>
      <c r="E8" s="377"/>
      <c r="F8" s="377"/>
      <c r="G8" s="377"/>
      <c r="H8" s="377"/>
      <c r="I8" s="377"/>
      <c r="J8" s="382"/>
      <c r="K8" s="382"/>
      <c r="L8" s="382"/>
      <c r="M8" s="382"/>
      <c r="S8" s="10"/>
      <c r="T8" s="11"/>
    </row>
    <row r="9" spans="1:20" ht="39.950000000000003" customHeight="1" x14ac:dyDescent="0.15">
      <c r="B9" s="224"/>
      <c r="C9" s="377"/>
      <c r="D9" s="377"/>
      <c r="E9" s="377"/>
      <c r="F9" s="377"/>
      <c r="G9" s="377"/>
      <c r="H9" s="377"/>
      <c r="I9" s="377"/>
      <c r="J9" s="382"/>
      <c r="K9" s="382"/>
      <c r="L9" s="382"/>
      <c r="M9" s="382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H12" sqref="H12"/>
    </sheetView>
  </sheetViews>
  <sheetFormatPr defaultColWidth="8.88671875" defaultRowHeight="30" customHeight="1" x14ac:dyDescent="0.15"/>
  <cols>
    <col min="1" max="1" width="17.77734375" style="76" customWidth="1"/>
    <col min="2" max="2" width="5.77734375" style="76" customWidth="1"/>
    <col min="3" max="3" width="9.6640625" style="33" bestFit="1" customWidth="1"/>
    <col min="4" max="4" width="9.5546875" style="76" bestFit="1" customWidth="1"/>
    <col min="5" max="5" width="10.109375" style="76" customWidth="1"/>
    <col min="6" max="7" width="12.21875" style="33" customWidth="1"/>
    <col min="8" max="8" width="16.109375" style="76" customWidth="1"/>
    <col min="9" max="10" width="8.21875" style="73" customWidth="1"/>
    <col min="11" max="11" width="11.33203125" style="73" customWidth="1"/>
    <col min="12" max="12" width="7.33203125" style="73" customWidth="1"/>
    <col min="13" max="13" width="8.21875" style="73" customWidth="1"/>
    <col min="14" max="14" width="14.5546875" style="73" customWidth="1"/>
    <col min="15" max="18" width="8.88671875" style="73"/>
    <col min="19" max="19" width="8.88671875" style="76"/>
    <col min="20" max="256" width="8.88671875" style="73"/>
    <col min="257" max="257" width="15.88671875" style="73" customWidth="1"/>
    <col min="258" max="258" width="5.77734375" style="73" customWidth="1"/>
    <col min="259" max="259" width="11.109375" style="73" customWidth="1"/>
    <col min="260" max="260" width="11.88671875" style="73" customWidth="1"/>
    <col min="261" max="261" width="10.109375" style="73" customWidth="1"/>
    <col min="262" max="263" width="12.21875" style="73" customWidth="1"/>
    <col min="264" max="264" width="16.109375" style="73" customWidth="1"/>
    <col min="265" max="266" width="8.21875" style="73" customWidth="1"/>
    <col min="267" max="267" width="11.33203125" style="73" customWidth="1"/>
    <col min="268" max="268" width="7.33203125" style="73" customWidth="1"/>
    <col min="269" max="269" width="8.21875" style="73" customWidth="1"/>
    <col min="270" max="270" width="14.5546875" style="73" customWidth="1"/>
    <col min="271" max="512" width="8.88671875" style="73"/>
    <col min="513" max="513" width="15.88671875" style="73" customWidth="1"/>
    <col min="514" max="514" width="5.77734375" style="73" customWidth="1"/>
    <col min="515" max="515" width="11.109375" style="73" customWidth="1"/>
    <col min="516" max="516" width="11.88671875" style="73" customWidth="1"/>
    <col min="517" max="517" width="10.109375" style="73" customWidth="1"/>
    <col min="518" max="519" width="12.21875" style="73" customWidth="1"/>
    <col min="520" max="520" width="16.109375" style="73" customWidth="1"/>
    <col min="521" max="522" width="8.21875" style="73" customWidth="1"/>
    <col min="523" max="523" width="11.33203125" style="73" customWidth="1"/>
    <col min="524" max="524" width="7.33203125" style="73" customWidth="1"/>
    <col min="525" max="525" width="8.21875" style="73" customWidth="1"/>
    <col min="526" max="526" width="14.5546875" style="73" customWidth="1"/>
    <col min="527" max="768" width="8.88671875" style="73"/>
    <col min="769" max="769" width="15.88671875" style="73" customWidth="1"/>
    <col min="770" max="770" width="5.77734375" style="73" customWidth="1"/>
    <col min="771" max="771" width="11.109375" style="73" customWidth="1"/>
    <col min="772" max="772" width="11.88671875" style="73" customWidth="1"/>
    <col min="773" max="773" width="10.109375" style="73" customWidth="1"/>
    <col min="774" max="775" width="12.21875" style="73" customWidth="1"/>
    <col min="776" max="776" width="16.109375" style="73" customWidth="1"/>
    <col min="777" max="778" width="8.21875" style="73" customWidth="1"/>
    <col min="779" max="779" width="11.33203125" style="73" customWidth="1"/>
    <col min="780" max="780" width="7.33203125" style="73" customWidth="1"/>
    <col min="781" max="781" width="8.21875" style="73" customWidth="1"/>
    <col min="782" max="782" width="14.5546875" style="73" customWidth="1"/>
    <col min="783" max="1024" width="8.88671875" style="73"/>
    <col min="1025" max="1025" width="15.88671875" style="73" customWidth="1"/>
    <col min="1026" max="1026" width="5.77734375" style="73" customWidth="1"/>
    <col min="1027" max="1027" width="11.109375" style="73" customWidth="1"/>
    <col min="1028" max="1028" width="11.88671875" style="73" customWidth="1"/>
    <col min="1029" max="1029" width="10.109375" style="73" customWidth="1"/>
    <col min="1030" max="1031" width="12.21875" style="73" customWidth="1"/>
    <col min="1032" max="1032" width="16.109375" style="73" customWidth="1"/>
    <col min="1033" max="1034" width="8.21875" style="73" customWidth="1"/>
    <col min="1035" max="1035" width="11.33203125" style="73" customWidth="1"/>
    <col min="1036" max="1036" width="7.33203125" style="73" customWidth="1"/>
    <col min="1037" max="1037" width="8.21875" style="73" customWidth="1"/>
    <col min="1038" max="1038" width="14.5546875" style="73" customWidth="1"/>
    <col min="1039" max="1280" width="8.88671875" style="73"/>
    <col min="1281" max="1281" width="15.88671875" style="73" customWidth="1"/>
    <col min="1282" max="1282" width="5.77734375" style="73" customWidth="1"/>
    <col min="1283" max="1283" width="11.109375" style="73" customWidth="1"/>
    <col min="1284" max="1284" width="11.88671875" style="73" customWidth="1"/>
    <col min="1285" max="1285" width="10.109375" style="73" customWidth="1"/>
    <col min="1286" max="1287" width="12.21875" style="73" customWidth="1"/>
    <col min="1288" max="1288" width="16.109375" style="73" customWidth="1"/>
    <col min="1289" max="1290" width="8.21875" style="73" customWidth="1"/>
    <col min="1291" max="1291" width="11.33203125" style="73" customWidth="1"/>
    <col min="1292" max="1292" width="7.33203125" style="73" customWidth="1"/>
    <col min="1293" max="1293" width="8.21875" style="73" customWidth="1"/>
    <col min="1294" max="1294" width="14.5546875" style="73" customWidth="1"/>
    <col min="1295" max="1536" width="8.88671875" style="73"/>
    <col min="1537" max="1537" width="15.88671875" style="73" customWidth="1"/>
    <col min="1538" max="1538" width="5.77734375" style="73" customWidth="1"/>
    <col min="1539" max="1539" width="11.109375" style="73" customWidth="1"/>
    <col min="1540" max="1540" width="11.88671875" style="73" customWidth="1"/>
    <col min="1541" max="1541" width="10.109375" style="73" customWidth="1"/>
    <col min="1542" max="1543" width="12.21875" style="73" customWidth="1"/>
    <col min="1544" max="1544" width="16.109375" style="73" customWidth="1"/>
    <col min="1545" max="1546" width="8.21875" style="73" customWidth="1"/>
    <col min="1547" max="1547" width="11.33203125" style="73" customWidth="1"/>
    <col min="1548" max="1548" width="7.33203125" style="73" customWidth="1"/>
    <col min="1549" max="1549" width="8.21875" style="73" customWidth="1"/>
    <col min="1550" max="1550" width="14.5546875" style="73" customWidth="1"/>
    <col min="1551" max="1792" width="8.88671875" style="73"/>
    <col min="1793" max="1793" width="15.88671875" style="73" customWidth="1"/>
    <col min="1794" max="1794" width="5.77734375" style="73" customWidth="1"/>
    <col min="1795" max="1795" width="11.109375" style="73" customWidth="1"/>
    <col min="1796" max="1796" width="11.88671875" style="73" customWidth="1"/>
    <col min="1797" max="1797" width="10.109375" style="73" customWidth="1"/>
    <col min="1798" max="1799" width="12.21875" style="73" customWidth="1"/>
    <col min="1800" max="1800" width="16.109375" style="73" customWidth="1"/>
    <col min="1801" max="1802" width="8.21875" style="73" customWidth="1"/>
    <col min="1803" max="1803" width="11.33203125" style="73" customWidth="1"/>
    <col min="1804" max="1804" width="7.33203125" style="73" customWidth="1"/>
    <col min="1805" max="1805" width="8.21875" style="73" customWidth="1"/>
    <col min="1806" max="1806" width="14.5546875" style="73" customWidth="1"/>
    <col min="1807" max="2048" width="8.88671875" style="73"/>
    <col min="2049" max="2049" width="15.88671875" style="73" customWidth="1"/>
    <col min="2050" max="2050" width="5.77734375" style="73" customWidth="1"/>
    <col min="2051" max="2051" width="11.109375" style="73" customWidth="1"/>
    <col min="2052" max="2052" width="11.88671875" style="73" customWidth="1"/>
    <col min="2053" max="2053" width="10.109375" style="73" customWidth="1"/>
    <col min="2054" max="2055" width="12.21875" style="73" customWidth="1"/>
    <col min="2056" max="2056" width="16.109375" style="73" customWidth="1"/>
    <col min="2057" max="2058" width="8.21875" style="73" customWidth="1"/>
    <col min="2059" max="2059" width="11.33203125" style="73" customWidth="1"/>
    <col min="2060" max="2060" width="7.33203125" style="73" customWidth="1"/>
    <col min="2061" max="2061" width="8.21875" style="73" customWidth="1"/>
    <col min="2062" max="2062" width="14.5546875" style="73" customWidth="1"/>
    <col min="2063" max="2304" width="8.88671875" style="73"/>
    <col min="2305" max="2305" width="15.88671875" style="73" customWidth="1"/>
    <col min="2306" max="2306" width="5.77734375" style="73" customWidth="1"/>
    <col min="2307" max="2307" width="11.109375" style="73" customWidth="1"/>
    <col min="2308" max="2308" width="11.88671875" style="73" customWidth="1"/>
    <col min="2309" max="2309" width="10.109375" style="73" customWidth="1"/>
    <col min="2310" max="2311" width="12.21875" style="73" customWidth="1"/>
    <col min="2312" max="2312" width="16.109375" style="73" customWidth="1"/>
    <col min="2313" max="2314" width="8.21875" style="73" customWidth="1"/>
    <col min="2315" max="2315" width="11.33203125" style="73" customWidth="1"/>
    <col min="2316" max="2316" width="7.33203125" style="73" customWidth="1"/>
    <col min="2317" max="2317" width="8.21875" style="73" customWidth="1"/>
    <col min="2318" max="2318" width="14.5546875" style="73" customWidth="1"/>
    <col min="2319" max="2560" width="8.88671875" style="73"/>
    <col min="2561" max="2561" width="15.88671875" style="73" customWidth="1"/>
    <col min="2562" max="2562" width="5.77734375" style="73" customWidth="1"/>
    <col min="2563" max="2563" width="11.109375" style="73" customWidth="1"/>
    <col min="2564" max="2564" width="11.88671875" style="73" customWidth="1"/>
    <col min="2565" max="2565" width="10.109375" style="73" customWidth="1"/>
    <col min="2566" max="2567" width="12.21875" style="73" customWidth="1"/>
    <col min="2568" max="2568" width="16.109375" style="73" customWidth="1"/>
    <col min="2569" max="2570" width="8.21875" style="73" customWidth="1"/>
    <col min="2571" max="2571" width="11.33203125" style="73" customWidth="1"/>
    <col min="2572" max="2572" width="7.33203125" style="73" customWidth="1"/>
    <col min="2573" max="2573" width="8.21875" style="73" customWidth="1"/>
    <col min="2574" max="2574" width="14.5546875" style="73" customWidth="1"/>
    <col min="2575" max="2816" width="8.88671875" style="73"/>
    <col min="2817" max="2817" width="15.88671875" style="73" customWidth="1"/>
    <col min="2818" max="2818" width="5.77734375" style="73" customWidth="1"/>
    <col min="2819" max="2819" width="11.109375" style="73" customWidth="1"/>
    <col min="2820" max="2820" width="11.88671875" style="73" customWidth="1"/>
    <col min="2821" max="2821" width="10.109375" style="73" customWidth="1"/>
    <col min="2822" max="2823" width="12.21875" style="73" customWidth="1"/>
    <col min="2824" max="2824" width="16.109375" style="73" customWidth="1"/>
    <col min="2825" max="2826" width="8.21875" style="73" customWidth="1"/>
    <col min="2827" max="2827" width="11.33203125" style="73" customWidth="1"/>
    <col min="2828" max="2828" width="7.33203125" style="73" customWidth="1"/>
    <col min="2829" max="2829" width="8.21875" style="73" customWidth="1"/>
    <col min="2830" max="2830" width="14.5546875" style="73" customWidth="1"/>
    <col min="2831" max="3072" width="8.88671875" style="73"/>
    <col min="3073" max="3073" width="15.88671875" style="73" customWidth="1"/>
    <col min="3074" max="3074" width="5.77734375" style="73" customWidth="1"/>
    <col min="3075" max="3075" width="11.109375" style="73" customWidth="1"/>
    <col min="3076" max="3076" width="11.88671875" style="73" customWidth="1"/>
    <col min="3077" max="3077" width="10.109375" style="73" customWidth="1"/>
    <col min="3078" max="3079" width="12.21875" style="73" customWidth="1"/>
    <col min="3080" max="3080" width="16.109375" style="73" customWidth="1"/>
    <col min="3081" max="3082" width="8.21875" style="73" customWidth="1"/>
    <col min="3083" max="3083" width="11.33203125" style="73" customWidth="1"/>
    <col min="3084" max="3084" width="7.33203125" style="73" customWidth="1"/>
    <col min="3085" max="3085" width="8.21875" style="73" customWidth="1"/>
    <col min="3086" max="3086" width="14.5546875" style="73" customWidth="1"/>
    <col min="3087" max="3328" width="8.88671875" style="73"/>
    <col min="3329" max="3329" width="15.88671875" style="73" customWidth="1"/>
    <col min="3330" max="3330" width="5.77734375" style="73" customWidth="1"/>
    <col min="3331" max="3331" width="11.109375" style="73" customWidth="1"/>
    <col min="3332" max="3332" width="11.88671875" style="73" customWidth="1"/>
    <col min="3333" max="3333" width="10.109375" style="73" customWidth="1"/>
    <col min="3334" max="3335" width="12.21875" style="73" customWidth="1"/>
    <col min="3336" max="3336" width="16.109375" style="73" customWidth="1"/>
    <col min="3337" max="3338" width="8.21875" style="73" customWidth="1"/>
    <col min="3339" max="3339" width="11.33203125" style="73" customWidth="1"/>
    <col min="3340" max="3340" width="7.33203125" style="73" customWidth="1"/>
    <col min="3341" max="3341" width="8.21875" style="73" customWidth="1"/>
    <col min="3342" max="3342" width="14.5546875" style="73" customWidth="1"/>
    <col min="3343" max="3584" width="8.88671875" style="73"/>
    <col min="3585" max="3585" width="15.88671875" style="73" customWidth="1"/>
    <col min="3586" max="3586" width="5.77734375" style="73" customWidth="1"/>
    <col min="3587" max="3587" width="11.109375" style="73" customWidth="1"/>
    <col min="3588" max="3588" width="11.88671875" style="73" customWidth="1"/>
    <col min="3589" max="3589" width="10.109375" style="73" customWidth="1"/>
    <col min="3590" max="3591" width="12.21875" style="73" customWidth="1"/>
    <col min="3592" max="3592" width="16.109375" style="73" customWidth="1"/>
    <col min="3593" max="3594" width="8.21875" style="73" customWidth="1"/>
    <col min="3595" max="3595" width="11.33203125" style="73" customWidth="1"/>
    <col min="3596" max="3596" width="7.33203125" style="73" customWidth="1"/>
    <col min="3597" max="3597" width="8.21875" style="73" customWidth="1"/>
    <col min="3598" max="3598" width="14.5546875" style="73" customWidth="1"/>
    <col min="3599" max="3840" width="8.88671875" style="73"/>
    <col min="3841" max="3841" width="15.88671875" style="73" customWidth="1"/>
    <col min="3842" max="3842" width="5.77734375" style="73" customWidth="1"/>
    <col min="3843" max="3843" width="11.109375" style="73" customWidth="1"/>
    <col min="3844" max="3844" width="11.88671875" style="73" customWidth="1"/>
    <col min="3845" max="3845" width="10.109375" style="73" customWidth="1"/>
    <col min="3846" max="3847" width="12.21875" style="73" customWidth="1"/>
    <col min="3848" max="3848" width="16.109375" style="73" customWidth="1"/>
    <col min="3849" max="3850" width="8.21875" style="73" customWidth="1"/>
    <col min="3851" max="3851" width="11.33203125" style="73" customWidth="1"/>
    <col min="3852" max="3852" width="7.33203125" style="73" customWidth="1"/>
    <col min="3853" max="3853" width="8.21875" style="73" customWidth="1"/>
    <col min="3854" max="3854" width="14.5546875" style="73" customWidth="1"/>
    <col min="3855" max="4096" width="8.88671875" style="73"/>
    <col min="4097" max="4097" width="15.88671875" style="73" customWidth="1"/>
    <col min="4098" max="4098" width="5.77734375" style="73" customWidth="1"/>
    <col min="4099" max="4099" width="11.109375" style="73" customWidth="1"/>
    <col min="4100" max="4100" width="11.88671875" style="73" customWidth="1"/>
    <col min="4101" max="4101" width="10.109375" style="73" customWidth="1"/>
    <col min="4102" max="4103" width="12.21875" style="73" customWidth="1"/>
    <col min="4104" max="4104" width="16.109375" style="73" customWidth="1"/>
    <col min="4105" max="4106" width="8.21875" style="73" customWidth="1"/>
    <col min="4107" max="4107" width="11.33203125" style="73" customWidth="1"/>
    <col min="4108" max="4108" width="7.33203125" style="73" customWidth="1"/>
    <col min="4109" max="4109" width="8.21875" style="73" customWidth="1"/>
    <col min="4110" max="4110" width="14.5546875" style="73" customWidth="1"/>
    <col min="4111" max="4352" width="8.88671875" style="73"/>
    <col min="4353" max="4353" width="15.88671875" style="73" customWidth="1"/>
    <col min="4354" max="4354" width="5.77734375" style="73" customWidth="1"/>
    <col min="4355" max="4355" width="11.109375" style="73" customWidth="1"/>
    <col min="4356" max="4356" width="11.88671875" style="73" customWidth="1"/>
    <col min="4357" max="4357" width="10.109375" style="73" customWidth="1"/>
    <col min="4358" max="4359" width="12.21875" style="73" customWidth="1"/>
    <col min="4360" max="4360" width="16.109375" style="73" customWidth="1"/>
    <col min="4361" max="4362" width="8.21875" style="73" customWidth="1"/>
    <col min="4363" max="4363" width="11.33203125" style="73" customWidth="1"/>
    <col min="4364" max="4364" width="7.33203125" style="73" customWidth="1"/>
    <col min="4365" max="4365" width="8.21875" style="73" customWidth="1"/>
    <col min="4366" max="4366" width="14.5546875" style="73" customWidth="1"/>
    <col min="4367" max="4608" width="8.88671875" style="73"/>
    <col min="4609" max="4609" width="15.88671875" style="73" customWidth="1"/>
    <col min="4610" max="4610" width="5.77734375" style="73" customWidth="1"/>
    <col min="4611" max="4611" width="11.109375" style="73" customWidth="1"/>
    <col min="4612" max="4612" width="11.88671875" style="73" customWidth="1"/>
    <col min="4613" max="4613" width="10.109375" style="73" customWidth="1"/>
    <col min="4614" max="4615" width="12.21875" style="73" customWidth="1"/>
    <col min="4616" max="4616" width="16.109375" style="73" customWidth="1"/>
    <col min="4617" max="4618" width="8.21875" style="73" customWidth="1"/>
    <col min="4619" max="4619" width="11.33203125" style="73" customWidth="1"/>
    <col min="4620" max="4620" width="7.33203125" style="73" customWidth="1"/>
    <col min="4621" max="4621" width="8.21875" style="73" customWidth="1"/>
    <col min="4622" max="4622" width="14.5546875" style="73" customWidth="1"/>
    <col min="4623" max="4864" width="8.88671875" style="73"/>
    <col min="4865" max="4865" width="15.88671875" style="73" customWidth="1"/>
    <col min="4866" max="4866" width="5.77734375" style="73" customWidth="1"/>
    <col min="4867" max="4867" width="11.109375" style="73" customWidth="1"/>
    <col min="4868" max="4868" width="11.88671875" style="73" customWidth="1"/>
    <col min="4869" max="4869" width="10.109375" style="73" customWidth="1"/>
    <col min="4870" max="4871" width="12.21875" style="73" customWidth="1"/>
    <col min="4872" max="4872" width="16.109375" style="73" customWidth="1"/>
    <col min="4873" max="4874" width="8.21875" style="73" customWidth="1"/>
    <col min="4875" max="4875" width="11.33203125" style="73" customWidth="1"/>
    <col min="4876" max="4876" width="7.33203125" style="73" customWidth="1"/>
    <col min="4877" max="4877" width="8.21875" style="73" customWidth="1"/>
    <col min="4878" max="4878" width="14.5546875" style="73" customWidth="1"/>
    <col min="4879" max="5120" width="8.88671875" style="73"/>
    <col min="5121" max="5121" width="15.88671875" style="73" customWidth="1"/>
    <col min="5122" max="5122" width="5.77734375" style="73" customWidth="1"/>
    <col min="5123" max="5123" width="11.109375" style="73" customWidth="1"/>
    <col min="5124" max="5124" width="11.88671875" style="73" customWidth="1"/>
    <col min="5125" max="5125" width="10.109375" style="73" customWidth="1"/>
    <col min="5126" max="5127" width="12.21875" style="73" customWidth="1"/>
    <col min="5128" max="5128" width="16.109375" style="73" customWidth="1"/>
    <col min="5129" max="5130" width="8.21875" style="73" customWidth="1"/>
    <col min="5131" max="5131" width="11.33203125" style="73" customWidth="1"/>
    <col min="5132" max="5132" width="7.33203125" style="73" customWidth="1"/>
    <col min="5133" max="5133" width="8.21875" style="73" customWidth="1"/>
    <col min="5134" max="5134" width="14.5546875" style="73" customWidth="1"/>
    <col min="5135" max="5376" width="8.88671875" style="73"/>
    <col min="5377" max="5377" width="15.88671875" style="73" customWidth="1"/>
    <col min="5378" max="5378" width="5.77734375" style="73" customWidth="1"/>
    <col min="5379" max="5379" width="11.109375" style="73" customWidth="1"/>
    <col min="5380" max="5380" width="11.88671875" style="73" customWidth="1"/>
    <col min="5381" max="5381" width="10.109375" style="73" customWidth="1"/>
    <col min="5382" max="5383" width="12.21875" style="73" customWidth="1"/>
    <col min="5384" max="5384" width="16.109375" style="73" customWidth="1"/>
    <col min="5385" max="5386" width="8.21875" style="73" customWidth="1"/>
    <col min="5387" max="5387" width="11.33203125" style="73" customWidth="1"/>
    <col min="5388" max="5388" width="7.33203125" style="73" customWidth="1"/>
    <col min="5389" max="5389" width="8.21875" style="73" customWidth="1"/>
    <col min="5390" max="5390" width="14.5546875" style="73" customWidth="1"/>
    <col min="5391" max="5632" width="8.88671875" style="73"/>
    <col min="5633" max="5633" width="15.88671875" style="73" customWidth="1"/>
    <col min="5634" max="5634" width="5.77734375" style="73" customWidth="1"/>
    <col min="5635" max="5635" width="11.109375" style="73" customWidth="1"/>
    <col min="5636" max="5636" width="11.88671875" style="73" customWidth="1"/>
    <col min="5637" max="5637" width="10.109375" style="73" customWidth="1"/>
    <col min="5638" max="5639" width="12.21875" style="73" customWidth="1"/>
    <col min="5640" max="5640" width="16.109375" style="73" customWidth="1"/>
    <col min="5641" max="5642" width="8.21875" style="73" customWidth="1"/>
    <col min="5643" max="5643" width="11.33203125" style="73" customWidth="1"/>
    <col min="5644" max="5644" width="7.33203125" style="73" customWidth="1"/>
    <col min="5645" max="5645" width="8.21875" style="73" customWidth="1"/>
    <col min="5646" max="5646" width="14.5546875" style="73" customWidth="1"/>
    <col min="5647" max="5888" width="8.88671875" style="73"/>
    <col min="5889" max="5889" width="15.88671875" style="73" customWidth="1"/>
    <col min="5890" max="5890" width="5.77734375" style="73" customWidth="1"/>
    <col min="5891" max="5891" width="11.109375" style="73" customWidth="1"/>
    <col min="5892" max="5892" width="11.88671875" style="73" customWidth="1"/>
    <col min="5893" max="5893" width="10.109375" style="73" customWidth="1"/>
    <col min="5894" max="5895" width="12.21875" style="73" customWidth="1"/>
    <col min="5896" max="5896" width="16.109375" style="73" customWidth="1"/>
    <col min="5897" max="5898" width="8.21875" style="73" customWidth="1"/>
    <col min="5899" max="5899" width="11.33203125" style="73" customWidth="1"/>
    <col min="5900" max="5900" width="7.33203125" style="73" customWidth="1"/>
    <col min="5901" max="5901" width="8.21875" style="73" customWidth="1"/>
    <col min="5902" max="5902" width="14.5546875" style="73" customWidth="1"/>
    <col min="5903" max="6144" width="8.88671875" style="73"/>
    <col min="6145" max="6145" width="15.88671875" style="73" customWidth="1"/>
    <col min="6146" max="6146" width="5.77734375" style="73" customWidth="1"/>
    <col min="6147" max="6147" width="11.109375" style="73" customWidth="1"/>
    <col min="6148" max="6148" width="11.88671875" style="73" customWidth="1"/>
    <col min="6149" max="6149" width="10.109375" style="73" customWidth="1"/>
    <col min="6150" max="6151" width="12.21875" style="73" customWidth="1"/>
    <col min="6152" max="6152" width="16.109375" style="73" customWidth="1"/>
    <col min="6153" max="6154" width="8.21875" style="73" customWidth="1"/>
    <col min="6155" max="6155" width="11.33203125" style="73" customWidth="1"/>
    <col min="6156" max="6156" width="7.33203125" style="73" customWidth="1"/>
    <col min="6157" max="6157" width="8.21875" style="73" customWidth="1"/>
    <col min="6158" max="6158" width="14.5546875" style="73" customWidth="1"/>
    <col min="6159" max="6400" width="8.88671875" style="73"/>
    <col min="6401" max="6401" width="15.88671875" style="73" customWidth="1"/>
    <col min="6402" max="6402" width="5.77734375" style="73" customWidth="1"/>
    <col min="6403" max="6403" width="11.109375" style="73" customWidth="1"/>
    <col min="6404" max="6404" width="11.88671875" style="73" customWidth="1"/>
    <col min="6405" max="6405" width="10.109375" style="73" customWidth="1"/>
    <col min="6406" max="6407" width="12.21875" style="73" customWidth="1"/>
    <col min="6408" max="6408" width="16.109375" style="73" customWidth="1"/>
    <col min="6409" max="6410" width="8.21875" style="73" customWidth="1"/>
    <col min="6411" max="6411" width="11.33203125" style="73" customWidth="1"/>
    <col min="6412" max="6412" width="7.33203125" style="73" customWidth="1"/>
    <col min="6413" max="6413" width="8.21875" style="73" customWidth="1"/>
    <col min="6414" max="6414" width="14.5546875" style="73" customWidth="1"/>
    <col min="6415" max="6656" width="8.88671875" style="73"/>
    <col min="6657" max="6657" width="15.88671875" style="73" customWidth="1"/>
    <col min="6658" max="6658" width="5.77734375" style="73" customWidth="1"/>
    <col min="6659" max="6659" width="11.109375" style="73" customWidth="1"/>
    <col min="6660" max="6660" width="11.88671875" style="73" customWidth="1"/>
    <col min="6661" max="6661" width="10.109375" style="73" customWidth="1"/>
    <col min="6662" max="6663" width="12.21875" style="73" customWidth="1"/>
    <col min="6664" max="6664" width="16.109375" style="73" customWidth="1"/>
    <col min="6665" max="6666" width="8.21875" style="73" customWidth="1"/>
    <col min="6667" max="6667" width="11.33203125" style="73" customWidth="1"/>
    <col min="6668" max="6668" width="7.33203125" style="73" customWidth="1"/>
    <col min="6669" max="6669" width="8.21875" style="73" customWidth="1"/>
    <col min="6670" max="6670" width="14.5546875" style="73" customWidth="1"/>
    <col min="6671" max="6912" width="8.88671875" style="73"/>
    <col min="6913" max="6913" width="15.88671875" style="73" customWidth="1"/>
    <col min="6914" max="6914" width="5.77734375" style="73" customWidth="1"/>
    <col min="6915" max="6915" width="11.109375" style="73" customWidth="1"/>
    <col min="6916" max="6916" width="11.88671875" style="73" customWidth="1"/>
    <col min="6917" max="6917" width="10.109375" style="73" customWidth="1"/>
    <col min="6918" max="6919" width="12.21875" style="73" customWidth="1"/>
    <col min="6920" max="6920" width="16.109375" style="73" customWidth="1"/>
    <col min="6921" max="6922" width="8.21875" style="73" customWidth="1"/>
    <col min="6923" max="6923" width="11.33203125" style="73" customWidth="1"/>
    <col min="6924" max="6924" width="7.33203125" style="73" customWidth="1"/>
    <col min="6925" max="6925" width="8.21875" style="73" customWidth="1"/>
    <col min="6926" max="6926" width="14.5546875" style="73" customWidth="1"/>
    <col min="6927" max="7168" width="8.88671875" style="73"/>
    <col min="7169" max="7169" width="15.88671875" style="73" customWidth="1"/>
    <col min="7170" max="7170" width="5.77734375" style="73" customWidth="1"/>
    <col min="7171" max="7171" width="11.109375" style="73" customWidth="1"/>
    <col min="7172" max="7172" width="11.88671875" style="73" customWidth="1"/>
    <col min="7173" max="7173" width="10.109375" style="73" customWidth="1"/>
    <col min="7174" max="7175" width="12.21875" style="73" customWidth="1"/>
    <col min="7176" max="7176" width="16.109375" style="73" customWidth="1"/>
    <col min="7177" max="7178" width="8.21875" style="73" customWidth="1"/>
    <col min="7179" max="7179" width="11.33203125" style="73" customWidth="1"/>
    <col min="7180" max="7180" width="7.33203125" style="73" customWidth="1"/>
    <col min="7181" max="7181" width="8.21875" style="73" customWidth="1"/>
    <col min="7182" max="7182" width="14.5546875" style="73" customWidth="1"/>
    <col min="7183" max="7424" width="8.88671875" style="73"/>
    <col min="7425" max="7425" width="15.88671875" style="73" customWidth="1"/>
    <col min="7426" max="7426" width="5.77734375" style="73" customWidth="1"/>
    <col min="7427" max="7427" width="11.109375" style="73" customWidth="1"/>
    <col min="7428" max="7428" width="11.88671875" style="73" customWidth="1"/>
    <col min="7429" max="7429" width="10.109375" style="73" customWidth="1"/>
    <col min="7430" max="7431" width="12.21875" style="73" customWidth="1"/>
    <col min="7432" max="7432" width="16.109375" style="73" customWidth="1"/>
    <col min="7433" max="7434" width="8.21875" style="73" customWidth="1"/>
    <col min="7435" max="7435" width="11.33203125" style="73" customWidth="1"/>
    <col min="7436" max="7436" width="7.33203125" style="73" customWidth="1"/>
    <col min="7437" max="7437" width="8.21875" style="73" customWidth="1"/>
    <col min="7438" max="7438" width="14.5546875" style="73" customWidth="1"/>
    <col min="7439" max="7680" width="8.88671875" style="73"/>
    <col min="7681" max="7681" width="15.88671875" style="73" customWidth="1"/>
    <col min="7682" max="7682" width="5.77734375" style="73" customWidth="1"/>
    <col min="7683" max="7683" width="11.109375" style="73" customWidth="1"/>
    <col min="7684" max="7684" width="11.88671875" style="73" customWidth="1"/>
    <col min="7685" max="7685" width="10.109375" style="73" customWidth="1"/>
    <col min="7686" max="7687" width="12.21875" style="73" customWidth="1"/>
    <col min="7688" max="7688" width="16.109375" style="73" customWidth="1"/>
    <col min="7689" max="7690" width="8.21875" style="73" customWidth="1"/>
    <col min="7691" max="7691" width="11.33203125" style="73" customWidth="1"/>
    <col min="7692" max="7692" width="7.33203125" style="73" customWidth="1"/>
    <col min="7693" max="7693" width="8.21875" style="73" customWidth="1"/>
    <col min="7694" max="7694" width="14.5546875" style="73" customWidth="1"/>
    <col min="7695" max="7936" width="8.88671875" style="73"/>
    <col min="7937" max="7937" width="15.88671875" style="73" customWidth="1"/>
    <col min="7938" max="7938" width="5.77734375" style="73" customWidth="1"/>
    <col min="7939" max="7939" width="11.109375" style="73" customWidth="1"/>
    <col min="7940" max="7940" width="11.88671875" style="73" customWidth="1"/>
    <col min="7941" max="7941" width="10.109375" style="73" customWidth="1"/>
    <col min="7942" max="7943" width="12.21875" style="73" customWidth="1"/>
    <col min="7944" max="7944" width="16.109375" style="73" customWidth="1"/>
    <col min="7945" max="7946" width="8.21875" style="73" customWidth="1"/>
    <col min="7947" max="7947" width="11.33203125" style="73" customWidth="1"/>
    <col min="7948" max="7948" width="7.33203125" style="73" customWidth="1"/>
    <col min="7949" max="7949" width="8.21875" style="73" customWidth="1"/>
    <col min="7950" max="7950" width="14.5546875" style="73" customWidth="1"/>
    <col min="7951" max="8192" width="8.88671875" style="73"/>
    <col min="8193" max="8193" width="15.88671875" style="73" customWidth="1"/>
    <col min="8194" max="8194" width="5.77734375" style="73" customWidth="1"/>
    <col min="8195" max="8195" width="11.109375" style="73" customWidth="1"/>
    <col min="8196" max="8196" width="11.88671875" style="73" customWidth="1"/>
    <col min="8197" max="8197" width="10.109375" style="73" customWidth="1"/>
    <col min="8198" max="8199" width="12.21875" style="73" customWidth="1"/>
    <col min="8200" max="8200" width="16.109375" style="73" customWidth="1"/>
    <col min="8201" max="8202" width="8.21875" style="73" customWidth="1"/>
    <col min="8203" max="8203" width="11.33203125" style="73" customWidth="1"/>
    <col min="8204" max="8204" width="7.33203125" style="73" customWidth="1"/>
    <col min="8205" max="8205" width="8.21875" style="73" customWidth="1"/>
    <col min="8206" max="8206" width="14.5546875" style="73" customWidth="1"/>
    <col min="8207" max="8448" width="8.88671875" style="73"/>
    <col min="8449" max="8449" width="15.88671875" style="73" customWidth="1"/>
    <col min="8450" max="8450" width="5.77734375" style="73" customWidth="1"/>
    <col min="8451" max="8451" width="11.109375" style="73" customWidth="1"/>
    <col min="8452" max="8452" width="11.88671875" style="73" customWidth="1"/>
    <col min="8453" max="8453" width="10.109375" style="73" customWidth="1"/>
    <col min="8454" max="8455" width="12.21875" style="73" customWidth="1"/>
    <col min="8456" max="8456" width="16.109375" style="73" customWidth="1"/>
    <col min="8457" max="8458" width="8.21875" style="73" customWidth="1"/>
    <col min="8459" max="8459" width="11.33203125" style="73" customWidth="1"/>
    <col min="8460" max="8460" width="7.33203125" style="73" customWidth="1"/>
    <col min="8461" max="8461" width="8.21875" style="73" customWidth="1"/>
    <col min="8462" max="8462" width="14.5546875" style="73" customWidth="1"/>
    <col min="8463" max="8704" width="8.88671875" style="73"/>
    <col min="8705" max="8705" width="15.88671875" style="73" customWidth="1"/>
    <col min="8706" max="8706" width="5.77734375" style="73" customWidth="1"/>
    <col min="8707" max="8707" width="11.109375" style="73" customWidth="1"/>
    <col min="8708" max="8708" width="11.88671875" style="73" customWidth="1"/>
    <col min="8709" max="8709" width="10.109375" style="73" customWidth="1"/>
    <col min="8710" max="8711" width="12.21875" style="73" customWidth="1"/>
    <col min="8712" max="8712" width="16.109375" style="73" customWidth="1"/>
    <col min="8713" max="8714" width="8.21875" style="73" customWidth="1"/>
    <col min="8715" max="8715" width="11.33203125" style="73" customWidth="1"/>
    <col min="8716" max="8716" width="7.33203125" style="73" customWidth="1"/>
    <col min="8717" max="8717" width="8.21875" style="73" customWidth="1"/>
    <col min="8718" max="8718" width="14.5546875" style="73" customWidth="1"/>
    <col min="8719" max="8960" width="8.88671875" style="73"/>
    <col min="8961" max="8961" width="15.88671875" style="73" customWidth="1"/>
    <col min="8962" max="8962" width="5.77734375" style="73" customWidth="1"/>
    <col min="8963" max="8963" width="11.109375" style="73" customWidth="1"/>
    <col min="8964" max="8964" width="11.88671875" style="73" customWidth="1"/>
    <col min="8965" max="8965" width="10.109375" style="73" customWidth="1"/>
    <col min="8966" max="8967" width="12.21875" style="73" customWidth="1"/>
    <col min="8968" max="8968" width="16.109375" style="73" customWidth="1"/>
    <col min="8969" max="8970" width="8.21875" style="73" customWidth="1"/>
    <col min="8971" max="8971" width="11.33203125" style="73" customWidth="1"/>
    <col min="8972" max="8972" width="7.33203125" style="73" customWidth="1"/>
    <col min="8973" max="8973" width="8.21875" style="73" customWidth="1"/>
    <col min="8974" max="8974" width="14.5546875" style="73" customWidth="1"/>
    <col min="8975" max="9216" width="8.88671875" style="73"/>
    <col min="9217" max="9217" width="15.88671875" style="73" customWidth="1"/>
    <col min="9218" max="9218" width="5.77734375" style="73" customWidth="1"/>
    <col min="9219" max="9219" width="11.109375" style="73" customWidth="1"/>
    <col min="9220" max="9220" width="11.88671875" style="73" customWidth="1"/>
    <col min="9221" max="9221" width="10.109375" style="73" customWidth="1"/>
    <col min="9222" max="9223" width="12.21875" style="73" customWidth="1"/>
    <col min="9224" max="9224" width="16.109375" style="73" customWidth="1"/>
    <col min="9225" max="9226" width="8.21875" style="73" customWidth="1"/>
    <col min="9227" max="9227" width="11.33203125" style="73" customWidth="1"/>
    <col min="9228" max="9228" width="7.33203125" style="73" customWidth="1"/>
    <col min="9229" max="9229" width="8.21875" style="73" customWidth="1"/>
    <col min="9230" max="9230" width="14.5546875" style="73" customWidth="1"/>
    <col min="9231" max="9472" width="8.88671875" style="73"/>
    <col min="9473" max="9473" width="15.88671875" style="73" customWidth="1"/>
    <col min="9474" max="9474" width="5.77734375" style="73" customWidth="1"/>
    <col min="9475" max="9475" width="11.109375" style="73" customWidth="1"/>
    <col min="9476" max="9476" width="11.88671875" style="73" customWidth="1"/>
    <col min="9477" max="9477" width="10.109375" style="73" customWidth="1"/>
    <col min="9478" max="9479" width="12.21875" style="73" customWidth="1"/>
    <col min="9480" max="9480" width="16.109375" style="73" customWidth="1"/>
    <col min="9481" max="9482" width="8.21875" style="73" customWidth="1"/>
    <col min="9483" max="9483" width="11.33203125" style="73" customWidth="1"/>
    <col min="9484" max="9484" width="7.33203125" style="73" customWidth="1"/>
    <col min="9485" max="9485" width="8.21875" style="73" customWidth="1"/>
    <col min="9486" max="9486" width="14.5546875" style="73" customWidth="1"/>
    <col min="9487" max="9728" width="8.88671875" style="73"/>
    <col min="9729" max="9729" width="15.88671875" style="73" customWidth="1"/>
    <col min="9730" max="9730" width="5.77734375" style="73" customWidth="1"/>
    <col min="9731" max="9731" width="11.109375" style="73" customWidth="1"/>
    <col min="9732" max="9732" width="11.88671875" style="73" customWidth="1"/>
    <col min="9733" max="9733" width="10.109375" style="73" customWidth="1"/>
    <col min="9734" max="9735" width="12.21875" style="73" customWidth="1"/>
    <col min="9736" max="9736" width="16.109375" style="73" customWidth="1"/>
    <col min="9737" max="9738" width="8.21875" style="73" customWidth="1"/>
    <col min="9739" max="9739" width="11.33203125" style="73" customWidth="1"/>
    <col min="9740" max="9740" width="7.33203125" style="73" customWidth="1"/>
    <col min="9741" max="9741" width="8.21875" style="73" customWidth="1"/>
    <col min="9742" max="9742" width="14.5546875" style="73" customWidth="1"/>
    <col min="9743" max="9984" width="8.88671875" style="73"/>
    <col min="9985" max="9985" width="15.88671875" style="73" customWidth="1"/>
    <col min="9986" max="9986" width="5.77734375" style="73" customWidth="1"/>
    <col min="9987" max="9987" width="11.109375" style="73" customWidth="1"/>
    <col min="9988" max="9988" width="11.88671875" style="73" customWidth="1"/>
    <col min="9989" max="9989" width="10.109375" style="73" customWidth="1"/>
    <col min="9990" max="9991" width="12.21875" style="73" customWidth="1"/>
    <col min="9992" max="9992" width="16.109375" style="73" customWidth="1"/>
    <col min="9993" max="9994" width="8.21875" style="73" customWidth="1"/>
    <col min="9995" max="9995" width="11.33203125" style="73" customWidth="1"/>
    <col min="9996" max="9996" width="7.33203125" style="73" customWidth="1"/>
    <col min="9997" max="9997" width="8.21875" style="73" customWidth="1"/>
    <col min="9998" max="9998" width="14.5546875" style="73" customWidth="1"/>
    <col min="9999" max="10240" width="8.88671875" style="73"/>
    <col min="10241" max="10241" width="15.88671875" style="73" customWidth="1"/>
    <col min="10242" max="10242" width="5.77734375" style="73" customWidth="1"/>
    <col min="10243" max="10243" width="11.109375" style="73" customWidth="1"/>
    <col min="10244" max="10244" width="11.88671875" style="73" customWidth="1"/>
    <col min="10245" max="10245" width="10.109375" style="73" customWidth="1"/>
    <col min="10246" max="10247" width="12.21875" style="73" customWidth="1"/>
    <col min="10248" max="10248" width="16.109375" style="73" customWidth="1"/>
    <col min="10249" max="10250" width="8.21875" style="73" customWidth="1"/>
    <col min="10251" max="10251" width="11.33203125" style="73" customWidth="1"/>
    <col min="10252" max="10252" width="7.33203125" style="73" customWidth="1"/>
    <col min="10253" max="10253" width="8.21875" style="73" customWidth="1"/>
    <col min="10254" max="10254" width="14.5546875" style="73" customWidth="1"/>
    <col min="10255" max="10496" width="8.88671875" style="73"/>
    <col min="10497" max="10497" width="15.88671875" style="73" customWidth="1"/>
    <col min="10498" max="10498" width="5.77734375" style="73" customWidth="1"/>
    <col min="10499" max="10499" width="11.109375" style="73" customWidth="1"/>
    <col min="10500" max="10500" width="11.88671875" style="73" customWidth="1"/>
    <col min="10501" max="10501" width="10.109375" style="73" customWidth="1"/>
    <col min="10502" max="10503" width="12.21875" style="73" customWidth="1"/>
    <col min="10504" max="10504" width="16.109375" style="73" customWidth="1"/>
    <col min="10505" max="10506" width="8.21875" style="73" customWidth="1"/>
    <col min="10507" max="10507" width="11.33203125" style="73" customWidth="1"/>
    <col min="10508" max="10508" width="7.33203125" style="73" customWidth="1"/>
    <col min="10509" max="10509" width="8.21875" style="73" customWidth="1"/>
    <col min="10510" max="10510" width="14.5546875" style="73" customWidth="1"/>
    <col min="10511" max="10752" width="8.88671875" style="73"/>
    <col min="10753" max="10753" width="15.88671875" style="73" customWidth="1"/>
    <col min="10754" max="10754" width="5.77734375" style="73" customWidth="1"/>
    <col min="10755" max="10755" width="11.109375" style="73" customWidth="1"/>
    <col min="10756" max="10756" width="11.88671875" style="73" customWidth="1"/>
    <col min="10757" max="10757" width="10.109375" style="73" customWidth="1"/>
    <col min="10758" max="10759" width="12.21875" style="73" customWidth="1"/>
    <col min="10760" max="10760" width="16.109375" style="73" customWidth="1"/>
    <col min="10761" max="10762" width="8.21875" style="73" customWidth="1"/>
    <col min="10763" max="10763" width="11.33203125" style="73" customWidth="1"/>
    <col min="10764" max="10764" width="7.33203125" style="73" customWidth="1"/>
    <col min="10765" max="10765" width="8.21875" style="73" customWidth="1"/>
    <col min="10766" max="10766" width="14.5546875" style="73" customWidth="1"/>
    <col min="10767" max="11008" width="8.88671875" style="73"/>
    <col min="11009" max="11009" width="15.88671875" style="73" customWidth="1"/>
    <col min="11010" max="11010" width="5.77734375" style="73" customWidth="1"/>
    <col min="11011" max="11011" width="11.109375" style="73" customWidth="1"/>
    <col min="11012" max="11012" width="11.88671875" style="73" customWidth="1"/>
    <col min="11013" max="11013" width="10.109375" style="73" customWidth="1"/>
    <col min="11014" max="11015" width="12.21875" style="73" customWidth="1"/>
    <col min="11016" max="11016" width="16.109375" style="73" customWidth="1"/>
    <col min="11017" max="11018" width="8.21875" style="73" customWidth="1"/>
    <col min="11019" max="11019" width="11.33203125" style="73" customWidth="1"/>
    <col min="11020" max="11020" width="7.33203125" style="73" customWidth="1"/>
    <col min="11021" max="11021" width="8.21875" style="73" customWidth="1"/>
    <col min="11022" max="11022" width="14.5546875" style="73" customWidth="1"/>
    <col min="11023" max="11264" width="8.88671875" style="73"/>
    <col min="11265" max="11265" width="15.88671875" style="73" customWidth="1"/>
    <col min="11266" max="11266" width="5.77734375" style="73" customWidth="1"/>
    <col min="11267" max="11267" width="11.109375" style="73" customWidth="1"/>
    <col min="11268" max="11268" width="11.88671875" style="73" customWidth="1"/>
    <col min="11269" max="11269" width="10.109375" style="73" customWidth="1"/>
    <col min="11270" max="11271" width="12.21875" style="73" customWidth="1"/>
    <col min="11272" max="11272" width="16.109375" style="73" customWidth="1"/>
    <col min="11273" max="11274" width="8.21875" style="73" customWidth="1"/>
    <col min="11275" max="11275" width="11.33203125" style="73" customWidth="1"/>
    <col min="11276" max="11276" width="7.33203125" style="73" customWidth="1"/>
    <col min="11277" max="11277" width="8.21875" style="73" customWidth="1"/>
    <col min="11278" max="11278" width="14.5546875" style="73" customWidth="1"/>
    <col min="11279" max="11520" width="8.88671875" style="73"/>
    <col min="11521" max="11521" width="15.88671875" style="73" customWidth="1"/>
    <col min="11522" max="11522" width="5.77734375" style="73" customWidth="1"/>
    <col min="11523" max="11523" width="11.109375" style="73" customWidth="1"/>
    <col min="11524" max="11524" width="11.88671875" style="73" customWidth="1"/>
    <col min="11525" max="11525" width="10.109375" style="73" customWidth="1"/>
    <col min="11526" max="11527" width="12.21875" style="73" customWidth="1"/>
    <col min="11528" max="11528" width="16.109375" style="73" customWidth="1"/>
    <col min="11529" max="11530" width="8.21875" style="73" customWidth="1"/>
    <col min="11531" max="11531" width="11.33203125" style="73" customWidth="1"/>
    <col min="11532" max="11532" width="7.33203125" style="73" customWidth="1"/>
    <col min="11533" max="11533" width="8.21875" style="73" customWidth="1"/>
    <col min="11534" max="11534" width="14.5546875" style="73" customWidth="1"/>
    <col min="11535" max="11776" width="8.88671875" style="73"/>
    <col min="11777" max="11777" width="15.88671875" style="73" customWidth="1"/>
    <col min="11778" max="11778" width="5.77734375" style="73" customWidth="1"/>
    <col min="11779" max="11779" width="11.109375" style="73" customWidth="1"/>
    <col min="11780" max="11780" width="11.88671875" style="73" customWidth="1"/>
    <col min="11781" max="11781" width="10.109375" style="73" customWidth="1"/>
    <col min="11782" max="11783" width="12.21875" style="73" customWidth="1"/>
    <col min="11784" max="11784" width="16.109375" style="73" customWidth="1"/>
    <col min="11785" max="11786" width="8.21875" style="73" customWidth="1"/>
    <col min="11787" max="11787" width="11.33203125" style="73" customWidth="1"/>
    <col min="11788" max="11788" width="7.33203125" style="73" customWidth="1"/>
    <col min="11789" max="11789" width="8.21875" style="73" customWidth="1"/>
    <col min="11790" max="11790" width="14.5546875" style="73" customWidth="1"/>
    <col min="11791" max="12032" width="8.88671875" style="73"/>
    <col min="12033" max="12033" width="15.88671875" style="73" customWidth="1"/>
    <col min="12034" max="12034" width="5.77734375" style="73" customWidth="1"/>
    <col min="12035" max="12035" width="11.109375" style="73" customWidth="1"/>
    <col min="12036" max="12036" width="11.88671875" style="73" customWidth="1"/>
    <col min="12037" max="12037" width="10.109375" style="73" customWidth="1"/>
    <col min="12038" max="12039" width="12.21875" style="73" customWidth="1"/>
    <col min="12040" max="12040" width="16.109375" style="73" customWidth="1"/>
    <col min="12041" max="12042" width="8.21875" style="73" customWidth="1"/>
    <col min="12043" max="12043" width="11.33203125" style="73" customWidth="1"/>
    <col min="12044" max="12044" width="7.33203125" style="73" customWidth="1"/>
    <col min="12045" max="12045" width="8.21875" style="73" customWidth="1"/>
    <col min="12046" max="12046" width="14.5546875" style="73" customWidth="1"/>
    <col min="12047" max="12288" width="8.88671875" style="73"/>
    <col min="12289" max="12289" width="15.88671875" style="73" customWidth="1"/>
    <col min="12290" max="12290" width="5.77734375" style="73" customWidth="1"/>
    <col min="12291" max="12291" width="11.109375" style="73" customWidth="1"/>
    <col min="12292" max="12292" width="11.88671875" style="73" customWidth="1"/>
    <col min="12293" max="12293" width="10.109375" style="73" customWidth="1"/>
    <col min="12294" max="12295" width="12.21875" style="73" customWidth="1"/>
    <col min="12296" max="12296" width="16.109375" style="73" customWidth="1"/>
    <col min="12297" max="12298" width="8.21875" style="73" customWidth="1"/>
    <col min="12299" max="12299" width="11.33203125" style="73" customWidth="1"/>
    <col min="12300" max="12300" width="7.33203125" style="73" customWidth="1"/>
    <col min="12301" max="12301" width="8.21875" style="73" customWidth="1"/>
    <col min="12302" max="12302" width="14.5546875" style="73" customWidth="1"/>
    <col min="12303" max="12544" width="8.88671875" style="73"/>
    <col min="12545" max="12545" width="15.88671875" style="73" customWidth="1"/>
    <col min="12546" max="12546" width="5.77734375" style="73" customWidth="1"/>
    <col min="12547" max="12547" width="11.109375" style="73" customWidth="1"/>
    <col min="12548" max="12548" width="11.88671875" style="73" customWidth="1"/>
    <col min="12549" max="12549" width="10.109375" style="73" customWidth="1"/>
    <col min="12550" max="12551" width="12.21875" style="73" customWidth="1"/>
    <col min="12552" max="12552" width="16.109375" style="73" customWidth="1"/>
    <col min="12553" max="12554" width="8.21875" style="73" customWidth="1"/>
    <col min="12555" max="12555" width="11.33203125" style="73" customWidth="1"/>
    <col min="12556" max="12556" width="7.33203125" style="73" customWidth="1"/>
    <col min="12557" max="12557" width="8.21875" style="73" customWidth="1"/>
    <col min="12558" max="12558" width="14.5546875" style="73" customWidth="1"/>
    <col min="12559" max="12800" width="8.88671875" style="73"/>
    <col min="12801" max="12801" width="15.88671875" style="73" customWidth="1"/>
    <col min="12802" max="12802" width="5.77734375" style="73" customWidth="1"/>
    <col min="12803" max="12803" width="11.109375" style="73" customWidth="1"/>
    <col min="12804" max="12804" width="11.88671875" style="73" customWidth="1"/>
    <col min="12805" max="12805" width="10.109375" style="73" customWidth="1"/>
    <col min="12806" max="12807" width="12.21875" style="73" customWidth="1"/>
    <col min="12808" max="12808" width="16.109375" style="73" customWidth="1"/>
    <col min="12809" max="12810" width="8.21875" style="73" customWidth="1"/>
    <col min="12811" max="12811" width="11.33203125" style="73" customWidth="1"/>
    <col min="12812" max="12812" width="7.33203125" style="73" customWidth="1"/>
    <col min="12813" max="12813" width="8.21875" style="73" customWidth="1"/>
    <col min="12814" max="12814" width="14.5546875" style="73" customWidth="1"/>
    <col min="12815" max="13056" width="8.88671875" style="73"/>
    <col min="13057" max="13057" width="15.88671875" style="73" customWidth="1"/>
    <col min="13058" max="13058" width="5.77734375" style="73" customWidth="1"/>
    <col min="13059" max="13059" width="11.109375" style="73" customWidth="1"/>
    <col min="13060" max="13060" width="11.88671875" style="73" customWidth="1"/>
    <col min="13061" max="13061" width="10.109375" style="73" customWidth="1"/>
    <col min="13062" max="13063" width="12.21875" style="73" customWidth="1"/>
    <col min="13064" max="13064" width="16.109375" style="73" customWidth="1"/>
    <col min="13065" max="13066" width="8.21875" style="73" customWidth="1"/>
    <col min="13067" max="13067" width="11.33203125" style="73" customWidth="1"/>
    <col min="13068" max="13068" width="7.33203125" style="73" customWidth="1"/>
    <col min="13069" max="13069" width="8.21875" style="73" customWidth="1"/>
    <col min="13070" max="13070" width="14.5546875" style="73" customWidth="1"/>
    <col min="13071" max="13312" width="8.88671875" style="73"/>
    <col min="13313" max="13313" width="15.88671875" style="73" customWidth="1"/>
    <col min="13314" max="13314" width="5.77734375" style="73" customWidth="1"/>
    <col min="13315" max="13315" width="11.109375" style="73" customWidth="1"/>
    <col min="13316" max="13316" width="11.88671875" style="73" customWidth="1"/>
    <col min="13317" max="13317" width="10.109375" style="73" customWidth="1"/>
    <col min="13318" max="13319" width="12.21875" style="73" customWidth="1"/>
    <col min="13320" max="13320" width="16.109375" style="73" customWidth="1"/>
    <col min="13321" max="13322" width="8.21875" style="73" customWidth="1"/>
    <col min="13323" max="13323" width="11.33203125" style="73" customWidth="1"/>
    <col min="13324" max="13324" width="7.33203125" style="73" customWidth="1"/>
    <col min="13325" max="13325" width="8.21875" style="73" customWidth="1"/>
    <col min="13326" max="13326" width="14.5546875" style="73" customWidth="1"/>
    <col min="13327" max="13568" width="8.88671875" style="73"/>
    <col min="13569" max="13569" width="15.88671875" style="73" customWidth="1"/>
    <col min="13570" max="13570" width="5.77734375" style="73" customWidth="1"/>
    <col min="13571" max="13571" width="11.109375" style="73" customWidth="1"/>
    <col min="13572" max="13572" width="11.88671875" style="73" customWidth="1"/>
    <col min="13573" max="13573" width="10.109375" style="73" customWidth="1"/>
    <col min="13574" max="13575" width="12.21875" style="73" customWidth="1"/>
    <col min="13576" max="13576" width="16.109375" style="73" customWidth="1"/>
    <col min="13577" max="13578" width="8.21875" style="73" customWidth="1"/>
    <col min="13579" max="13579" width="11.33203125" style="73" customWidth="1"/>
    <col min="13580" max="13580" width="7.33203125" style="73" customWidth="1"/>
    <col min="13581" max="13581" width="8.21875" style="73" customWidth="1"/>
    <col min="13582" max="13582" width="14.5546875" style="73" customWidth="1"/>
    <col min="13583" max="13824" width="8.88671875" style="73"/>
    <col min="13825" max="13825" width="15.88671875" style="73" customWidth="1"/>
    <col min="13826" max="13826" width="5.77734375" style="73" customWidth="1"/>
    <col min="13827" max="13827" width="11.109375" style="73" customWidth="1"/>
    <col min="13828" max="13828" width="11.88671875" style="73" customWidth="1"/>
    <col min="13829" max="13829" width="10.109375" style="73" customWidth="1"/>
    <col min="13830" max="13831" width="12.21875" style="73" customWidth="1"/>
    <col min="13832" max="13832" width="16.109375" style="73" customWidth="1"/>
    <col min="13833" max="13834" width="8.21875" style="73" customWidth="1"/>
    <col min="13835" max="13835" width="11.33203125" style="73" customWidth="1"/>
    <col min="13836" max="13836" width="7.33203125" style="73" customWidth="1"/>
    <col min="13837" max="13837" width="8.21875" style="73" customWidth="1"/>
    <col min="13838" max="13838" width="14.5546875" style="73" customWidth="1"/>
    <col min="13839" max="14080" width="8.88671875" style="73"/>
    <col min="14081" max="14081" width="15.88671875" style="73" customWidth="1"/>
    <col min="14082" max="14082" width="5.77734375" style="73" customWidth="1"/>
    <col min="14083" max="14083" width="11.109375" style="73" customWidth="1"/>
    <col min="14084" max="14084" width="11.88671875" style="73" customWidth="1"/>
    <col min="14085" max="14085" width="10.109375" style="73" customWidth="1"/>
    <col min="14086" max="14087" width="12.21875" style="73" customWidth="1"/>
    <col min="14088" max="14088" width="16.109375" style="73" customWidth="1"/>
    <col min="14089" max="14090" width="8.21875" style="73" customWidth="1"/>
    <col min="14091" max="14091" width="11.33203125" style="73" customWidth="1"/>
    <col min="14092" max="14092" width="7.33203125" style="73" customWidth="1"/>
    <col min="14093" max="14093" width="8.21875" style="73" customWidth="1"/>
    <col min="14094" max="14094" width="14.5546875" style="73" customWidth="1"/>
    <col min="14095" max="14336" width="8.88671875" style="73"/>
    <col min="14337" max="14337" width="15.88671875" style="73" customWidth="1"/>
    <col min="14338" max="14338" width="5.77734375" style="73" customWidth="1"/>
    <col min="14339" max="14339" width="11.109375" style="73" customWidth="1"/>
    <col min="14340" max="14340" width="11.88671875" style="73" customWidth="1"/>
    <col min="14341" max="14341" width="10.109375" style="73" customWidth="1"/>
    <col min="14342" max="14343" width="12.21875" style="73" customWidth="1"/>
    <col min="14344" max="14344" width="16.109375" style="73" customWidth="1"/>
    <col min="14345" max="14346" width="8.21875" style="73" customWidth="1"/>
    <col min="14347" max="14347" width="11.33203125" style="73" customWidth="1"/>
    <col min="14348" max="14348" width="7.33203125" style="73" customWidth="1"/>
    <col min="14349" max="14349" width="8.21875" style="73" customWidth="1"/>
    <col min="14350" max="14350" width="14.5546875" style="73" customWidth="1"/>
    <col min="14351" max="14592" width="8.88671875" style="73"/>
    <col min="14593" max="14593" width="15.88671875" style="73" customWidth="1"/>
    <col min="14594" max="14594" width="5.77734375" style="73" customWidth="1"/>
    <col min="14595" max="14595" width="11.109375" style="73" customWidth="1"/>
    <col min="14596" max="14596" width="11.88671875" style="73" customWidth="1"/>
    <col min="14597" max="14597" width="10.109375" style="73" customWidth="1"/>
    <col min="14598" max="14599" width="12.21875" style="73" customWidth="1"/>
    <col min="14600" max="14600" width="16.109375" style="73" customWidth="1"/>
    <col min="14601" max="14602" width="8.21875" style="73" customWidth="1"/>
    <col min="14603" max="14603" width="11.33203125" style="73" customWidth="1"/>
    <col min="14604" max="14604" width="7.33203125" style="73" customWidth="1"/>
    <col min="14605" max="14605" width="8.21875" style="73" customWidth="1"/>
    <col min="14606" max="14606" width="14.5546875" style="73" customWidth="1"/>
    <col min="14607" max="14848" width="8.88671875" style="73"/>
    <col min="14849" max="14849" width="15.88671875" style="73" customWidth="1"/>
    <col min="14850" max="14850" width="5.77734375" style="73" customWidth="1"/>
    <col min="14851" max="14851" width="11.109375" style="73" customWidth="1"/>
    <col min="14852" max="14852" width="11.88671875" style="73" customWidth="1"/>
    <col min="14853" max="14853" width="10.109375" style="73" customWidth="1"/>
    <col min="14854" max="14855" width="12.21875" style="73" customWidth="1"/>
    <col min="14856" max="14856" width="16.109375" style="73" customWidth="1"/>
    <col min="14857" max="14858" width="8.21875" style="73" customWidth="1"/>
    <col min="14859" max="14859" width="11.33203125" style="73" customWidth="1"/>
    <col min="14860" max="14860" width="7.33203125" style="73" customWidth="1"/>
    <col min="14861" max="14861" width="8.21875" style="73" customWidth="1"/>
    <col min="14862" max="14862" width="14.5546875" style="73" customWidth="1"/>
    <col min="14863" max="15104" width="8.88671875" style="73"/>
    <col min="15105" max="15105" width="15.88671875" style="73" customWidth="1"/>
    <col min="15106" max="15106" width="5.77734375" style="73" customWidth="1"/>
    <col min="15107" max="15107" width="11.109375" style="73" customWidth="1"/>
    <col min="15108" max="15108" width="11.88671875" style="73" customWidth="1"/>
    <col min="15109" max="15109" width="10.109375" style="73" customWidth="1"/>
    <col min="15110" max="15111" width="12.21875" style="73" customWidth="1"/>
    <col min="15112" max="15112" width="16.109375" style="73" customWidth="1"/>
    <col min="15113" max="15114" width="8.21875" style="73" customWidth="1"/>
    <col min="15115" max="15115" width="11.33203125" style="73" customWidth="1"/>
    <col min="15116" max="15116" width="7.33203125" style="73" customWidth="1"/>
    <col min="15117" max="15117" width="8.21875" style="73" customWidth="1"/>
    <col min="15118" max="15118" width="14.5546875" style="73" customWidth="1"/>
    <col min="15119" max="15360" width="8.88671875" style="73"/>
    <col min="15361" max="15361" width="15.88671875" style="73" customWidth="1"/>
    <col min="15362" max="15362" width="5.77734375" style="73" customWidth="1"/>
    <col min="15363" max="15363" width="11.109375" style="73" customWidth="1"/>
    <col min="15364" max="15364" width="11.88671875" style="73" customWidth="1"/>
    <col min="15365" max="15365" width="10.109375" style="73" customWidth="1"/>
    <col min="15366" max="15367" width="12.21875" style="73" customWidth="1"/>
    <col min="15368" max="15368" width="16.109375" style="73" customWidth="1"/>
    <col min="15369" max="15370" width="8.21875" style="73" customWidth="1"/>
    <col min="15371" max="15371" width="11.33203125" style="73" customWidth="1"/>
    <col min="15372" max="15372" width="7.33203125" style="73" customWidth="1"/>
    <col min="15373" max="15373" width="8.21875" style="73" customWidth="1"/>
    <col min="15374" max="15374" width="14.5546875" style="73" customWidth="1"/>
    <col min="15375" max="15616" width="8.88671875" style="73"/>
    <col min="15617" max="15617" width="15.88671875" style="73" customWidth="1"/>
    <col min="15618" max="15618" width="5.77734375" style="73" customWidth="1"/>
    <col min="15619" max="15619" width="11.109375" style="73" customWidth="1"/>
    <col min="15620" max="15620" width="11.88671875" style="73" customWidth="1"/>
    <col min="15621" max="15621" width="10.109375" style="73" customWidth="1"/>
    <col min="15622" max="15623" width="12.21875" style="73" customWidth="1"/>
    <col min="15624" max="15624" width="16.109375" style="73" customWidth="1"/>
    <col min="15625" max="15626" width="8.21875" style="73" customWidth="1"/>
    <col min="15627" max="15627" width="11.33203125" style="73" customWidth="1"/>
    <col min="15628" max="15628" width="7.33203125" style="73" customWidth="1"/>
    <col min="15629" max="15629" width="8.21875" style="73" customWidth="1"/>
    <col min="15630" max="15630" width="14.5546875" style="73" customWidth="1"/>
    <col min="15631" max="15872" width="8.88671875" style="73"/>
    <col min="15873" max="15873" width="15.88671875" style="73" customWidth="1"/>
    <col min="15874" max="15874" width="5.77734375" style="73" customWidth="1"/>
    <col min="15875" max="15875" width="11.109375" style="73" customWidth="1"/>
    <col min="15876" max="15876" width="11.88671875" style="73" customWidth="1"/>
    <col min="15877" max="15877" width="10.109375" style="73" customWidth="1"/>
    <col min="15878" max="15879" width="12.21875" style="73" customWidth="1"/>
    <col min="15880" max="15880" width="16.109375" style="73" customWidth="1"/>
    <col min="15881" max="15882" width="8.21875" style="73" customWidth="1"/>
    <col min="15883" max="15883" width="11.33203125" style="73" customWidth="1"/>
    <col min="15884" max="15884" width="7.33203125" style="73" customWidth="1"/>
    <col min="15885" max="15885" width="8.21875" style="73" customWidth="1"/>
    <col min="15886" max="15886" width="14.5546875" style="73" customWidth="1"/>
    <col min="15887" max="16128" width="8.88671875" style="73"/>
    <col min="16129" max="16129" width="15.88671875" style="73" customWidth="1"/>
    <col min="16130" max="16130" width="5.77734375" style="73" customWidth="1"/>
    <col min="16131" max="16131" width="11.109375" style="73" customWidth="1"/>
    <col min="16132" max="16132" width="11.88671875" style="73" customWidth="1"/>
    <col min="16133" max="16133" width="10.109375" style="73" customWidth="1"/>
    <col min="16134" max="16135" width="12.21875" style="73" customWidth="1"/>
    <col min="16136" max="16136" width="16.109375" style="73" customWidth="1"/>
    <col min="16137" max="16138" width="8.21875" style="73" customWidth="1"/>
    <col min="16139" max="16139" width="11.33203125" style="73" customWidth="1"/>
    <col min="16140" max="16140" width="7.33203125" style="73" customWidth="1"/>
    <col min="16141" max="16141" width="8.21875" style="73" customWidth="1"/>
    <col min="16142" max="16142" width="14.5546875" style="73" customWidth="1"/>
    <col min="16143" max="16384" width="8.88671875" style="73"/>
  </cols>
  <sheetData>
    <row r="1" spans="1:19" s="108" customFormat="1" ht="42" customHeight="1" x14ac:dyDescent="0.15">
      <c r="A1" s="427" t="s">
        <v>100</v>
      </c>
      <c r="B1" s="427"/>
      <c r="C1" s="427"/>
      <c r="D1" s="427"/>
      <c r="E1" s="427"/>
      <c r="F1" s="427"/>
      <c r="G1" s="427"/>
      <c r="H1" s="107"/>
      <c r="S1" s="107"/>
    </row>
    <row r="2" spans="1:19" ht="20.100000000000001" customHeight="1" x14ac:dyDescent="0.15">
      <c r="A2" s="296"/>
      <c r="B2" s="296"/>
      <c r="C2" s="296"/>
      <c r="D2" s="296"/>
      <c r="E2" s="296"/>
      <c r="F2" s="296"/>
      <c r="G2" s="296"/>
    </row>
    <row r="3" spans="1:19" s="124" customFormat="1" ht="30" customHeight="1" x14ac:dyDescent="0.15">
      <c r="A3" s="125" t="str">
        <f>+'고용 (3)'!A3</f>
        <v>■ 과업명:백남준아트센터 기획전 방호인력 도급 용역[1개월 미만(8월) 기준]</v>
      </c>
      <c r="B3" s="125"/>
      <c r="C3" s="135"/>
      <c r="D3" s="123"/>
      <c r="E3" s="123"/>
      <c r="F3" s="135"/>
      <c r="G3" s="78" t="s">
        <v>218</v>
      </c>
      <c r="H3" s="123"/>
      <c r="S3" s="123"/>
    </row>
    <row r="4" spans="1:19" ht="30" customHeight="1" x14ac:dyDescent="0.15">
      <c r="A4" s="435" t="s">
        <v>14</v>
      </c>
      <c r="B4" s="461" t="s">
        <v>94</v>
      </c>
      <c r="C4" s="462" t="s">
        <v>95</v>
      </c>
      <c r="D4" s="463"/>
      <c r="E4" s="463"/>
      <c r="F4" s="464"/>
      <c r="G4" s="440" t="s">
        <v>30</v>
      </c>
      <c r="H4" s="73"/>
      <c r="S4" s="73"/>
    </row>
    <row r="5" spans="1:19" ht="30" customHeight="1" x14ac:dyDescent="0.15">
      <c r="A5" s="436"/>
      <c r="B5" s="436"/>
      <c r="C5" s="112" t="s">
        <v>34</v>
      </c>
      <c r="D5" s="111" t="s">
        <v>28</v>
      </c>
      <c r="E5" s="111" t="s">
        <v>31</v>
      </c>
      <c r="F5" s="112" t="s">
        <v>19</v>
      </c>
      <c r="G5" s="441"/>
      <c r="H5" s="73"/>
      <c r="S5" s="73"/>
    </row>
    <row r="6" spans="1:19" ht="30" customHeight="1" x14ac:dyDescent="0.15">
      <c r="A6" s="115" t="str">
        <f>'고용 (3)'!A6</f>
        <v>방호원</v>
      </c>
      <c r="B6" s="289">
        <f>H6</f>
        <v>5.9999999999999995E-4</v>
      </c>
      <c r="C6" s="208">
        <f>'고용 (3)'!C6</f>
        <v>8275440</v>
      </c>
      <c r="D6" s="208">
        <f>'고용 (3)'!D6</f>
        <v>993052</v>
      </c>
      <c r="E6" s="208">
        <f>'고용 (3)'!E6</f>
        <v>1952720</v>
      </c>
      <c r="F6" s="208">
        <f>SUM(C6:E6)</f>
        <v>11221212</v>
      </c>
      <c r="G6" s="208">
        <f>TRUNC(F6*$B$6)</f>
        <v>6732</v>
      </c>
      <c r="H6" s="274">
        <f>0.6/1000</f>
        <v>5.9999999999999995E-4</v>
      </c>
      <c r="S6" s="73"/>
    </row>
    <row r="7" spans="1:19" ht="30" customHeight="1" thickBot="1" x14ac:dyDescent="0.2">
      <c r="A7" s="117"/>
      <c r="B7" s="117"/>
      <c r="C7" s="209"/>
      <c r="D7" s="210"/>
      <c r="E7" s="211"/>
      <c r="F7" s="212"/>
      <c r="G7" s="212"/>
    </row>
    <row r="8" spans="1:19" ht="30" customHeight="1" thickTop="1" x14ac:dyDescent="0.15">
      <c r="A8" s="460" t="s">
        <v>17</v>
      </c>
      <c r="B8" s="460"/>
      <c r="C8" s="213">
        <f>SUM(C6:C7)</f>
        <v>8275440</v>
      </c>
      <c r="D8" s="213">
        <f>SUM(D6:D7)</f>
        <v>993052</v>
      </c>
      <c r="E8" s="213">
        <f>SUM(E6:E7)</f>
        <v>1952720</v>
      </c>
      <c r="F8" s="213">
        <f>SUM(F6:F7)</f>
        <v>11221212</v>
      </c>
      <c r="G8" s="213">
        <f>SUM(G6:G7)</f>
        <v>6732</v>
      </c>
    </row>
    <row r="9" spans="1:19" ht="30" customHeight="1" x14ac:dyDescent="0.15">
      <c r="A9" s="73" t="s">
        <v>310</v>
      </c>
      <c r="B9" s="73"/>
    </row>
    <row r="10" spans="1:19" ht="30" customHeight="1" x14ac:dyDescent="0.15">
      <c r="A10" s="73" t="s">
        <v>469</v>
      </c>
      <c r="B10" s="73"/>
      <c r="C10" s="69"/>
      <c r="F10" s="69"/>
      <c r="G10" s="69"/>
    </row>
    <row r="11" spans="1:19" ht="30" customHeight="1" x14ac:dyDescent="0.15">
      <c r="A11" s="73" t="s">
        <v>471</v>
      </c>
      <c r="B11" s="73"/>
      <c r="C11" s="69"/>
      <c r="F11" s="69"/>
      <c r="G11" s="69"/>
    </row>
    <row r="12" spans="1:19" ht="30" customHeight="1" x14ac:dyDescent="0.15">
      <c r="A12" s="73" t="s">
        <v>429</v>
      </c>
      <c r="B12" s="73"/>
      <c r="C12" s="69"/>
      <c r="F12" s="69"/>
      <c r="G12" s="69"/>
    </row>
    <row r="13" spans="1:19" ht="30" customHeight="1" x14ac:dyDescent="0.15">
      <c r="A13" s="73" t="s">
        <v>318</v>
      </c>
      <c r="B13" s="73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5000000000000004" right="0.51" top="1.0236220472440944" bottom="0.98425196850393704" header="0.51181102362204722" footer="0.51181102362204722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view="pageBreakPreview" zoomScaleNormal="82" zoomScaleSheetLayoutView="100" workbookViewId="0">
      <selection activeCell="H12" sqref="H12"/>
    </sheetView>
  </sheetViews>
  <sheetFormatPr defaultRowHeight="12" x14ac:dyDescent="0.15"/>
  <cols>
    <col min="1" max="1" width="21.6640625" style="15" customWidth="1"/>
    <col min="2" max="2" width="16.77734375" style="15" customWidth="1"/>
    <col min="3" max="3" width="9.77734375" style="15" customWidth="1"/>
    <col min="4" max="5" width="16.77734375" style="15" customWidth="1"/>
    <col min="6" max="249" width="8.88671875" style="15"/>
    <col min="250" max="250" width="16" style="15" customWidth="1"/>
    <col min="251" max="251" width="11.77734375" style="15" customWidth="1"/>
    <col min="252" max="252" width="6.77734375" style="15" customWidth="1"/>
    <col min="253" max="253" width="13.33203125" style="15" customWidth="1"/>
    <col min="254" max="254" width="11.77734375" style="15" customWidth="1"/>
    <col min="255" max="255" width="6.77734375" style="15" customWidth="1"/>
    <col min="256" max="256" width="13.33203125" style="15" customWidth="1"/>
    <col min="257" max="257" width="11.77734375" style="15" customWidth="1"/>
    <col min="258" max="258" width="6.77734375" style="15" customWidth="1"/>
    <col min="259" max="259" width="13.33203125" style="15" customWidth="1"/>
    <col min="260" max="260" width="11.77734375" style="15" customWidth="1"/>
    <col min="261" max="261" width="13.33203125" style="15" customWidth="1"/>
    <col min="262" max="505" width="8.88671875" style="15"/>
    <col min="506" max="506" width="16" style="15" customWidth="1"/>
    <col min="507" max="507" width="11.77734375" style="15" customWidth="1"/>
    <col min="508" max="508" width="6.77734375" style="15" customWidth="1"/>
    <col min="509" max="509" width="13.33203125" style="15" customWidth="1"/>
    <col min="510" max="510" width="11.77734375" style="15" customWidth="1"/>
    <col min="511" max="511" width="6.77734375" style="15" customWidth="1"/>
    <col min="512" max="512" width="13.33203125" style="15" customWidth="1"/>
    <col min="513" max="513" width="11.77734375" style="15" customWidth="1"/>
    <col min="514" max="514" width="6.77734375" style="15" customWidth="1"/>
    <col min="515" max="515" width="13.33203125" style="15" customWidth="1"/>
    <col min="516" max="516" width="11.77734375" style="15" customWidth="1"/>
    <col min="517" max="517" width="13.33203125" style="15" customWidth="1"/>
    <col min="518" max="761" width="8.88671875" style="15"/>
    <col min="762" max="762" width="16" style="15" customWidth="1"/>
    <col min="763" max="763" width="11.77734375" style="15" customWidth="1"/>
    <col min="764" max="764" width="6.77734375" style="15" customWidth="1"/>
    <col min="765" max="765" width="13.33203125" style="15" customWidth="1"/>
    <col min="766" max="766" width="11.77734375" style="15" customWidth="1"/>
    <col min="767" max="767" width="6.77734375" style="15" customWidth="1"/>
    <col min="768" max="768" width="13.33203125" style="15" customWidth="1"/>
    <col min="769" max="769" width="11.77734375" style="15" customWidth="1"/>
    <col min="770" max="770" width="6.77734375" style="15" customWidth="1"/>
    <col min="771" max="771" width="13.33203125" style="15" customWidth="1"/>
    <col min="772" max="772" width="11.77734375" style="15" customWidth="1"/>
    <col min="773" max="773" width="13.33203125" style="15" customWidth="1"/>
    <col min="774" max="1017" width="8.88671875" style="15"/>
    <col min="1018" max="1018" width="16" style="15" customWidth="1"/>
    <col min="1019" max="1019" width="11.77734375" style="15" customWidth="1"/>
    <col min="1020" max="1020" width="6.77734375" style="15" customWidth="1"/>
    <col min="1021" max="1021" width="13.33203125" style="15" customWidth="1"/>
    <col min="1022" max="1022" width="11.77734375" style="15" customWidth="1"/>
    <col min="1023" max="1023" width="6.77734375" style="15" customWidth="1"/>
    <col min="1024" max="1024" width="13.33203125" style="15" customWidth="1"/>
    <col min="1025" max="1025" width="11.77734375" style="15" customWidth="1"/>
    <col min="1026" max="1026" width="6.77734375" style="15" customWidth="1"/>
    <col min="1027" max="1027" width="13.33203125" style="15" customWidth="1"/>
    <col min="1028" max="1028" width="11.77734375" style="15" customWidth="1"/>
    <col min="1029" max="1029" width="13.33203125" style="15" customWidth="1"/>
    <col min="1030" max="1273" width="8.88671875" style="15"/>
    <col min="1274" max="1274" width="16" style="15" customWidth="1"/>
    <col min="1275" max="1275" width="11.77734375" style="15" customWidth="1"/>
    <col min="1276" max="1276" width="6.77734375" style="15" customWidth="1"/>
    <col min="1277" max="1277" width="13.33203125" style="15" customWidth="1"/>
    <col min="1278" max="1278" width="11.77734375" style="15" customWidth="1"/>
    <col min="1279" max="1279" width="6.77734375" style="15" customWidth="1"/>
    <col min="1280" max="1280" width="13.33203125" style="15" customWidth="1"/>
    <col min="1281" max="1281" width="11.77734375" style="15" customWidth="1"/>
    <col min="1282" max="1282" width="6.77734375" style="15" customWidth="1"/>
    <col min="1283" max="1283" width="13.33203125" style="15" customWidth="1"/>
    <col min="1284" max="1284" width="11.77734375" style="15" customWidth="1"/>
    <col min="1285" max="1285" width="13.33203125" style="15" customWidth="1"/>
    <col min="1286" max="1529" width="8.88671875" style="15"/>
    <col min="1530" max="1530" width="16" style="15" customWidth="1"/>
    <col min="1531" max="1531" width="11.77734375" style="15" customWidth="1"/>
    <col min="1532" max="1532" width="6.77734375" style="15" customWidth="1"/>
    <col min="1533" max="1533" width="13.33203125" style="15" customWidth="1"/>
    <col min="1534" max="1534" width="11.77734375" style="15" customWidth="1"/>
    <col min="1535" max="1535" width="6.77734375" style="15" customWidth="1"/>
    <col min="1536" max="1536" width="13.33203125" style="15" customWidth="1"/>
    <col min="1537" max="1537" width="11.77734375" style="15" customWidth="1"/>
    <col min="1538" max="1538" width="6.77734375" style="15" customWidth="1"/>
    <col min="1539" max="1539" width="13.33203125" style="15" customWidth="1"/>
    <col min="1540" max="1540" width="11.77734375" style="15" customWidth="1"/>
    <col min="1541" max="1541" width="13.33203125" style="15" customWidth="1"/>
    <col min="1542" max="1785" width="8.88671875" style="15"/>
    <col min="1786" max="1786" width="16" style="15" customWidth="1"/>
    <col min="1787" max="1787" width="11.77734375" style="15" customWidth="1"/>
    <col min="1788" max="1788" width="6.77734375" style="15" customWidth="1"/>
    <col min="1789" max="1789" width="13.33203125" style="15" customWidth="1"/>
    <col min="1790" max="1790" width="11.77734375" style="15" customWidth="1"/>
    <col min="1791" max="1791" width="6.77734375" style="15" customWidth="1"/>
    <col min="1792" max="1792" width="13.33203125" style="15" customWidth="1"/>
    <col min="1793" max="1793" width="11.77734375" style="15" customWidth="1"/>
    <col min="1794" max="1794" width="6.77734375" style="15" customWidth="1"/>
    <col min="1795" max="1795" width="13.33203125" style="15" customWidth="1"/>
    <col min="1796" max="1796" width="11.77734375" style="15" customWidth="1"/>
    <col min="1797" max="1797" width="13.33203125" style="15" customWidth="1"/>
    <col min="1798" max="2041" width="8.88671875" style="15"/>
    <col min="2042" max="2042" width="16" style="15" customWidth="1"/>
    <col min="2043" max="2043" width="11.77734375" style="15" customWidth="1"/>
    <col min="2044" max="2044" width="6.77734375" style="15" customWidth="1"/>
    <col min="2045" max="2045" width="13.33203125" style="15" customWidth="1"/>
    <col min="2046" max="2046" width="11.77734375" style="15" customWidth="1"/>
    <col min="2047" max="2047" width="6.77734375" style="15" customWidth="1"/>
    <col min="2048" max="2048" width="13.33203125" style="15" customWidth="1"/>
    <col min="2049" max="2049" width="11.77734375" style="15" customWidth="1"/>
    <col min="2050" max="2050" width="6.77734375" style="15" customWidth="1"/>
    <col min="2051" max="2051" width="13.33203125" style="15" customWidth="1"/>
    <col min="2052" max="2052" width="11.77734375" style="15" customWidth="1"/>
    <col min="2053" max="2053" width="13.33203125" style="15" customWidth="1"/>
    <col min="2054" max="2297" width="8.88671875" style="15"/>
    <col min="2298" max="2298" width="16" style="15" customWidth="1"/>
    <col min="2299" max="2299" width="11.77734375" style="15" customWidth="1"/>
    <col min="2300" max="2300" width="6.77734375" style="15" customWidth="1"/>
    <col min="2301" max="2301" width="13.33203125" style="15" customWidth="1"/>
    <col min="2302" max="2302" width="11.77734375" style="15" customWidth="1"/>
    <col min="2303" max="2303" width="6.77734375" style="15" customWidth="1"/>
    <col min="2304" max="2304" width="13.33203125" style="15" customWidth="1"/>
    <col min="2305" max="2305" width="11.77734375" style="15" customWidth="1"/>
    <col min="2306" max="2306" width="6.77734375" style="15" customWidth="1"/>
    <col min="2307" max="2307" width="13.33203125" style="15" customWidth="1"/>
    <col min="2308" max="2308" width="11.77734375" style="15" customWidth="1"/>
    <col min="2309" max="2309" width="13.33203125" style="15" customWidth="1"/>
    <col min="2310" max="2553" width="8.88671875" style="15"/>
    <col min="2554" max="2554" width="16" style="15" customWidth="1"/>
    <col min="2555" max="2555" width="11.77734375" style="15" customWidth="1"/>
    <col min="2556" max="2556" width="6.77734375" style="15" customWidth="1"/>
    <col min="2557" max="2557" width="13.33203125" style="15" customWidth="1"/>
    <col min="2558" max="2558" width="11.77734375" style="15" customWidth="1"/>
    <col min="2559" max="2559" width="6.77734375" style="15" customWidth="1"/>
    <col min="2560" max="2560" width="13.33203125" style="15" customWidth="1"/>
    <col min="2561" max="2561" width="11.77734375" style="15" customWidth="1"/>
    <col min="2562" max="2562" width="6.77734375" style="15" customWidth="1"/>
    <col min="2563" max="2563" width="13.33203125" style="15" customWidth="1"/>
    <col min="2564" max="2564" width="11.77734375" style="15" customWidth="1"/>
    <col min="2565" max="2565" width="13.33203125" style="15" customWidth="1"/>
    <col min="2566" max="2809" width="8.88671875" style="15"/>
    <col min="2810" max="2810" width="16" style="15" customWidth="1"/>
    <col min="2811" max="2811" width="11.77734375" style="15" customWidth="1"/>
    <col min="2812" max="2812" width="6.77734375" style="15" customWidth="1"/>
    <col min="2813" max="2813" width="13.33203125" style="15" customWidth="1"/>
    <col min="2814" max="2814" width="11.77734375" style="15" customWidth="1"/>
    <col min="2815" max="2815" width="6.77734375" style="15" customWidth="1"/>
    <col min="2816" max="2816" width="13.33203125" style="15" customWidth="1"/>
    <col min="2817" max="2817" width="11.77734375" style="15" customWidth="1"/>
    <col min="2818" max="2818" width="6.77734375" style="15" customWidth="1"/>
    <col min="2819" max="2819" width="13.33203125" style="15" customWidth="1"/>
    <col min="2820" max="2820" width="11.77734375" style="15" customWidth="1"/>
    <col min="2821" max="2821" width="13.33203125" style="15" customWidth="1"/>
    <col min="2822" max="3065" width="8.88671875" style="15"/>
    <col min="3066" max="3066" width="16" style="15" customWidth="1"/>
    <col min="3067" max="3067" width="11.77734375" style="15" customWidth="1"/>
    <col min="3068" max="3068" width="6.77734375" style="15" customWidth="1"/>
    <col min="3069" max="3069" width="13.33203125" style="15" customWidth="1"/>
    <col min="3070" max="3070" width="11.77734375" style="15" customWidth="1"/>
    <col min="3071" max="3071" width="6.77734375" style="15" customWidth="1"/>
    <col min="3072" max="3072" width="13.33203125" style="15" customWidth="1"/>
    <col min="3073" max="3073" width="11.77734375" style="15" customWidth="1"/>
    <col min="3074" max="3074" width="6.77734375" style="15" customWidth="1"/>
    <col min="3075" max="3075" width="13.33203125" style="15" customWidth="1"/>
    <col min="3076" max="3076" width="11.77734375" style="15" customWidth="1"/>
    <col min="3077" max="3077" width="13.33203125" style="15" customWidth="1"/>
    <col min="3078" max="3321" width="8.88671875" style="15"/>
    <col min="3322" max="3322" width="16" style="15" customWidth="1"/>
    <col min="3323" max="3323" width="11.77734375" style="15" customWidth="1"/>
    <col min="3324" max="3324" width="6.77734375" style="15" customWidth="1"/>
    <col min="3325" max="3325" width="13.33203125" style="15" customWidth="1"/>
    <col min="3326" max="3326" width="11.77734375" style="15" customWidth="1"/>
    <col min="3327" max="3327" width="6.77734375" style="15" customWidth="1"/>
    <col min="3328" max="3328" width="13.33203125" style="15" customWidth="1"/>
    <col min="3329" max="3329" width="11.77734375" style="15" customWidth="1"/>
    <col min="3330" max="3330" width="6.77734375" style="15" customWidth="1"/>
    <col min="3331" max="3331" width="13.33203125" style="15" customWidth="1"/>
    <col min="3332" max="3332" width="11.77734375" style="15" customWidth="1"/>
    <col min="3333" max="3333" width="13.33203125" style="15" customWidth="1"/>
    <col min="3334" max="3577" width="8.88671875" style="15"/>
    <col min="3578" max="3578" width="16" style="15" customWidth="1"/>
    <col min="3579" max="3579" width="11.77734375" style="15" customWidth="1"/>
    <col min="3580" max="3580" width="6.77734375" style="15" customWidth="1"/>
    <col min="3581" max="3581" width="13.33203125" style="15" customWidth="1"/>
    <col min="3582" max="3582" width="11.77734375" style="15" customWidth="1"/>
    <col min="3583" max="3583" width="6.77734375" style="15" customWidth="1"/>
    <col min="3584" max="3584" width="13.33203125" style="15" customWidth="1"/>
    <col min="3585" max="3585" width="11.77734375" style="15" customWidth="1"/>
    <col min="3586" max="3586" width="6.77734375" style="15" customWidth="1"/>
    <col min="3587" max="3587" width="13.33203125" style="15" customWidth="1"/>
    <col min="3588" max="3588" width="11.77734375" style="15" customWidth="1"/>
    <col min="3589" max="3589" width="13.33203125" style="15" customWidth="1"/>
    <col min="3590" max="3833" width="8.88671875" style="15"/>
    <col min="3834" max="3834" width="16" style="15" customWidth="1"/>
    <col min="3835" max="3835" width="11.77734375" style="15" customWidth="1"/>
    <col min="3836" max="3836" width="6.77734375" style="15" customWidth="1"/>
    <col min="3837" max="3837" width="13.33203125" style="15" customWidth="1"/>
    <col min="3838" max="3838" width="11.77734375" style="15" customWidth="1"/>
    <col min="3839" max="3839" width="6.77734375" style="15" customWidth="1"/>
    <col min="3840" max="3840" width="13.33203125" style="15" customWidth="1"/>
    <col min="3841" max="3841" width="11.77734375" style="15" customWidth="1"/>
    <col min="3842" max="3842" width="6.77734375" style="15" customWidth="1"/>
    <col min="3843" max="3843" width="13.33203125" style="15" customWidth="1"/>
    <col min="3844" max="3844" width="11.77734375" style="15" customWidth="1"/>
    <col min="3845" max="3845" width="13.33203125" style="15" customWidth="1"/>
    <col min="3846" max="4089" width="8.88671875" style="15"/>
    <col min="4090" max="4090" width="16" style="15" customWidth="1"/>
    <col min="4091" max="4091" width="11.77734375" style="15" customWidth="1"/>
    <col min="4092" max="4092" width="6.77734375" style="15" customWidth="1"/>
    <col min="4093" max="4093" width="13.33203125" style="15" customWidth="1"/>
    <col min="4094" max="4094" width="11.77734375" style="15" customWidth="1"/>
    <col min="4095" max="4095" width="6.77734375" style="15" customWidth="1"/>
    <col min="4096" max="4096" width="13.33203125" style="15" customWidth="1"/>
    <col min="4097" max="4097" width="11.77734375" style="15" customWidth="1"/>
    <col min="4098" max="4098" width="6.77734375" style="15" customWidth="1"/>
    <col min="4099" max="4099" width="13.33203125" style="15" customWidth="1"/>
    <col min="4100" max="4100" width="11.77734375" style="15" customWidth="1"/>
    <col min="4101" max="4101" width="13.33203125" style="15" customWidth="1"/>
    <col min="4102" max="4345" width="8.88671875" style="15"/>
    <col min="4346" max="4346" width="16" style="15" customWidth="1"/>
    <col min="4347" max="4347" width="11.77734375" style="15" customWidth="1"/>
    <col min="4348" max="4348" width="6.77734375" style="15" customWidth="1"/>
    <col min="4349" max="4349" width="13.33203125" style="15" customWidth="1"/>
    <col min="4350" max="4350" width="11.77734375" style="15" customWidth="1"/>
    <col min="4351" max="4351" width="6.77734375" style="15" customWidth="1"/>
    <col min="4352" max="4352" width="13.33203125" style="15" customWidth="1"/>
    <col min="4353" max="4353" width="11.77734375" style="15" customWidth="1"/>
    <col min="4354" max="4354" width="6.77734375" style="15" customWidth="1"/>
    <col min="4355" max="4355" width="13.33203125" style="15" customWidth="1"/>
    <col min="4356" max="4356" width="11.77734375" style="15" customWidth="1"/>
    <col min="4357" max="4357" width="13.33203125" style="15" customWidth="1"/>
    <col min="4358" max="4601" width="8.88671875" style="15"/>
    <col min="4602" max="4602" width="16" style="15" customWidth="1"/>
    <col min="4603" max="4603" width="11.77734375" style="15" customWidth="1"/>
    <col min="4604" max="4604" width="6.77734375" style="15" customWidth="1"/>
    <col min="4605" max="4605" width="13.33203125" style="15" customWidth="1"/>
    <col min="4606" max="4606" width="11.77734375" style="15" customWidth="1"/>
    <col min="4607" max="4607" width="6.77734375" style="15" customWidth="1"/>
    <col min="4608" max="4608" width="13.33203125" style="15" customWidth="1"/>
    <col min="4609" max="4609" width="11.77734375" style="15" customWidth="1"/>
    <col min="4610" max="4610" width="6.77734375" style="15" customWidth="1"/>
    <col min="4611" max="4611" width="13.33203125" style="15" customWidth="1"/>
    <col min="4612" max="4612" width="11.77734375" style="15" customWidth="1"/>
    <col min="4613" max="4613" width="13.33203125" style="15" customWidth="1"/>
    <col min="4614" max="4857" width="8.88671875" style="15"/>
    <col min="4858" max="4858" width="16" style="15" customWidth="1"/>
    <col min="4859" max="4859" width="11.77734375" style="15" customWidth="1"/>
    <col min="4860" max="4860" width="6.77734375" style="15" customWidth="1"/>
    <col min="4861" max="4861" width="13.33203125" style="15" customWidth="1"/>
    <col min="4862" max="4862" width="11.77734375" style="15" customWidth="1"/>
    <col min="4863" max="4863" width="6.77734375" style="15" customWidth="1"/>
    <col min="4864" max="4864" width="13.33203125" style="15" customWidth="1"/>
    <col min="4865" max="4865" width="11.77734375" style="15" customWidth="1"/>
    <col min="4866" max="4866" width="6.77734375" style="15" customWidth="1"/>
    <col min="4867" max="4867" width="13.33203125" style="15" customWidth="1"/>
    <col min="4868" max="4868" width="11.77734375" style="15" customWidth="1"/>
    <col min="4869" max="4869" width="13.33203125" style="15" customWidth="1"/>
    <col min="4870" max="5113" width="8.88671875" style="15"/>
    <col min="5114" max="5114" width="16" style="15" customWidth="1"/>
    <col min="5115" max="5115" width="11.77734375" style="15" customWidth="1"/>
    <col min="5116" max="5116" width="6.77734375" style="15" customWidth="1"/>
    <col min="5117" max="5117" width="13.33203125" style="15" customWidth="1"/>
    <col min="5118" max="5118" width="11.77734375" style="15" customWidth="1"/>
    <col min="5119" max="5119" width="6.77734375" style="15" customWidth="1"/>
    <col min="5120" max="5120" width="13.33203125" style="15" customWidth="1"/>
    <col min="5121" max="5121" width="11.77734375" style="15" customWidth="1"/>
    <col min="5122" max="5122" width="6.77734375" style="15" customWidth="1"/>
    <col min="5123" max="5123" width="13.33203125" style="15" customWidth="1"/>
    <col min="5124" max="5124" width="11.77734375" style="15" customWidth="1"/>
    <col min="5125" max="5125" width="13.33203125" style="15" customWidth="1"/>
    <col min="5126" max="5369" width="8.88671875" style="15"/>
    <col min="5370" max="5370" width="16" style="15" customWidth="1"/>
    <col min="5371" max="5371" width="11.77734375" style="15" customWidth="1"/>
    <col min="5372" max="5372" width="6.77734375" style="15" customWidth="1"/>
    <col min="5373" max="5373" width="13.33203125" style="15" customWidth="1"/>
    <col min="5374" max="5374" width="11.77734375" style="15" customWidth="1"/>
    <col min="5375" max="5375" width="6.77734375" style="15" customWidth="1"/>
    <col min="5376" max="5376" width="13.33203125" style="15" customWidth="1"/>
    <col min="5377" max="5377" width="11.77734375" style="15" customWidth="1"/>
    <col min="5378" max="5378" width="6.77734375" style="15" customWidth="1"/>
    <col min="5379" max="5379" width="13.33203125" style="15" customWidth="1"/>
    <col min="5380" max="5380" width="11.77734375" style="15" customWidth="1"/>
    <col min="5381" max="5381" width="13.33203125" style="15" customWidth="1"/>
    <col min="5382" max="5625" width="8.88671875" style="15"/>
    <col min="5626" max="5626" width="16" style="15" customWidth="1"/>
    <col min="5627" max="5627" width="11.77734375" style="15" customWidth="1"/>
    <col min="5628" max="5628" width="6.77734375" style="15" customWidth="1"/>
    <col min="5629" max="5629" width="13.33203125" style="15" customWidth="1"/>
    <col min="5630" max="5630" width="11.77734375" style="15" customWidth="1"/>
    <col min="5631" max="5631" width="6.77734375" style="15" customWidth="1"/>
    <col min="5632" max="5632" width="13.33203125" style="15" customWidth="1"/>
    <col min="5633" max="5633" width="11.77734375" style="15" customWidth="1"/>
    <col min="5634" max="5634" width="6.77734375" style="15" customWidth="1"/>
    <col min="5635" max="5635" width="13.33203125" style="15" customWidth="1"/>
    <col min="5636" max="5636" width="11.77734375" style="15" customWidth="1"/>
    <col min="5637" max="5637" width="13.33203125" style="15" customWidth="1"/>
    <col min="5638" max="5881" width="8.88671875" style="15"/>
    <col min="5882" max="5882" width="16" style="15" customWidth="1"/>
    <col min="5883" max="5883" width="11.77734375" style="15" customWidth="1"/>
    <col min="5884" max="5884" width="6.77734375" style="15" customWidth="1"/>
    <col min="5885" max="5885" width="13.33203125" style="15" customWidth="1"/>
    <col min="5886" max="5886" width="11.77734375" style="15" customWidth="1"/>
    <col min="5887" max="5887" width="6.77734375" style="15" customWidth="1"/>
    <col min="5888" max="5888" width="13.33203125" style="15" customWidth="1"/>
    <col min="5889" max="5889" width="11.77734375" style="15" customWidth="1"/>
    <col min="5890" max="5890" width="6.77734375" style="15" customWidth="1"/>
    <col min="5891" max="5891" width="13.33203125" style="15" customWidth="1"/>
    <col min="5892" max="5892" width="11.77734375" style="15" customWidth="1"/>
    <col min="5893" max="5893" width="13.33203125" style="15" customWidth="1"/>
    <col min="5894" max="6137" width="8.88671875" style="15"/>
    <col min="6138" max="6138" width="16" style="15" customWidth="1"/>
    <col min="6139" max="6139" width="11.77734375" style="15" customWidth="1"/>
    <col min="6140" max="6140" width="6.77734375" style="15" customWidth="1"/>
    <col min="6141" max="6141" width="13.33203125" style="15" customWidth="1"/>
    <col min="6142" max="6142" width="11.77734375" style="15" customWidth="1"/>
    <col min="6143" max="6143" width="6.77734375" style="15" customWidth="1"/>
    <col min="6144" max="6144" width="13.33203125" style="15" customWidth="1"/>
    <col min="6145" max="6145" width="11.77734375" style="15" customWidth="1"/>
    <col min="6146" max="6146" width="6.77734375" style="15" customWidth="1"/>
    <col min="6147" max="6147" width="13.33203125" style="15" customWidth="1"/>
    <col min="6148" max="6148" width="11.77734375" style="15" customWidth="1"/>
    <col min="6149" max="6149" width="13.33203125" style="15" customWidth="1"/>
    <col min="6150" max="6393" width="8.88671875" style="15"/>
    <col min="6394" max="6394" width="16" style="15" customWidth="1"/>
    <col min="6395" max="6395" width="11.77734375" style="15" customWidth="1"/>
    <col min="6396" max="6396" width="6.77734375" style="15" customWidth="1"/>
    <col min="6397" max="6397" width="13.33203125" style="15" customWidth="1"/>
    <col min="6398" max="6398" width="11.77734375" style="15" customWidth="1"/>
    <col min="6399" max="6399" width="6.77734375" style="15" customWidth="1"/>
    <col min="6400" max="6400" width="13.33203125" style="15" customWidth="1"/>
    <col min="6401" max="6401" width="11.77734375" style="15" customWidth="1"/>
    <col min="6402" max="6402" width="6.77734375" style="15" customWidth="1"/>
    <col min="6403" max="6403" width="13.33203125" style="15" customWidth="1"/>
    <col min="6404" max="6404" width="11.77734375" style="15" customWidth="1"/>
    <col min="6405" max="6405" width="13.33203125" style="15" customWidth="1"/>
    <col min="6406" max="6649" width="8.88671875" style="15"/>
    <col min="6650" max="6650" width="16" style="15" customWidth="1"/>
    <col min="6651" max="6651" width="11.77734375" style="15" customWidth="1"/>
    <col min="6652" max="6652" width="6.77734375" style="15" customWidth="1"/>
    <col min="6653" max="6653" width="13.33203125" style="15" customWidth="1"/>
    <col min="6654" max="6654" width="11.77734375" style="15" customWidth="1"/>
    <col min="6655" max="6655" width="6.77734375" style="15" customWidth="1"/>
    <col min="6656" max="6656" width="13.33203125" style="15" customWidth="1"/>
    <col min="6657" max="6657" width="11.77734375" style="15" customWidth="1"/>
    <col min="6658" max="6658" width="6.77734375" style="15" customWidth="1"/>
    <col min="6659" max="6659" width="13.33203125" style="15" customWidth="1"/>
    <col min="6660" max="6660" width="11.77734375" style="15" customWidth="1"/>
    <col min="6661" max="6661" width="13.33203125" style="15" customWidth="1"/>
    <col min="6662" max="6905" width="8.88671875" style="15"/>
    <col min="6906" max="6906" width="16" style="15" customWidth="1"/>
    <col min="6907" max="6907" width="11.77734375" style="15" customWidth="1"/>
    <col min="6908" max="6908" width="6.77734375" style="15" customWidth="1"/>
    <col min="6909" max="6909" width="13.33203125" style="15" customWidth="1"/>
    <col min="6910" max="6910" width="11.77734375" style="15" customWidth="1"/>
    <col min="6911" max="6911" width="6.77734375" style="15" customWidth="1"/>
    <col min="6912" max="6912" width="13.33203125" style="15" customWidth="1"/>
    <col min="6913" max="6913" width="11.77734375" style="15" customWidth="1"/>
    <col min="6914" max="6914" width="6.77734375" style="15" customWidth="1"/>
    <col min="6915" max="6915" width="13.33203125" style="15" customWidth="1"/>
    <col min="6916" max="6916" width="11.77734375" style="15" customWidth="1"/>
    <col min="6917" max="6917" width="13.33203125" style="15" customWidth="1"/>
    <col min="6918" max="7161" width="8.88671875" style="15"/>
    <col min="7162" max="7162" width="16" style="15" customWidth="1"/>
    <col min="7163" max="7163" width="11.77734375" style="15" customWidth="1"/>
    <col min="7164" max="7164" width="6.77734375" style="15" customWidth="1"/>
    <col min="7165" max="7165" width="13.33203125" style="15" customWidth="1"/>
    <col min="7166" max="7166" width="11.77734375" style="15" customWidth="1"/>
    <col min="7167" max="7167" width="6.77734375" style="15" customWidth="1"/>
    <col min="7168" max="7168" width="13.33203125" style="15" customWidth="1"/>
    <col min="7169" max="7169" width="11.77734375" style="15" customWidth="1"/>
    <col min="7170" max="7170" width="6.77734375" style="15" customWidth="1"/>
    <col min="7171" max="7171" width="13.33203125" style="15" customWidth="1"/>
    <col min="7172" max="7172" width="11.77734375" style="15" customWidth="1"/>
    <col min="7173" max="7173" width="13.33203125" style="15" customWidth="1"/>
    <col min="7174" max="7417" width="8.88671875" style="15"/>
    <col min="7418" max="7418" width="16" style="15" customWidth="1"/>
    <col min="7419" max="7419" width="11.77734375" style="15" customWidth="1"/>
    <col min="7420" max="7420" width="6.77734375" style="15" customWidth="1"/>
    <col min="7421" max="7421" width="13.33203125" style="15" customWidth="1"/>
    <col min="7422" max="7422" width="11.77734375" style="15" customWidth="1"/>
    <col min="7423" max="7423" width="6.77734375" style="15" customWidth="1"/>
    <col min="7424" max="7424" width="13.33203125" style="15" customWidth="1"/>
    <col min="7425" max="7425" width="11.77734375" style="15" customWidth="1"/>
    <col min="7426" max="7426" width="6.77734375" style="15" customWidth="1"/>
    <col min="7427" max="7427" width="13.33203125" style="15" customWidth="1"/>
    <col min="7428" max="7428" width="11.77734375" style="15" customWidth="1"/>
    <col min="7429" max="7429" width="13.33203125" style="15" customWidth="1"/>
    <col min="7430" max="7673" width="8.88671875" style="15"/>
    <col min="7674" max="7674" width="16" style="15" customWidth="1"/>
    <col min="7675" max="7675" width="11.77734375" style="15" customWidth="1"/>
    <col min="7676" max="7676" width="6.77734375" style="15" customWidth="1"/>
    <col min="7677" max="7677" width="13.33203125" style="15" customWidth="1"/>
    <col min="7678" max="7678" width="11.77734375" style="15" customWidth="1"/>
    <col min="7679" max="7679" width="6.77734375" style="15" customWidth="1"/>
    <col min="7680" max="7680" width="13.33203125" style="15" customWidth="1"/>
    <col min="7681" max="7681" width="11.77734375" style="15" customWidth="1"/>
    <col min="7682" max="7682" width="6.77734375" style="15" customWidth="1"/>
    <col min="7683" max="7683" width="13.33203125" style="15" customWidth="1"/>
    <col min="7684" max="7684" width="11.77734375" style="15" customWidth="1"/>
    <col min="7685" max="7685" width="13.33203125" style="15" customWidth="1"/>
    <col min="7686" max="7929" width="8.88671875" style="15"/>
    <col min="7930" max="7930" width="16" style="15" customWidth="1"/>
    <col min="7931" max="7931" width="11.77734375" style="15" customWidth="1"/>
    <col min="7932" max="7932" width="6.77734375" style="15" customWidth="1"/>
    <col min="7933" max="7933" width="13.33203125" style="15" customWidth="1"/>
    <col min="7934" max="7934" width="11.77734375" style="15" customWidth="1"/>
    <col min="7935" max="7935" width="6.77734375" style="15" customWidth="1"/>
    <col min="7936" max="7936" width="13.33203125" style="15" customWidth="1"/>
    <col min="7937" max="7937" width="11.77734375" style="15" customWidth="1"/>
    <col min="7938" max="7938" width="6.77734375" style="15" customWidth="1"/>
    <col min="7939" max="7939" width="13.33203125" style="15" customWidth="1"/>
    <col min="7940" max="7940" width="11.77734375" style="15" customWidth="1"/>
    <col min="7941" max="7941" width="13.33203125" style="15" customWidth="1"/>
    <col min="7942" max="8185" width="8.88671875" style="15"/>
    <col min="8186" max="8186" width="16" style="15" customWidth="1"/>
    <col min="8187" max="8187" width="11.77734375" style="15" customWidth="1"/>
    <col min="8188" max="8188" width="6.77734375" style="15" customWidth="1"/>
    <col min="8189" max="8189" width="13.33203125" style="15" customWidth="1"/>
    <col min="8190" max="8190" width="11.77734375" style="15" customWidth="1"/>
    <col min="8191" max="8191" width="6.77734375" style="15" customWidth="1"/>
    <col min="8192" max="8192" width="13.33203125" style="15" customWidth="1"/>
    <col min="8193" max="8193" width="11.77734375" style="15" customWidth="1"/>
    <col min="8194" max="8194" width="6.77734375" style="15" customWidth="1"/>
    <col min="8195" max="8195" width="13.33203125" style="15" customWidth="1"/>
    <col min="8196" max="8196" width="11.77734375" style="15" customWidth="1"/>
    <col min="8197" max="8197" width="13.33203125" style="15" customWidth="1"/>
    <col min="8198" max="8441" width="8.88671875" style="15"/>
    <col min="8442" max="8442" width="16" style="15" customWidth="1"/>
    <col min="8443" max="8443" width="11.77734375" style="15" customWidth="1"/>
    <col min="8444" max="8444" width="6.77734375" style="15" customWidth="1"/>
    <col min="8445" max="8445" width="13.33203125" style="15" customWidth="1"/>
    <col min="8446" max="8446" width="11.77734375" style="15" customWidth="1"/>
    <col min="8447" max="8447" width="6.77734375" style="15" customWidth="1"/>
    <col min="8448" max="8448" width="13.33203125" style="15" customWidth="1"/>
    <col min="8449" max="8449" width="11.77734375" style="15" customWidth="1"/>
    <col min="8450" max="8450" width="6.77734375" style="15" customWidth="1"/>
    <col min="8451" max="8451" width="13.33203125" style="15" customWidth="1"/>
    <col min="8452" max="8452" width="11.77734375" style="15" customWidth="1"/>
    <col min="8453" max="8453" width="13.33203125" style="15" customWidth="1"/>
    <col min="8454" max="8697" width="8.88671875" style="15"/>
    <col min="8698" max="8698" width="16" style="15" customWidth="1"/>
    <col min="8699" max="8699" width="11.77734375" style="15" customWidth="1"/>
    <col min="8700" max="8700" width="6.77734375" style="15" customWidth="1"/>
    <col min="8701" max="8701" width="13.33203125" style="15" customWidth="1"/>
    <col min="8702" max="8702" width="11.77734375" style="15" customWidth="1"/>
    <col min="8703" max="8703" width="6.77734375" style="15" customWidth="1"/>
    <col min="8704" max="8704" width="13.33203125" style="15" customWidth="1"/>
    <col min="8705" max="8705" width="11.77734375" style="15" customWidth="1"/>
    <col min="8706" max="8706" width="6.77734375" style="15" customWidth="1"/>
    <col min="8707" max="8707" width="13.33203125" style="15" customWidth="1"/>
    <col min="8708" max="8708" width="11.77734375" style="15" customWidth="1"/>
    <col min="8709" max="8709" width="13.33203125" style="15" customWidth="1"/>
    <col min="8710" max="8953" width="8.88671875" style="15"/>
    <col min="8954" max="8954" width="16" style="15" customWidth="1"/>
    <col min="8955" max="8955" width="11.77734375" style="15" customWidth="1"/>
    <col min="8956" max="8956" width="6.77734375" style="15" customWidth="1"/>
    <col min="8957" max="8957" width="13.33203125" style="15" customWidth="1"/>
    <col min="8958" max="8958" width="11.77734375" style="15" customWidth="1"/>
    <col min="8959" max="8959" width="6.77734375" style="15" customWidth="1"/>
    <col min="8960" max="8960" width="13.33203125" style="15" customWidth="1"/>
    <col min="8961" max="8961" width="11.77734375" style="15" customWidth="1"/>
    <col min="8962" max="8962" width="6.77734375" style="15" customWidth="1"/>
    <col min="8963" max="8963" width="13.33203125" style="15" customWidth="1"/>
    <col min="8964" max="8964" width="11.77734375" style="15" customWidth="1"/>
    <col min="8965" max="8965" width="13.33203125" style="15" customWidth="1"/>
    <col min="8966" max="9209" width="8.88671875" style="15"/>
    <col min="9210" max="9210" width="16" style="15" customWidth="1"/>
    <col min="9211" max="9211" width="11.77734375" style="15" customWidth="1"/>
    <col min="9212" max="9212" width="6.77734375" style="15" customWidth="1"/>
    <col min="9213" max="9213" width="13.33203125" style="15" customWidth="1"/>
    <col min="9214" max="9214" width="11.77734375" style="15" customWidth="1"/>
    <col min="9215" max="9215" width="6.77734375" style="15" customWidth="1"/>
    <col min="9216" max="9216" width="13.33203125" style="15" customWidth="1"/>
    <col min="9217" max="9217" width="11.77734375" style="15" customWidth="1"/>
    <col min="9218" max="9218" width="6.77734375" style="15" customWidth="1"/>
    <col min="9219" max="9219" width="13.33203125" style="15" customWidth="1"/>
    <col min="9220" max="9220" width="11.77734375" style="15" customWidth="1"/>
    <col min="9221" max="9221" width="13.33203125" style="15" customWidth="1"/>
    <col min="9222" max="9465" width="8.88671875" style="15"/>
    <col min="9466" max="9466" width="16" style="15" customWidth="1"/>
    <col min="9467" max="9467" width="11.77734375" style="15" customWidth="1"/>
    <col min="9468" max="9468" width="6.77734375" style="15" customWidth="1"/>
    <col min="9469" max="9469" width="13.33203125" style="15" customWidth="1"/>
    <col min="9470" max="9470" width="11.77734375" style="15" customWidth="1"/>
    <col min="9471" max="9471" width="6.77734375" style="15" customWidth="1"/>
    <col min="9472" max="9472" width="13.33203125" style="15" customWidth="1"/>
    <col min="9473" max="9473" width="11.77734375" style="15" customWidth="1"/>
    <col min="9474" max="9474" width="6.77734375" style="15" customWidth="1"/>
    <col min="9475" max="9475" width="13.33203125" style="15" customWidth="1"/>
    <col min="9476" max="9476" width="11.77734375" style="15" customWidth="1"/>
    <col min="9477" max="9477" width="13.33203125" style="15" customWidth="1"/>
    <col min="9478" max="9721" width="8.88671875" style="15"/>
    <col min="9722" max="9722" width="16" style="15" customWidth="1"/>
    <col min="9723" max="9723" width="11.77734375" style="15" customWidth="1"/>
    <col min="9724" max="9724" width="6.77734375" style="15" customWidth="1"/>
    <col min="9725" max="9725" width="13.33203125" style="15" customWidth="1"/>
    <col min="9726" max="9726" width="11.77734375" style="15" customWidth="1"/>
    <col min="9727" max="9727" width="6.77734375" style="15" customWidth="1"/>
    <col min="9728" max="9728" width="13.33203125" style="15" customWidth="1"/>
    <col min="9729" max="9729" width="11.77734375" style="15" customWidth="1"/>
    <col min="9730" max="9730" width="6.77734375" style="15" customWidth="1"/>
    <col min="9731" max="9731" width="13.33203125" style="15" customWidth="1"/>
    <col min="9732" max="9732" width="11.77734375" style="15" customWidth="1"/>
    <col min="9733" max="9733" width="13.33203125" style="15" customWidth="1"/>
    <col min="9734" max="9977" width="8.88671875" style="15"/>
    <col min="9978" max="9978" width="16" style="15" customWidth="1"/>
    <col min="9979" max="9979" width="11.77734375" style="15" customWidth="1"/>
    <col min="9980" max="9980" width="6.77734375" style="15" customWidth="1"/>
    <col min="9981" max="9981" width="13.33203125" style="15" customWidth="1"/>
    <col min="9982" max="9982" width="11.77734375" style="15" customWidth="1"/>
    <col min="9983" max="9983" width="6.77734375" style="15" customWidth="1"/>
    <col min="9984" max="9984" width="13.33203125" style="15" customWidth="1"/>
    <col min="9985" max="9985" width="11.77734375" style="15" customWidth="1"/>
    <col min="9986" max="9986" width="6.77734375" style="15" customWidth="1"/>
    <col min="9987" max="9987" width="13.33203125" style="15" customWidth="1"/>
    <col min="9988" max="9988" width="11.77734375" style="15" customWidth="1"/>
    <col min="9989" max="9989" width="13.33203125" style="15" customWidth="1"/>
    <col min="9990" max="10233" width="8.88671875" style="15"/>
    <col min="10234" max="10234" width="16" style="15" customWidth="1"/>
    <col min="10235" max="10235" width="11.77734375" style="15" customWidth="1"/>
    <col min="10236" max="10236" width="6.77734375" style="15" customWidth="1"/>
    <col min="10237" max="10237" width="13.33203125" style="15" customWidth="1"/>
    <col min="10238" max="10238" width="11.77734375" style="15" customWidth="1"/>
    <col min="10239" max="10239" width="6.77734375" style="15" customWidth="1"/>
    <col min="10240" max="10240" width="13.33203125" style="15" customWidth="1"/>
    <col min="10241" max="10241" width="11.77734375" style="15" customWidth="1"/>
    <col min="10242" max="10242" width="6.77734375" style="15" customWidth="1"/>
    <col min="10243" max="10243" width="13.33203125" style="15" customWidth="1"/>
    <col min="10244" max="10244" width="11.77734375" style="15" customWidth="1"/>
    <col min="10245" max="10245" width="13.33203125" style="15" customWidth="1"/>
    <col min="10246" max="10489" width="8.88671875" style="15"/>
    <col min="10490" max="10490" width="16" style="15" customWidth="1"/>
    <col min="10491" max="10491" width="11.77734375" style="15" customWidth="1"/>
    <col min="10492" max="10492" width="6.77734375" style="15" customWidth="1"/>
    <col min="10493" max="10493" width="13.33203125" style="15" customWidth="1"/>
    <col min="10494" max="10494" width="11.77734375" style="15" customWidth="1"/>
    <col min="10495" max="10495" width="6.77734375" style="15" customWidth="1"/>
    <col min="10496" max="10496" width="13.33203125" style="15" customWidth="1"/>
    <col min="10497" max="10497" width="11.77734375" style="15" customWidth="1"/>
    <col min="10498" max="10498" width="6.77734375" style="15" customWidth="1"/>
    <col min="10499" max="10499" width="13.33203125" style="15" customWidth="1"/>
    <col min="10500" max="10500" width="11.77734375" style="15" customWidth="1"/>
    <col min="10501" max="10501" width="13.33203125" style="15" customWidth="1"/>
    <col min="10502" max="10745" width="8.88671875" style="15"/>
    <col min="10746" max="10746" width="16" style="15" customWidth="1"/>
    <col min="10747" max="10747" width="11.77734375" style="15" customWidth="1"/>
    <col min="10748" max="10748" width="6.77734375" style="15" customWidth="1"/>
    <col min="10749" max="10749" width="13.33203125" style="15" customWidth="1"/>
    <col min="10750" max="10750" width="11.77734375" style="15" customWidth="1"/>
    <col min="10751" max="10751" width="6.77734375" style="15" customWidth="1"/>
    <col min="10752" max="10752" width="13.33203125" style="15" customWidth="1"/>
    <col min="10753" max="10753" width="11.77734375" style="15" customWidth="1"/>
    <col min="10754" max="10754" width="6.77734375" style="15" customWidth="1"/>
    <col min="10755" max="10755" width="13.33203125" style="15" customWidth="1"/>
    <col min="10756" max="10756" width="11.77734375" style="15" customWidth="1"/>
    <col min="10757" max="10757" width="13.33203125" style="15" customWidth="1"/>
    <col min="10758" max="11001" width="8.88671875" style="15"/>
    <col min="11002" max="11002" width="16" style="15" customWidth="1"/>
    <col min="11003" max="11003" width="11.77734375" style="15" customWidth="1"/>
    <col min="11004" max="11004" width="6.77734375" style="15" customWidth="1"/>
    <col min="11005" max="11005" width="13.33203125" style="15" customWidth="1"/>
    <col min="11006" max="11006" width="11.77734375" style="15" customWidth="1"/>
    <col min="11007" max="11007" width="6.77734375" style="15" customWidth="1"/>
    <col min="11008" max="11008" width="13.33203125" style="15" customWidth="1"/>
    <col min="11009" max="11009" width="11.77734375" style="15" customWidth="1"/>
    <col min="11010" max="11010" width="6.77734375" style="15" customWidth="1"/>
    <col min="11011" max="11011" width="13.33203125" style="15" customWidth="1"/>
    <col min="11012" max="11012" width="11.77734375" style="15" customWidth="1"/>
    <col min="11013" max="11013" width="13.33203125" style="15" customWidth="1"/>
    <col min="11014" max="11257" width="8.88671875" style="15"/>
    <col min="11258" max="11258" width="16" style="15" customWidth="1"/>
    <col min="11259" max="11259" width="11.77734375" style="15" customWidth="1"/>
    <col min="11260" max="11260" width="6.77734375" style="15" customWidth="1"/>
    <col min="11261" max="11261" width="13.33203125" style="15" customWidth="1"/>
    <col min="11262" max="11262" width="11.77734375" style="15" customWidth="1"/>
    <col min="11263" max="11263" width="6.77734375" style="15" customWidth="1"/>
    <col min="11264" max="11264" width="13.33203125" style="15" customWidth="1"/>
    <col min="11265" max="11265" width="11.77734375" style="15" customWidth="1"/>
    <col min="11266" max="11266" width="6.77734375" style="15" customWidth="1"/>
    <col min="11267" max="11267" width="13.33203125" style="15" customWidth="1"/>
    <col min="11268" max="11268" width="11.77734375" style="15" customWidth="1"/>
    <col min="11269" max="11269" width="13.33203125" style="15" customWidth="1"/>
    <col min="11270" max="11513" width="8.88671875" style="15"/>
    <col min="11514" max="11514" width="16" style="15" customWidth="1"/>
    <col min="11515" max="11515" width="11.77734375" style="15" customWidth="1"/>
    <col min="11516" max="11516" width="6.77734375" style="15" customWidth="1"/>
    <col min="11517" max="11517" width="13.33203125" style="15" customWidth="1"/>
    <col min="11518" max="11518" width="11.77734375" style="15" customWidth="1"/>
    <col min="11519" max="11519" width="6.77734375" style="15" customWidth="1"/>
    <col min="11520" max="11520" width="13.33203125" style="15" customWidth="1"/>
    <col min="11521" max="11521" width="11.77734375" style="15" customWidth="1"/>
    <col min="11522" max="11522" width="6.77734375" style="15" customWidth="1"/>
    <col min="11523" max="11523" width="13.33203125" style="15" customWidth="1"/>
    <col min="11524" max="11524" width="11.77734375" style="15" customWidth="1"/>
    <col min="11525" max="11525" width="13.33203125" style="15" customWidth="1"/>
    <col min="11526" max="11769" width="8.88671875" style="15"/>
    <col min="11770" max="11770" width="16" style="15" customWidth="1"/>
    <col min="11771" max="11771" width="11.77734375" style="15" customWidth="1"/>
    <col min="11772" max="11772" width="6.77734375" style="15" customWidth="1"/>
    <col min="11773" max="11773" width="13.33203125" style="15" customWidth="1"/>
    <col min="11774" max="11774" width="11.77734375" style="15" customWidth="1"/>
    <col min="11775" max="11775" width="6.77734375" style="15" customWidth="1"/>
    <col min="11776" max="11776" width="13.33203125" style="15" customWidth="1"/>
    <col min="11777" max="11777" width="11.77734375" style="15" customWidth="1"/>
    <col min="11778" max="11778" width="6.77734375" style="15" customWidth="1"/>
    <col min="11779" max="11779" width="13.33203125" style="15" customWidth="1"/>
    <col min="11780" max="11780" width="11.77734375" style="15" customWidth="1"/>
    <col min="11781" max="11781" width="13.33203125" style="15" customWidth="1"/>
    <col min="11782" max="12025" width="8.88671875" style="15"/>
    <col min="12026" max="12026" width="16" style="15" customWidth="1"/>
    <col min="12027" max="12027" width="11.77734375" style="15" customWidth="1"/>
    <col min="12028" max="12028" width="6.77734375" style="15" customWidth="1"/>
    <col min="12029" max="12029" width="13.33203125" style="15" customWidth="1"/>
    <col min="12030" max="12030" width="11.77734375" style="15" customWidth="1"/>
    <col min="12031" max="12031" width="6.77734375" style="15" customWidth="1"/>
    <col min="12032" max="12032" width="13.33203125" style="15" customWidth="1"/>
    <col min="12033" max="12033" width="11.77734375" style="15" customWidth="1"/>
    <col min="12034" max="12034" width="6.77734375" style="15" customWidth="1"/>
    <col min="12035" max="12035" width="13.33203125" style="15" customWidth="1"/>
    <col min="12036" max="12036" width="11.77734375" style="15" customWidth="1"/>
    <col min="12037" max="12037" width="13.33203125" style="15" customWidth="1"/>
    <col min="12038" max="12281" width="8.88671875" style="15"/>
    <col min="12282" max="12282" width="16" style="15" customWidth="1"/>
    <col min="12283" max="12283" width="11.77734375" style="15" customWidth="1"/>
    <col min="12284" max="12284" width="6.77734375" style="15" customWidth="1"/>
    <col min="12285" max="12285" width="13.33203125" style="15" customWidth="1"/>
    <col min="12286" max="12286" width="11.77734375" style="15" customWidth="1"/>
    <col min="12287" max="12287" width="6.77734375" style="15" customWidth="1"/>
    <col min="12288" max="12288" width="13.33203125" style="15" customWidth="1"/>
    <col min="12289" max="12289" width="11.77734375" style="15" customWidth="1"/>
    <col min="12290" max="12290" width="6.77734375" style="15" customWidth="1"/>
    <col min="12291" max="12291" width="13.33203125" style="15" customWidth="1"/>
    <col min="12292" max="12292" width="11.77734375" style="15" customWidth="1"/>
    <col min="12293" max="12293" width="13.33203125" style="15" customWidth="1"/>
    <col min="12294" max="12537" width="8.88671875" style="15"/>
    <col min="12538" max="12538" width="16" style="15" customWidth="1"/>
    <col min="12539" max="12539" width="11.77734375" style="15" customWidth="1"/>
    <col min="12540" max="12540" width="6.77734375" style="15" customWidth="1"/>
    <col min="12541" max="12541" width="13.33203125" style="15" customWidth="1"/>
    <col min="12542" max="12542" width="11.77734375" style="15" customWidth="1"/>
    <col min="12543" max="12543" width="6.77734375" style="15" customWidth="1"/>
    <col min="12544" max="12544" width="13.33203125" style="15" customWidth="1"/>
    <col min="12545" max="12545" width="11.77734375" style="15" customWidth="1"/>
    <col min="12546" max="12546" width="6.77734375" style="15" customWidth="1"/>
    <col min="12547" max="12547" width="13.33203125" style="15" customWidth="1"/>
    <col min="12548" max="12548" width="11.77734375" style="15" customWidth="1"/>
    <col min="12549" max="12549" width="13.33203125" style="15" customWidth="1"/>
    <col min="12550" max="12793" width="8.88671875" style="15"/>
    <col min="12794" max="12794" width="16" style="15" customWidth="1"/>
    <col min="12795" max="12795" width="11.77734375" style="15" customWidth="1"/>
    <col min="12796" max="12796" width="6.77734375" style="15" customWidth="1"/>
    <col min="12797" max="12797" width="13.33203125" style="15" customWidth="1"/>
    <col min="12798" max="12798" width="11.77734375" style="15" customWidth="1"/>
    <col min="12799" max="12799" width="6.77734375" style="15" customWidth="1"/>
    <col min="12800" max="12800" width="13.33203125" style="15" customWidth="1"/>
    <col min="12801" max="12801" width="11.77734375" style="15" customWidth="1"/>
    <col min="12802" max="12802" width="6.77734375" style="15" customWidth="1"/>
    <col min="12803" max="12803" width="13.33203125" style="15" customWidth="1"/>
    <col min="12804" max="12804" width="11.77734375" style="15" customWidth="1"/>
    <col min="12805" max="12805" width="13.33203125" style="15" customWidth="1"/>
    <col min="12806" max="13049" width="8.88671875" style="15"/>
    <col min="13050" max="13050" width="16" style="15" customWidth="1"/>
    <col min="13051" max="13051" width="11.77734375" style="15" customWidth="1"/>
    <col min="13052" max="13052" width="6.77734375" style="15" customWidth="1"/>
    <col min="13053" max="13053" width="13.33203125" style="15" customWidth="1"/>
    <col min="13054" max="13054" width="11.77734375" style="15" customWidth="1"/>
    <col min="13055" max="13055" width="6.77734375" style="15" customWidth="1"/>
    <col min="13056" max="13056" width="13.33203125" style="15" customWidth="1"/>
    <col min="13057" max="13057" width="11.77734375" style="15" customWidth="1"/>
    <col min="13058" max="13058" width="6.77734375" style="15" customWidth="1"/>
    <col min="13059" max="13059" width="13.33203125" style="15" customWidth="1"/>
    <col min="13060" max="13060" width="11.77734375" style="15" customWidth="1"/>
    <col min="13061" max="13061" width="13.33203125" style="15" customWidth="1"/>
    <col min="13062" max="13305" width="8.88671875" style="15"/>
    <col min="13306" max="13306" width="16" style="15" customWidth="1"/>
    <col min="13307" max="13307" width="11.77734375" style="15" customWidth="1"/>
    <col min="13308" max="13308" width="6.77734375" style="15" customWidth="1"/>
    <col min="13309" max="13309" width="13.33203125" style="15" customWidth="1"/>
    <col min="13310" max="13310" width="11.77734375" style="15" customWidth="1"/>
    <col min="13311" max="13311" width="6.77734375" style="15" customWidth="1"/>
    <col min="13312" max="13312" width="13.33203125" style="15" customWidth="1"/>
    <col min="13313" max="13313" width="11.77734375" style="15" customWidth="1"/>
    <col min="13314" max="13314" width="6.77734375" style="15" customWidth="1"/>
    <col min="13315" max="13315" width="13.33203125" style="15" customWidth="1"/>
    <col min="13316" max="13316" width="11.77734375" style="15" customWidth="1"/>
    <col min="13317" max="13317" width="13.33203125" style="15" customWidth="1"/>
    <col min="13318" max="13561" width="8.88671875" style="15"/>
    <col min="13562" max="13562" width="16" style="15" customWidth="1"/>
    <col min="13563" max="13563" width="11.77734375" style="15" customWidth="1"/>
    <col min="13564" max="13564" width="6.77734375" style="15" customWidth="1"/>
    <col min="13565" max="13565" width="13.33203125" style="15" customWidth="1"/>
    <col min="13566" max="13566" width="11.77734375" style="15" customWidth="1"/>
    <col min="13567" max="13567" width="6.77734375" style="15" customWidth="1"/>
    <col min="13568" max="13568" width="13.33203125" style="15" customWidth="1"/>
    <col min="13569" max="13569" width="11.77734375" style="15" customWidth="1"/>
    <col min="13570" max="13570" width="6.77734375" style="15" customWidth="1"/>
    <col min="13571" max="13571" width="13.33203125" style="15" customWidth="1"/>
    <col min="13572" max="13572" width="11.77734375" style="15" customWidth="1"/>
    <col min="13573" max="13573" width="13.33203125" style="15" customWidth="1"/>
    <col min="13574" max="13817" width="8.88671875" style="15"/>
    <col min="13818" max="13818" width="16" style="15" customWidth="1"/>
    <col min="13819" max="13819" width="11.77734375" style="15" customWidth="1"/>
    <col min="13820" max="13820" width="6.77734375" style="15" customWidth="1"/>
    <col min="13821" max="13821" width="13.33203125" style="15" customWidth="1"/>
    <col min="13822" max="13822" width="11.77734375" style="15" customWidth="1"/>
    <col min="13823" max="13823" width="6.77734375" style="15" customWidth="1"/>
    <col min="13824" max="13824" width="13.33203125" style="15" customWidth="1"/>
    <col min="13825" max="13825" width="11.77734375" style="15" customWidth="1"/>
    <col min="13826" max="13826" width="6.77734375" style="15" customWidth="1"/>
    <col min="13827" max="13827" width="13.33203125" style="15" customWidth="1"/>
    <col min="13828" max="13828" width="11.77734375" style="15" customWidth="1"/>
    <col min="13829" max="13829" width="13.33203125" style="15" customWidth="1"/>
    <col min="13830" max="14073" width="8.88671875" style="15"/>
    <col min="14074" max="14074" width="16" style="15" customWidth="1"/>
    <col min="14075" max="14075" width="11.77734375" style="15" customWidth="1"/>
    <col min="14076" max="14076" width="6.77734375" style="15" customWidth="1"/>
    <col min="14077" max="14077" width="13.33203125" style="15" customWidth="1"/>
    <col min="14078" max="14078" width="11.77734375" style="15" customWidth="1"/>
    <col min="14079" max="14079" width="6.77734375" style="15" customWidth="1"/>
    <col min="14080" max="14080" width="13.33203125" style="15" customWidth="1"/>
    <col min="14081" max="14081" width="11.77734375" style="15" customWidth="1"/>
    <col min="14082" max="14082" width="6.77734375" style="15" customWidth="1"/>
    <col min="14083" max="14083" width="13.33203125" style="15" customWidth="1"/>
    <col min="14084" max="14084" width="11.77734375" style="15" customWidth="1"/>
    <col min="14085" max="14085" width="13.33203125" style="15" customWidth="1"/>
    <col min="14086" max="14329" width="8.88671875" style="15"/>
    <col min="14330" max="14330" width="16" style="15" customWidth="1"/>
    <col min="14331" max="14331" width="11.77734375" style="15" customWidth="1"/>
    <col min="14332" max="14332" width="6.77734375" style="15" customWidth="1"/>
    <col min="14333" max="14333" width="13.33203125" style="15" customWidth="1"/>
    <col min="14334" max="14334" width="11.77734375" style="15" customWidth="1"/>
    <col min="14335" max="14335" width="6.77734375" style="15" customWidth="1"/>
    <col min="14336" max="14336" width="13.33203125" style="15" customWidth="1"/>
    <col min="14337" max="14337" width="11.77734375" style="15" customWidth="1"/>
    <col min="14338" max="14338" width="6.77734375" style="15" customWidth="1"/>
    <col min="14339" max="14339" width="13.33203125" style="15" customWidth="1"/>
    <col min="14340" max="14340" width="11.77734375" style="15" customWidth="1"/>
    <col min="14341" max="14341" width="13.33203125" style="15" customWidth="1"/>
    <col min="14342" max="14585" width="8.88671875" style="15"/>
    <col min="14586" max="14586" width="16" style="15" customWidth="1"/>
    <col min="14587" max="14587" width="11.77734375" style="15" customWidth="1"/>
    <col min="14588" max="14588" width="6.77734375" style="15" customWidth="1"/>
    <col min="14589" max="14589" width="13.33203125" style="15" customWidth="1"/>
    <col min="14590" max="14590" width="11.77734375" style="15" customWidth="1"/>
    <col min="14591" max="14591" width="6.77734375" style="15" customWidth="1"/>
    <col min="14592" max="14592" width="13.33203125" style="15" customWidth="1"/>
    <col min="14593" max="14593" width="11.77734375" style="15" customWidth="1"/>
    <col min="14594" max="14594" width="6.77734375" style="15" customWidth="1"/>
    <col min="14595" max="14595" width="13.33203125" style="15" customWidth="1"/>
    <col min="14596" max="14596" width="11.77734375" style="15" customWidth="1"/>
    <col min="14597" max="14597" width="13.33203125" style="15" customWidth="1"/>
    <col min="14598" max="14841" width="8.88671875" style="15"/>
    <col min="14842" max="14842" width="16" style="15" customWidth="1"/>
    <col min="14843" max="14843" width="11.77734375" style="15" customWidth="1"/>
    <col min="14844" max="14844" width="6.77734375" style="15" customWidth="1"/>
    <col min="14845" max="14845" width="13.33203125" style="15" customWidth="1"/>
    <col min="14846" max="14846" width="11.77734375" style="15" customWidth="1"/>
    <col min="14847" max="14847" width="6.77734375" style="15" customWidth="1"/>
    <col min="14848" max="14848" width="13.33203125" style="15" customWidth="1"/>
    <col min="14849" max="14849" width="11.77734375" style="15" customWidth="1"/>
    <col min="14850" max="14850" width="6.77734375" style="15" customWidth="1"/>
    <col min="14851" max="14851" width="13.33203125" style="15" customWidth="1"/>
    <col min="14852" max="14852" width="11.77734375" style="15" customWidth="1"/>
    <col min="14853" max="14853" width="13.33203125" style="15" customWidth="1"/>
    <col min="14854" max="15097" width="8.88671875" style="15"/>
    <col min="15098" max="15098" width="16" style="15" customWidth="1"/>
    <col min="15099" max="15099" width="11.77734375" style="15" customWidth="1"/>
    <col min="15100" max="15100" width="6.77734375" style="15" customWidth="1"/>
    <col min="15101" max="15101" width="13.33203125" style="15" customWidth="1"/>
    <col min="15102" max="15102" width="11.77734375" style="15" customWidth="1"/>
    <col min="15103" max="15103" width="6.77734375" style="15" customWidth="1"/>
    <col min="15104" max="15104" width="13.33203125" style="15" customWidth="1"/>
    <col min="15105" max="15105" width="11.77734375" style="15" customWidth="1"/>
    <col min="15106" max="15106" width="6.77734375" style="15" customWidth="1"/>
    <col min="15107" max="15107" width="13.33203125" style="15" customWidth="1"/>
    <col min="15108" max="15108" width="11.77734375" style="15" customWidth="1"/>
    <col min="15109" max="15109" width="13.33203125" style="15" customWidth="1"/>
    <col min="15110" max="15353" width="8.88671875" style="15"/>
    <col min="15354" max="15354" width="16" style="15" customWidth="1"/>
    <col min="15355" max="15355" width="11.77734375" style="15" customWidth="1"/>
    <col min="15356" max="15356" width="6.77734375" style="15" customWidth="1"/>
    <col min="15357" max="15357" width="13.33203125" style="15" customWidth="1"/>
    <col min="15358" max="15358" width="11.77734375" style="15" customWidth="1"/>
    <col min="15359" max="15359" width="6.77734375" style="15" customWidth="1"/>
    <col min="15360" max="15360" width="13.33203125" style="15" customWidth="1"/>
    <col min="15361" max="15361" width="11.77734375" style="15" customWidth="1"/>
    <col min="15362" max="15362" width="6.77734375" style="15" customWidth="1"/>
    <col min="15363" max="15363" width="13.33203125" style="15" customWidth="1"/>
    <col min="15364" max="15364" width="11.77734375" style="15" customWidth="1"/>
    <col min="15365" max="15365" width="13.33203125" style="15" customWidth="1"/>
    <col min="15366" max="15609" width="8.88671875" style="15"/>
    <col min="15610" max="15610" width="16" style="15" customWidth="1"/>
    <col min="15611" max="15611" width="11.77734375" style="15" customWidth="1"/>
    <col min="15612" max="15612" width="6.77734375" style="15" customWidth="1"/>
    <col min="15613" max="15613" width="13.33203125" style="15" customWidth="1"/>
    <col min="15614" max="15614" width="11.77734375" style="15" customWidth="1"/>
    <col min="15615" max="15615" width="6.77734375" style="15" customWidth="1"/>
    <col min="15616" max="15616" width="13.33203125" style="15" customWidth="1"/>
    <col min="15617" max="15617" width="11.77734375" style="15" customWidth="1"/>
    <col min="15618" max="15618" width="6.77734375" style="15" customWidth="1"/>
    <col min="15619" max="15619" width="13.33203125" style="15" customWidth="1"/>
    <col min="15620" max="15620" width="11.77734375" style="15" customWidth="1"/>
    <col min="15621" max="15621" width="13.33203125" style="15" customWidth="1"/>
    <col min="15622" max="15865" width="8.88671875" style="15"/>
    <col min="15866" max="15866" width="16" style="15" customWidth="1"/>
    <col min="15867" max="15867" width="11.77734375" style="15" customWidth="1"/>
    <col min="15868" max="15868" width="6.77734375" style="15" customWidth="1"/>
    <col min="15869" max="15869" width="13.33203125" style="15" customWidth="1"/>
    <col min="15870" max="15870" width="11.77734375" style="15" customWidth="1"/>
    <col min="15871" max="15871" width="6.77734375" style="15" customWidth="1"/>
    <col min="15872" max="15872" width="13.33203125" style="15" customWidth="1"/>
    <col min="15873" max="15873" width="11.77734375" style="15" customWidth="1"/>
    <col min="15874" max="15874" width="6.77734375" style="15" customWidth="1"/>
    <col min="15875" max="15875" width="13.33203125" style="15" customWidth="1"/>
    <col min="15876" max="15876" width="11.77734375" style="15" customWidth="1"/>
    <col min="15877" max="15877" width="13.33203125" style="15" customWidth="1"/>
    <col min="15878" max="16121" width="8.88671875" style="15"/>
    <col min="16122" max="16122" width="16" style="15" customWidth="1"/>
    <col min="16123" max="16123" width="11.77734375" style="15" customWidth="1"/>
    <col min="16124" max="16124" width="6.77734375" style="15" customWidth="1"/>
    <col min="16125" max="16125" width="13.33203125" style="15" customWidth="1"/>
    <col min="16126" max="16126" width="11.77734375" style="15" customWidth="1"/>
    <col min="16127" max="16127" width="6.77734375" style="15" customWidth="1"/>
    <col min="16128" max="16128" width="13.33203125" style="15" customWidth="1"/>
    <col min="16129" max="16129" width="11.77734375" style="15" customWidth="1"/>
    <col min="16130" max="16130" width="6.77734375" style="15" customWidth="1"/>
    <col min="16131" max="16131" width="13.33203125" style="15" customWidth="1"/>
    <col min="16132" max="16132" width="11.77734375" style="15" customWidth="1"/>
    <col min="16133" max="16133" width="13.33203125" style="15" customWidth="1"/>
    <col min="16134" max="16384" width="8.88671875" style="15"/>
  </cols>
  <sheetData>
    <row r="1" spans="1:5" s="100" customFormat="1" ht="42" customHeight="1" x14ac:dyDescent="0.15">
      <c r="A1" s="164" t="s">
        <v>355</v>
      </c>
      <c r="B1" s="164"/>
      <c r="C1" s="164"/>
      <c r="D1" s="164"/>
      <c r="E1" s="164"/>
    </row>
    <row r="2" spans="1:5" s="16" customFormat="1" ht="20.100000000000001" customHeight="1" x14ac:dyDescent="0.15"/>
    <row r="3" spans="1:5" s="166" customFormat="1" ht="30" customHeight="1" x14ac:dyDescent="0.15">
      <c r="A3" s="166" t="str">
        <f>'임금채 (3)'!A3</f>
        <v>■ 과업명:백남준아트센터 기획전 방호인력 도급 용역[1개월 미만(8월) 기준]</v>
      </c>
      <c r="E3" s="200" t="s">
        <v>219</v>
      </c>
    </row>
    <row r="4" spans="1:5" ht="30" customHeight="1" x14ac:dyDescent="0.15">
      <c r="A4" s="418" t="s">
        <v>27</v>
      </c>
      <c r="B4" s="418" t="s">
        <v>314</v>
      </c>
      <c r="C4" s="418"/>
      <c r="D4" s="418"/>
      <c r="E4" s="418" t="s">
        <v>26</v>
      </c>
    </row>
    <row r="5" spans="1:5" ht="30" customHeight="1" x14ac:dyDescent="0.15">
      <c r="A5" s="418"/>
      <c r="B5" s="96" t="s">
        <v>356</v>
      </c>
      <c r="C5" s="294" t="s">
        <v>24</v>
      </c>
      <c r="D5" s="294" t="s">
        <v>30</v>
      </c>
      <c r="E5" s="418"/>
    </row>
    <row r="6" spans="1:5" ht="30" customHeight="1" x14ac:dyDescent="0.15">
      <c r="A6" s="293" t="str">
        <f>'기본 (3)'!A5</f>
        <v>방호원</v>
      </c>
      <c r="B6" s="192">
        <f>'복리산출 (2)'!B6</f>
        <v>110000</v>
      </c>
      <c r="C6" s="116">
        <f>'근태 (3)'!B5</f>
        <v>4</v>
      </c>
      <c r="D6" s="192">
        <f t="shared" ref="D6" si="0">TRUNC(B6*C6)</f>
        <v>440000</v>
      </c>
      <c r="E6" s="192"/>
    </row>
    <row r="7" spans="1:5" ht="30" customHeight="1" thickBot="1" x14ac:dyDescent="0.2">
      <c r="A7" s="220"/>
      <c r="B7" s="197"/>
      <c r="C7" s="221"/>
      <c r="D7" s="197"/>
      <c r="E7" s="197"/>
    </row>
    <row r="8" spans="1:5" ht="30" customHeight="1" thickTop="1" x14ac:dyDescent="0.15">
      <c r="A8" s="204" t="s">
        <v>19</v>
      </c>
      <c r="B8" s="205"/>
      <c r="C8" s="222">
        <f>SUM(C6:C7)</f>
        <v>4</v>
      </c>
      <c r="D8" s="206">
        <f>SUM(D6:D7)</f>
        <v>440000</v>
      </c>
      <c r="E8" s="205"/>
    </row>
    <row r="9" spans="1:5" ht="30" customHeight="1" x14ac:dyDescent="0.15">
      <c r="A9" s="15" t="s">
        <v>447</v>
      </c>
    </row>
    <row r="10" spans="1:5" ht="30" customHeight="1" x14ac:dyDescent="0.15"/>
    <row r="11" spans="1:5" ht="23.1" customHeight="1" x14ac:dyDescent="0.15"/>
    <row r="12" spans="1:5" ht="33" customHeight="1" x14ac:dyDescent="0.15"/>
    <row r="13" spans="1:5" ht="33" customHeight="1" x14ac:dyDescent="0.15"/>
    <row r="14" spans="1:5" ht="33" customHeight="1" x14ac:dyDescent="0.15"/>
    <row r="15" spans="1:5" ht="24.95" customHeight="1" x14ac:dyDescent="0.15"/>
    <row r="16" spans="1:5" ht="24.95" customHeight="1" x14ac:dyDescent="0.15"/>
    <row r="17" spans="4:4" ht="24.95" customHeight="1" x14ac:dyDescent="0.15"/>
    <row r="18" spans="4:4" ht="24.95" customHeight="1" x14ac:dyDescent="0.15">
      <c r="D18" s="169"/>
    </row>
    <row r="19" spans="4:4" ht="24.95" customHeight="1" x14ac:dyDescent="0.15"/>
    <row r="20" spans="4:4" ht="24.95" customHeight="1" x14ac:dyDescent="0.15"/>
    <row r="21" spans="4:4" ht="24.95" customHeight="1" x14ac:dyDescent="0.15"/>
    <row r="22" spans="4:4" ht="24.95" customHeight="1" x14ac:dyDescent="0.15"/>
    <row r="23" spans="4:4" ht="24.95" customHeight="1" x14ac:dyDescent="0.15"/>
    <row r="24" spans="4:4" ht="24.95" customHeight="1" x14ac:dyDescent="0.15"/>
    <row r="25" spans="4:4" ht="24.95" customHeight="1" x14ac:dyDescent="0.15"/>
    <row r="26" spans="4:4" ht="24.95" customHeight="1" x14ac:dyDescent="0.15"/>
    <row r="27" spans="4:4" ht="24.95" customHeight="1" x14ac:dyDescent="0.15"/>
    <row r="28" spans="4:4" ht="24.95" customHeight="1" x14ac:dyDescent="0.15"/>
    <row r="29" spans="4:4" ht="24.95" customHeight="1" x14ac:dyDescent="0.15"/>
    <row r="30" spans="4:4" ht="24.95" customHeight="1" x14ac:dyDescent="0.15"/>
    <row r="31" spans="4:4" ht="24.95" customHeight="1" x14ac:dyDescent="0.15"/>
    <row r="32" spans="4: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</sheetData>
  <mergeCells count="3">
    <mergeCell ref="A4:A5"/>
    <mergeCell ref="B4:D4"/>
    <mergeCell ref="E4:E5"/>
  </mergeCells>
  <phoneticPr fontId="17" type="noConversion"/>
  <printOptions horizontalCentered="1"/>
  <pageMargins left="0.55118110236220474" right="0.55118110236220474" top="1.0236220472440944" bottom="0.62992125984251968" header="0.51181102362204722" footer="0.51181102362204722"/>
  <pageSetup paperSize="9" scale="90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85" zoomScaleSheetLayoutView="100" workbookViewId="0">
      <selection activeCell="C7" sqref="C7:I7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63"/>
      <c r="B2" s="363"/>
      <c r="C2" s="363"/>
      <c r="D2" s="36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64" t="s">
        <v>360</v>
      </c>
      <c r="B5" s="364"/>
      <c r="C5" s="364"/>
      <c r="D5" s="364"/>
      <c r="E5" s="364"/>
      <c r="F5" s="364"/>
      <c r="G5" s="364"/>
      <c r="H5" s="364"/>
      <c r="I5" s="364"/>
      <c r="J5" s="366" t="s">
        <v>361</v>
      </c>
      <c r="K5" s="366"/>
      <c r="L5" s="366"/>
      <c r="M5" s="366"/>
      <c r="S5" s="10"/>
      <c r="T5" s="11"/>
    </row>
    <row r="6" spans="1:20" ht="54" customHeight="1" x14ac:dyDescent="0.15">
      <c r="A6" s="365"/>
      <c r="B6" s="365"/>
      <c r="C6" s="365"/>
      <c r="D6" s="365"/>
      <c r="E6" s="365"/>
      <c r="F6" s="365"/>
      <c r="G6" s="365"/>
      <c r="H6" s="365"/>
      <c r="I6" s="365"/>
      <c r="J6" s="366"/>
      <c r="K6" s="366"/>
      <c r="L6" s="366"/>
      <c r="M6" s="366"/>
      <c r="S6" s="10"/>
      <c r="T6" s="11"/>
    </row>
    <row r="7" spans="1:20" ht="39.950000000000003" customHeight="1" x14ac:dyDescent="0.15">
      <c r="A7" s="7"/>
      <c r="B7" s="12"/>
      <c r="C7" s="405"/>
      <c r="D7" s="405"/>
      <c r="E7" s="405"/>
      <c r="F7" s="405"/>
      <c r="G7" s="405"/>
      <c r="H7" s="405"/>
      <c r="I7" s="405"/>
      <c r="J7" s="366"/>
      <c r="K7" s="366"/>
      <c r="L7" s="366"/>
      <c r="M7" s="366"/>
      <c r="S7" s="10"/>
      <c r="T7" s="11"/>
    </row>
    <row r="8" spans="1:20" ht="39.950000000000003" customHeight="1" x14ac:dyDescent="0.15">
      <c r="B8" s="12"/>
      <c r="C8" s="405"/>
      <c r="D8" s="405"/>
      <c r="E8" s="405"/>
      <c r="F8" s="405"/>
      <c r="G8" s="405"/>
      <c r="H8" s="405"/>
      <c r="I8" s="405"/>
      <c r="J8" s="366"/>
      <c r="K8" s="366"/>
      <c r="L8" s="366"/>
      <c r="M8" s="366"/>
      <c r="S8" s="10"/>
      <c r="T8" s="11"/>
    </row>
    <row r="9" spans="1:20" ht="39.950000000000003" customHeight="1" x14ac:dyDescent="0.15">
      <c r="B9" s="12"/>
      <c r="C9" s="405"/>
      <c r="D9" s="405"/>
      <c r="E9" s="405"/>
      <c r="F9" s="405"/>
      <c r="G9" s="405"/>
      <c r="H9" s="405"/>
      <c r="I9" s="405"/>
      <c r="J9" s="366"/>
      <c r="K9" s="366"/>
      <c r="L9" s="366"/>
      <c r="M9" s="36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BreakPreview" zoomScaleNormal="100" zoomScaleSheetLayoutView="100" workbookViewId="0">
      <pane xSplit="3" ySplit="4" topLeftCell="D5" activePane="bottomRight" state="frozen"/>
      <selection activeCell="H12" sqref="H12"/>
      <selection pane="topRight" activeCell="H12" sqref="H12"/>
      <selection pane="bottomLeft" activeCell="H12" sqref="H12"/>
      <selection pane="bottomRight" activeCell="M6" sqref="M6"/>
    </sheetView>
  </sheetViews>
  <sheetFormatPr defaultColWidth="7.109375" defaultRowHeight="24.95" customHeight="1" x14ac:dyDescent="0.15"/>
  <cols>
    <col min="1" max="2" width="3.77734375" style="20" customWidth="1"/>
    <col min="3" max="3" width="16.77734375" style="20" customWidth="1"/>
    <col min="4" max="4" width="13.77734375" style="21" customWidth="1"/>
    <col min="5" max="5" width="9.77734375" style="21" customWidth="1"/>
    <col min="6" max="6" width="13.77734375" style="21" customWidth="1"/>
    <col min="7" max="7" width="18.77734375" style="20" customWidth="1"/>
    <col min="8" max="8" width="11.109375" style="20" customWidth="1"/>
    <col min="9" max="9" width="11" style="20" customWidth="1"/>
    <col min="10" max="10" width="7.109375" style="20" customWidth="1"/>
    <col min="11" max="11" width="21.109375" style="20" customWidth="1"/>
    <col min="12" max="12" width="8" style="20" customWidth="1"/>
    <col min="13" max="13" width="7.109375" style="20"/>
    <col min="14" max="14" width="10.77734375" style="20" bestFit="1" customWidth="1"/>
    <col min="15" max="15" width="10.44140625" style="20" bestFit="1" customWidth="1"/>
    <col min="16" max="16384" width="7.109375" style="20"/>
  </cols>
  <sheetData>
    <row r="1" spans="1:15" s="19" customFormat="1" ht="42" customHeight="1" x14ac:dyDescent="0.15">
      <c r="A1" s="386" t="s">
        <v>71</v>
      </c>
      <c r="B1" s="386"/>
      <c r="C1" s="386"/>
      <c r="D1" s="386"/>
      <c r="E1" s="386"/>
      <c r="F1" s="386"/>
      <c r="G1" s="386"/>
    </row>
    <row r="2" spans="1:15" ht="20.100000000000001" customHeight="1" x14ac:dyDescent="0.15"/>
    <row r="3" spans="1:15" s="26" customFormat="1" ht="30" customHeight="1" x14ac:dyDescent="0.15">
      <c r="A3" s="16" t="s">
        <v>480</v>
      </c>
      <c r="B3" s="22"/>
      <c r="C3" s="23"/>
      <c r="D3" s="24"/>
      <c r="E3" s="24"/>
      <c r="F3" s="24"/>
      <c r="G3" s="25" t="s">
        <v>494</v>
      </c>
    </row>
    <row r="4" spans="1:15" ht="35.1" customHeight="1" x14ac:dyDescent="0.15">
      <c r="A4" s="387" t="s">
        <v>434</v>
      </c>
      <c r="B4" s="388"/>
      <c r="C4" s="389"/>
      <c r="D4" s="27" t="s">
        <v>502</v>
      </c>
      <c r="E4" s="27" t="s">
        <v>439</v>
      </c>
      <c r="F4" s="340" t="s">
        <v>493</v>
      </c>
      <c r="G4" s="313" t="s">
        <v>413</v>
      </c>
      <c r="K4" s="362" t="s">
        <v>500</v>
      </c>
      <c r="L4" s="346">
        <f>4+5</f>
        <v>9</v>
      </c>
    </row>
    <row r="5" spans="1:15" ht="23.1" customHeight="1" x14ac:dyDescent="0.15">
      <c r="A5" s="390" t="s">
        <v>53</v>
      </c>
      <c r="B5" s="29" t="s">
        <v>54</v>
      </c>
      <c r="C5" s="30" t="s">
        <v>42</v>
      </c>
      <c r="D5" s="31"/>
      <c r="E5" s="392">
        <v>21.75</v>
      </c>
      <c r="F5" s="31"/>
      <c r="G5" s="32"/>
      <c r="I5" s="33"/>
    </row>
    <row r="6" spans="1:15" ht="23.1" customHeight="1" x14ac:dyDescent="0.15">
      <c r="A6" s="390"/>
      <c r="B6" s="34" t="s">
        <v>43</v>
      </c>
      <c r="C6" s="35" t="s">
        <v>44</v>
      </c>
      <c r="D6" s="36"/>
      <c r="E6" s="393"/>
      <c r="F6" s="36"/>
      <c r="G6" s="37"/>
      <c r="I6" s="33"/>
    </row>
    <row r="7" spans="1:15" ht="23.1" customHeight="1" x14ac:dyDescent="0.15">
      <c r="A7" s="390"/>
      <c r="B7" s="34" t="s">
        <v>45</v>
      </c>
      <c r="C7" s="38"/>
      <c r="D7" s="39"/>
      <c r="E7" s="393"/>
      <c r="F7" s="39"/>
      <c r="G7" s="40"/>
      <c r="I7" s="33"/>
    </row>
    <row r="8" spans="1:15" ht="23.1" customHeight="1" x14ac:dyDescent="0.15">
      <c r="A8" s="390"/>
      <c r="B8" s="41" t="s">
        <v>46</v>
      </c>
      <c r="C8" s="42" t="s">
        <v>47</v>
      </c>
      <c r="D8" s="43"/>
      <c r="E8" s="393"/>
      <c r="F8" s="43"/>
      <c r="G8" s="45"/>
      <c r="I8" s="33"/>
    </row>
    <row r="9" spans="1:15" ht="23.1" customHeight="1" x14ac:dyDescent="0.15">
      <c r="A9" s="390"/>
      <c r="B9" s="29" t="s">
        <v>55</v>
      </c>
      <c r="C9" s="46" t="s">
        <v>35</v>
      </c>
      <c r="D9" s="47">
        <f>노집!D8</f>
        <v>8275440</v>
      </c>
      <c r="E9" s="393"/>
      <c r="F9" s="47">
        <f>TRUNC((D9/$E$5)*$L$4)</f>
        <v>3424320</v>
      </c>
      <c r="G9" s="49"/>
      <c r="H9" s="20">
        <f>TRUNC((365/7)*2)</f>
        <v>104</v>
      </c>
      <c r="I9" s="33">
        <v>365</v>
      </c>
      <c r="J9" s="359">
        <f>ROUND((I9-H9)/12,2)</f>
        <v>21.75</v>
      </c>
      <c r="L9" s="56"/>
      <c r="N9" s="33"/>
      <c r="O9" s="357"/>
    </row>
    <row r="10" spans="1:15" ht="23.1" customHeight="1" x14ac:dyDescent="0.15">
      <c r="A10" s="390"/>
      <c r="B10" s="34" t="s">
        <v>172</v>
      </c>
      <c r="C10" s="35" t="s">
        <v>37</v>
      </c>
      <c r="D10" s="36">
        <f>노집!G8</f>
        <v>993052</v>
      </c>
      <c r="E10" s="393"/>
      <c r="F10" s="36">
        <f t="shared" ref="F10:F12" si="0">TRUNC((D10/$E$5)*$L$4)</f>
        <v>410918</v>
      </c>
      <c r="G10" s="37"/>
      <c r="I10" s="33"/>
      <c r="N10" s="33"/>
      <c r="O10" s="357"/>
    </row>
    <row r="11" spans="1:15" ht="23.1" customHeight="1" x14ac:dyDescent="0.15">
      <c r="A11" s="390"/>
      <c r="B11" s="34" t="s">
        <v>173</v>
      </c>
      <c r="C11" s="51" t="s">
        <v>36</v>
      </c>
      <c r="D11" s="36">
        <f>노집!J8</f>
        <v>1952720</v>
      </c>
      <c r="E11" s="393"/>
      <c r="F11" s="36">
        <f t="shared" si="0"/>
        <v>808022</v>
      </c>
      <c r="G11" s="52"/>
      <c r="I11" s="33"/>
      <c r="N11" s="33"/>
      <c r="O11" s="357"/>
    </row>
    <row r="12" spans="1:15" ht="23.1" customHeight="1" x14ac:dyDescent="0.15">
      <c r="A12" s="390"/>
      <c r="B12" s="34" t="s">
        <v>39</v>
      </c>
      <c r="C12" s="51" t="s">
        <v>38</v>
      </c>
      <c r="D12" s="36">
        <f>노집!M8</f>
        <v>0</v>
      </c>
      <c r="E12" s="393"/>
      <c r="F12" s="36">
        <f t="shared" si="0"/>
        <v>0</v>
      </c>
      <c r="G12" s="52"/>
      <c r="I12" s="33"/>
      <c r="N12" s="33"/>
      <c r="O12" s="357"/>
    </row>
    <row r="13" spans="1:15" ht="23.1" customHeight="1" x14ac:dyDescent="0.15">
      <c r="A13" s="390"/>
      <c r="B13" s="34"/>
      <c r="C13" s="53"/>
      <c r="D13" s="39"/>
      <c r="E13" s="393"/>
      <c r="F13" s="39"/>
      <c r="G13" s="40"/>
      <c r="I13" s="33"/>
      <c r="N13" s="33"/>
      <c r="O13" s="357"/>
    </row>
    <row r="14" spans="1:15" ht="23.1" customHeight="1" x14ac:dyDescent="0.15">
      <c r="A14" s="390"/>
      <c r="B14" s="41"/>
      <c r="C14" s="42" t="s">
        <v>47</v>
      </c>
      <c r="D14" s="43">
        <f>SUM(D9:D13)</f>
        <v>11221212</v>
      </c>
      <c r="E14" s="393"/>
      <c r="F14" s="43">
        <f>SUM(F9:F13)</f>
        <v>4643260</v>
      </c>
      <c r="G14" s="45" t="s">
        <v>301</v>
      </c>
      <c r="I14" s="33"/>
      <c r="N14" s="33"/>
      <c r="O14" s="357"/>
    </row>
    <row r="15" spans="1:15" ht="23.1" customHeight="1" x14ac:dyDescent="0.15">
      <c r="A15" s="390"/>
      <c r="B15" s="29" t="s">
        <v>56</v>
      </c>
      <c r="C15" s="35" t="str">
        <f>집계표!B10</f>
        <v>산 재 보 험 료</v>
      </c>
      <c r="D15" s="36">
        <f>집계표!C10</f>
        <v>96502</v>
      </c>
      <c r="E15" s="393"/>
      <c r="F15" s="36">
        <f t="shared" ref="F15:F21" si="1">TRUNC((D15/$E$5)*$L$4)</f>
        <v>39931</v>
      </c>
      <c r="G15" s="37"/>
      <c r="I15" s="33"/>
      <c r="K15" s="334"/>
      <c r="N15" s="33"/>
      <c r="O15" s="357"/>
    </row>
    <row r="16" spans="1:15" ht="23.1" customHeight="1" x14ac:dyDescent="0.15">
      <c r="A16" s="390"/>
      <c r="B16" s="34"/>
      <c r="C16" s="35" t="str">
        <f>집계표!B11</f>
        <v>국민건강보험료</v>
      </c>
      <c r="D16" s="36">
        <f>집계표!C11</f>
        <v>397791</v>
      </c>
      <c r="E16" s="393"/>
      <c r="F16" s="486">
        <f>TRUNC((D16/$E$5)*$L$4)</f>
        <v>164603</v>
      </c>
      <c r="G16" s="37"/>
      <c r="I16" s="33"/>
      <c r="K16" s="334"/>
      <c r="N16" s="33"/>
      <c r="O16" s="357"/>
    </row>
    <row r="17" spans="1:15" ht="23.1" customHeight="1" x14ac:dyDescent="0.15">
      <c r="A17" s="390"/>
      <c r="B17" s="34" t="s">
        <v>0</v>
      </c>
      <c r="C17" s="35" t="str">
        <f>집계표!B12</f>
        <v>노인장기요양보험료</v>
      </c>
      <c r="D17" s="36">
        <f>집계표!C12</f>
        <v>51513</v>
      </c>
      <c r="E17" s="393"/>
      <c r="F17" s="486">
        <f t="shared" si="1"/>
        <v>21315</v>
      </c>
      <c r="G17" s="37"/>
      <c r="I17" s="33"/>
      <c r="K17" s="334"/>
      <c r="N17" s="33"/>
      <c r="O17" s="357"/>
    </row>
    <row r="18" spans="1:15" ht="23.1" customHeight="1" x14ac:dyDescent="0.15">
      <c r="A18" s="390"/>
      <c r="B18" s="34"/>
      <c r="C18" s="35" t="str">
        <f>집계표!B13</f>
        <v>국  민  연  금</v>
      </c>
      <c r="D18" s="36">
        <f>집계표!C13</f>
        <v>0</v>
      </c>
      <c r="E18" s="393"/>
      <c r="F18" s="36">
        <f>D18</f>
        <v>0</v>
      </c>
      <c r="G18" s="37" t="s">
        <v>435</v>
      </c>
      <c r="I18" s="33"/>
      <c r="K18" s="334"/>
      <c r="N18" s="33"/>
      <c r="O18" s="357"/>
    </row>
    <row r="19" spans="1:15" ht="23.1" customHeight="1" x14ac:dyDescent="0.15">
      <c r="A19" s="390"/>
      <c r="B19" s="34"/>
      <c r="C19" s="35" t="str">
        <f>집계표!B14</f>
        <v>고 용 보 험 료</v>
      </c>
      <c r="D19" s="36">
        <f>집계표!C14</f>
        <v>129043</v>
      </c>
      <c r="E19" s="393"/>
      <c r="F19" s="36">
        <f t="shared" si="1"/>
        <v>53397</v>
      </c>
      <c r="G19" s="37"/>
      <c r="I19" s="33"/>
      <c r="N19" s="33"/>
      <c r="O19" s="357"/>
    </row>
    <row r="20" spans="1:15" ht="23.1" customHeight="1" x14ac:dyDescent="0.15">
      <c r="A20" s="390"/>
      <c r="B20" s="34" t="s">
        <v>46</v>
      </c>
      <c r="C20" s="35" t="str">
        <f>집계표!B15</f>
        <v>임금채권보장기금</v>
      </c>
      <c r="D20" s="36">
        <f>집계표!C15</f>
        <v>6732</v>
      </c>
      <c r="E20" s="393"/>
      <c r="F20" s="36">
        <f t="shared" si="1"/>
        <v>2785</v>
      </c>
      <c r="G20" s="37"/>
      <c r="I20" s="33"/>
      <c r="N20" s="33"/>
      <c r="O20" s="357"/>
    </row>
    <row r="21" spans="1:15" ht="23.1" customHeight="1" x14ac:dyDescent="0.15">
      <c r="A21" s="390"/>
      <c r="B21" s="34"/>
      <c r="C21" s="35" t="str">
        <f>집계표!B16</f>
        <v>복 리 후 생 비</v>
      </c>
      <c r="D21" s="36">
        <f>집계표!C16</f>
        <v>440000</v>
      </c>
      <c r="E21" s="393"/>
      <c r="F21" s="36">
        <f t="shared" si="1"/>
        <v>182068</v>
      </c>
      <c r="G21" s="37"/>
      <c r="I21" s="33"/>
      <c r="N21" s="33"/>
      <c r="O21" s="357"/>
    </row>
    <row r="22" spans="1:15" ht="23.1" customHeight="1" x14ac:dyDescent="0.15">
      <c r="A22" s="390"/>
      <c r="B22" s="34"/>
      <c r="C22" s="344"/>
      <c r="D22" s="345"/>
      <c r="E22" s="393"/>
      <c r="F22" s="345"/>
      <c r="G22" s="52"/>
      <c r="I22" s="33"/>
      <c r="N22" s="33"/>
      <c r="O22" s="357"/>
    </row>
    <row r="23" spans="1:15" ht="23.1" customHeight="1" x14ac:dyDescent="0.15">
      <c r="A23" s="390"/>
      <c r="B23" s="34"/>
      <c r="C23" s="38"/>
      <c r="D23" s="39"/>
      <c r="E23" s="393"/>
      <c r="F23" s="39"/>
      <c r="G23" s="40"/>
      <c r="I23" s="33"/>
      <c r="N23" s="33"/>
      <c r="O23" s="357"/>
    </row>
    <row r="24" spans="1:15" ht="23.1" customHeight="1" x14ac:dyDescent="0.15">
      <c r="A24" s="391"/>
      <c r="B24" s="41"/>
      <c r="C24" s="42" t="s">
        <v>47</v>
      </c>
      <c r="D24" s="43">
        <f>SUM(D15:D23)</f>
        <v>1121581</v>
      </c>
      <c r="E24" s="43"/>
      <c r="F24" s="43">
        <f>SUM(F15:F23)</f>
        <v>464099</v>
      </c>
      <c r="G24" s="45" t="s">
        <v>302</v>
      </c>
      <c r="H24" s="56">
        <f>D8+D14+D24</f>
        <v>12342793</v>
      </c>
      <c r="I24" s="33"/>
      <c r="N24" s="33"/>
      <c r="O24" s="357"/>
    </row>
    <row r="25" spans="1:15" ht="23.1" customHeight="1" x14ac:dyDescent="0.15">
      <c r="A25" s="57" t="s">
        <v>5</v>
      </c>
      <c r="B25" s="383" t="str">
        <f>"일반관리비("&amp;I25*100&amp;".0%)"</f>
        <v>일반관리비(8.0%)</v>
      </c>
      <c r="C25" s="384"/>
      <c r="D25" s="43">
        <f>INT((D8+D14+D24)*I25)</f>
        <v>987423</v>
      </c>
      <c r="E25" s="43"/>
      <c r="F25" s="43">
        <f>INT((F8+F14+F24)*I25)</f>
        <v>408588</v>
      </c>
      <c r="G25" s="58" t="str">
        <f>"(1. + 2. + 3.) × "&amp;I25*100&amp;".0%"</f>
        <v>(1. + 2. + 3.) × 8.0%</v>
      </c>
      <c r="H25" s="20" t="s">
        <v>67</v>
      </c>
      <c r="I25" s="59">
        <v>0.08</v>
      </c>
      <c r="J25" s="20" t="s">
        <v>358</v>
      </c>
      <c r="N25" s="33"/>
      <c r="O25" s="357"/>
    </row>
    <row r="26" spans="1:15" ht="23.1" customHeight="1" x14ac:dyDescent="0.15">
      <c r="A26" s="57" t="s">
        <v>6</v>
      </c>
      <c r="B26" s="383" t="str">
        <f>"이     윤("&amp;I26*100&amp;".0%)"</f>
        <v>이     윤(10.0%)</v>
      </c>
      <c r="C26" s="384"/>
      <c r="D26" s="43">
        <f>INT((D14+D24+D25)*I26)</f>
        <v>1333021</v>
      </c>
      <c r="E26" s="43"/>
      <c r="F26" s="43">
        <f>INT((F14+F24+F25)*I26)</f>
        <v>551594</v>
      </c>
      <c r="G26" s="60" t="str">
        <f>"(2. + 3. + 4.) × "&amp;I26*100&amp;".0%"</f>
        <v>(2. + 3. + 4.) × 10.0%</v>
      </c>
      <c r="H26" s="20" t="s">
        <v>68</v>
      </c>
      <c r="I26" s="59">
        <v>0.1</v>
      </c>
      <c r="N26" s="33"/>
      <c r="O26" s="357"/>
    </row>
    <row r="27" spans="1:15" ht="23.1" customHeight="1" x14ac:dyDescent="0.15">
      <c r="A27" s="57" t="s">
        <v>7</v>
      </c>
      <c r="B27" s="383" t="s">
        <v>63</v>
      </c>
      <c r="C27" s="384"/>
      <c r="D27" s="43">
        <f>TRUNC(D8+D14+D24+D25+D26,0)</f>
        <v>14663237</v>
      </c>
      <c r="E27" s="43"/>
      <c r="F27" s="43">
        <f>TRUNC(F8+F14+F24+F25+F26,0)</f>
        <v>6067541</v>
      </c>
      <c r="G27" s="61" t="s">
        <v>8</v>
      </c>
      <c r="H27" s="56"/>
      <c r="I27" s="33"/>
      <c r="K27" s="33"/>
      <c r="N27" s="33"/>
      <c r="O27" s="357"/>
    </row>
    <row r="28" spans="1:15" ht="23.1" customHeight="1" x14ac:dyDescent="0.15">
      <c r="A28" s="57" t="s">
        <v>9</v>
      </c>
      <c r="B28" s="383" t="s">
        <v>10</v>
      </c>
      <c r="C28" s="384"/>
      <c r="D28" s="43">
        <f>INT(D27*10%)</f>
        <v>1466323</v>
      </c>
      <c r="E28" s="43"/>
      <c r="F28" s="43">
        <f>INT(F27*10%)</f>
        <v>606754</v>
      </c>
      <c r="G28" s="58" t="s">
        <v>11</v>
      </c>
      <c r="H28" s="285"/>
      <c r="I28" s="286"/>
      <c r="N28" s="33"/>
      <c r="O28" s="357"/>
    </row>
    <row r="29" spans="1:15" ht="23.1" customHeight="1" x14ac:dyDescent="0.15">
      <c r="A29" s="57" t="s">
        <v>12</v>
      </c>
      <c r="B29" s="383" t="s">
        <v>64</v>
      </c>
      <c r="C29" s="384"/>
      <c r="D29" s="43">
        <f>TRUNC(D27+D28)</f>
        <v>16129560</v>
      </c>
      <c r="E29" s="43"/>
      <c r="F29" s="43">
        <f>TRUNC(F27+F28,-2)</f>
        <v>6674200</v>
      </c>
      <c r="G29" s="61" t="s">
        <v>13</v>
      </c>
      <c r="H29" s="287"/>
      <c r="I29" s="385"/>
      <c r="N29" s="33"/>
      <c r="O29" s="357"/>
    </row>
    <row r="30" spans="1:15" ht="23.1" customHeight="1" x14ac:dyDescent="0.15">
      <c r="A30" s="26" t="s">
        <v>505</v>
      </c>
      <c r="H30" s="56"/>
      <c r="I30" s="385"/>
    </row>
    <row r="31" spans="1:15" ht="23.1" customHeight="1" x14ac:dyDescent="0.15"/>
    <row r="32" spans="1:15" s="21" customFormat="1" ht="23.1" customHeight="1" x14ac:dyDescent="0.15">
      <c r="A32" s="20"/>
      <c r="B32" s="20"/>
      <c r="C32" s="20"/>
      <c r="G32" s="20"/>
      <c r="H32" s="20"/>
      <c r="I32" s="20"/>
      <c r="J32" s="20"/>
      <c r="K32" s="20"/>
      <c r="L32" s="20"/>
      <c r="M32" s="20"/>
      <c r="N32" s="20"/>
    </row>
  </sheetData>
  <mergeCells count="10">
    <mergeCell ref="B28:C28"/>
    <mergeCell ref="B29:C29"/>
    <mergeCell ref="I29:I30"/>
    <mergeCell ref="B27:C27"/>
    <mergeCell ref="A1:G1"/>
    <mergeCell ref="A4:C4"/>
    <mergeCell ref="A5:A24"/>
    <mergeCell ref="B25:C25"/>
    <mergeCell ref="B26:C26"/>
    <mergeCell ref="E5:E23"/>
  </mergeCells>
  <phoneticPr fontId="17" type="noConversion"/>
  <printOptions horizontalCentered="1" gridLinesSet="0"/>
  <pageMargins left="0.51181102362204722" right="0.51181102362204722" top="1.0236220472440944" bottom="0.55118110236220474" header="0.7086614173228347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82</vt:i4>
      </vt:variant>
      <vt:variant>
        <vt:lpstr>이름이 지정된 범위</vt:lpstr>
      </vt:variant>
      <vt:variant>
        <vt:i4>88</vt:i4>
      </vt:variant>
    </vt:vector>
  </HeadingPairs>
  <TitlesOfParts>
    <vt:vector size="170" baseType="lpstr">
      <vt:lpstr>예정간</vt:lpstr>
      <vt:lpstr>개요간</vt:lpstr>
      <vt:lpstr>개요</vt:lpstr>
      <vt:lpstr>기준간</vt:lpstr>
      <vt:lpstr>기준</vt:lpstr>
      <vt:lpstr>총괄간</vt:lpstr>
      <vt:lpstr>총괄집계</vt:lpstr>
      <vt:lpstr>원가간</vt:lpstr>
      <vt:lpstr>원가</vt:lpstr>
      <vt:lpstr>집계표</vt:lpstr>
      <vt:lpstr>노간</vt:lpstr>
      <vt:lpstr>근태</vt:lpstr>
      <vt:lpstr>산식</vt:lpstr>
      <vt:lpstr>근로시간</vt:lpstr>
      <vt:lpstr>노집</vt:lpstr>
      <vt:lpstr>기본</vt:lpstr>
      <vt:lpstr>상금</vt:lpstr>
      <vt:lpstr>제수당집</vt:lpstr>
      <vt:lpstr>퇴직급</vt:lpstr>
      <vt:lpstr>노임</vt:lpstr>
      <vt:lpstr>통상임금</vt:lpstr>
      <vt:lpstr>경간</vt:lpstr>
      <vt:lpstr>경집</vt:lpstr>
      <vt:lpstr>보험집</vt:lpstr>
      <vt:lpstr>산재</vt:lpstr>
      <vt:lpstr>건강</vt:lpstr>
      <vt:lpstr>노인</vt:lpstr>
      <vt:lpstr>연금</vt:lpstr>
      <vt:lpstr>고용</vt:lpstr>
      <vt:lpstr>임금채</vt:lpstr>
      <vt:lpstr>복리산출</vt:lpstr>
      <vt:lpstr>원가간 (2)</vt:lpstr>
      <vt:lpstr>원가 (2)</vt:lpstr>
      <vt:lpstr>집계표 (2)</vt:lpstr>
      <vt:lpstr>노간 (2)</vt:lpstr>
      <vt:lpstr>근태 (2)</vt:lpstr>
      <vt:lpstr>산식 (2)</vt:lpstr>
      <vt:lpstr>근로시간 (2)</vt:lpstr>
      <vt:lpstr>노집 (2)</vt:lpstr>
      <vt:lpstr>기본 (2)</vt:lpstr>
      <vt:lpstr>상금 (2)</vt:lpstr>
      <vt:lpstr>제수당집 (2)</vt:lpstr>
      <vt:lpstr>퇴직급 (2)</vt:lpstr>
      <vt:lpstr>노임 (2)</vt:lpstr>
      <vt:lpstr>통상임금 (2)</vt:lpstr>
      <vt:lpstr>최저임금충족 (2)</vt:lpstr>
      <vt:lpstr>생활임금충족 (2)</vt:lpstr>
      <vt:lpstr>경간 (2)</vt:lpstr>
      <vt:lpstr>경집 (2)</vt:lpstr>
      <vt:lpstr>보험집 (2)</vt:lpstr>
      <vt:lpstr>산재 (2)</vt:lpstr>
      <vt:lpstr>건강 (2)</vt:lpstr>
      <vt:lpstr>노인 (2)</vt:lpstr>
      <vt:lpstr>연금 (2)</vt:lpstr>
      <vt:lpstr>고용 (2)</vt:lpstr>
      <vt:lpstr>임금채 (2)</vt:lpstr>
      <vt:lpstr>복리산출 (2)</vt:lpstr>
      <vt:lpstr>원가간 (3)</vt:lpstr>
      <vt:lpstr>원가 (3)</vt:lpstr>
      <vt:lpstr>집계표 (3)</vt:lpstr>
      <vt:lpstr>노간 (3)</vt:lpstr>
      <vt:lpstr>근태 (3)</vt:lpstr>
      <vt:lpstr>산식 (3)</vt:lpstr>
      <vt:lpstr>근로시간 (3)</vt:lpstr>
      <vt:lpstr>노집 (3)</vt:lpstr>
      <vt:lpstr>기본 (3)</vt:lpstr>
      <vt:lpstr>상금 (3)</vt:lpstr>
      <vt:lpstr>제수당집 (3)</vt:lpstr>
      <vt:lpstr>퇴직급 (3)</vt:lpstr>
      <vt:lpstr>노임 (3)</vt:lpstr>
      <vt:lpstr>통상임금 (3)</vt:lpstr>
      <vt:lpstr>경간 (3)</vt:lpstr>
      <vt:lpstr>경집 (3)</vt:lpstr>
      <vt:lpstr>보험집 (3)</vt:lpstr>
      <vt:lpstr>산재 (3)</vt:lpstr>
      <vt:lpstr>건강 (3)</vt:lpstr>
      <vt:lpstr>노인 (3)</vt:lpstr>
      <vt:lpstr>연금 (3)</vt:lpstr>
      <vt:lpstr>고용 (3)</vt:lpstr>
      <vt:lpstr>임금채 (3)</vt:lpstr>
      <vt:lpstr>복리산출 (3)</vt:lpstr>
      <vt:lpstr>참간</vt:lpstr>
      <vt:lpstr>개요!Print_Area</vt:lpstr>
      <vt:lpstr>개요간!Print_Area</vt:lpstr>
      <vt:lpstr>건강!Print_Area</vt:lpstr>
      <vt:lpstr>'건강 (2)'!Print_Area</vt:lpstr>
      <vt:lpstr>'건강 (3)'!Print_Area</vt:lpstr>
      <vt:lpstr>경간!Print_Area</vt:lpstr>
      <vt:lpstr>'경간 (2)'!Print_Area</vt:lpstr>
      <vt:lpstr>'경간 (3)'!Print_Area</vt:lpstr>
      <vt:lpstr>고용!Print_Area</vt:lpstr>
      <vt:lpstr>'고용 (2)'!Print_Area</vt:lpstr>
      <vt:lpstr>'고용 (3)'!Print_Area</vt:lpstr>
      <vt:lpstr>근로시간!Print_Area</vt:lpstr>
      <vt:lpstr>'근로시간 (2)'!Print_Area</vt:lpstr>
      <vt:lpstr>'근로시간 (3)'!Print_Area</vt:lpstr>
      <vt:lpstr>근태!Print_Area</vt:lpstr>
      <vt:lpstr>'근태 (2)'!Print_Area</vt:lpstr>
      <vt:lpstr>'근태 (3)'!Print_Area</vt:lpstr>
      <vt:lpstr>기본!Print_Area</vt:lpstr>
      <vt:lpstr>'기본 (2)'!Print_Area</vt:lpstr>
      <vt:lpstr>'기본 (3)'!Print_Area</vt:lpstr>
      <vt:lpstr>기준!Print_Area</vt:lpstr>
      <vt:lpstr>기준간!Print_Area</vt:lpstr>
      <vt:lpstr>노간!Print_Area</vt:lpstr>
      <vt:lpstr>'노간 (2)'!Print_Area</vt:lpstr>
      <vt:lpstr>'노간 (3)'!Print_Area</vt:lpstr>
      <vt:lpstr>노인!Print_Area</vt:lpstr>
      <vt:lpstr>'노인 (2)'!Print_Area</vt:lpstr>
      <vt:lpstr>'노인 (3)'!Print_Area</vt:lpstr>
      <vt:lpstr>노임!Print_Area</vt:lpstr>
      <vt:lpstr>'노임 (2)'!Print_Area</vt:lpstr>
      <vt:lpstr>'노임 (3)'!Print_Area</vt:lpstr>
      <vt:lpstr>노집!Print_Area</vt:lpstr>
      <vt:lpstr>'노집 (2)'!Print_Area</vt:lpstr>
      <vt:lpstr>'노집 (3)'!Print_Area</vt:lpstr>
      <vt:lpstr>보험집!Print_Area</vt:lpstr>
      <vt:lpstr>'보험집 (2)'!Print_Area</vt:lpstr>
      <vt:lpstr>'보험집 (3)'!Print_Area</vt:lpstr>
      <vt:lpstr>복리산출!Print_Area</vt:lpstr>
      <vt:lpstr>'복리산출 (2)'!Print_Area</vt:lpstr>
      <vt:lpstr>'복리산출 (3)'!Print_Area</vt:lpstr>
      <vt:lpstr>산식!Print_Area</vt:lpstr>
      <vt:lpstr>'산식 (2)'!Print_Area</vt:lpstr>
      <vt:lpstr>'산식 (3)'!Print_Area</vt:lpstr>
      <vt:lpstr>산재!Print_Area</vt:lpstr>
      <vt:lpstr>'산재 (2)'!Print_Area</vt:lpstr>
      <vt:lpstr>'산재 (3)'!Print_Area</vt:lpstr>
      <vt:lpstr>상금!Print_Area</vt:lpstr>
      <vt:lpstr>'상금 (2)'!Print_Area</vt:lpstr>
      <vt:lpstr>'상금 (3)'!Print_Area</vt:lpstr>
      <vt:lpstr>'생활임금충족 (2)'!Print_Area</vt:lpstr>
      <vt:lpstr>연금!Print_Area</vt:lpstr>
      <vt:lpstr>'연금 (2)'!Print_Area</vt:lpstr>
      <vt:lpstr>'연금 (3)'!Print_Area</vt:lpstr>
      <vt:lpstr>예정간!Print_Area</vt:lpstr>
      <vt:lpstr>원가!Print_Area</vt:lpstr>
      <vt:lpstr>'원가 (2)'!Print_Area</vt:lpstr>
      <vt:lpstr>'원가 (3)'!Print_Area</vt:lpstr>
      <vt:lpstr>원가간!Print_Area</vt:lpstr>
      <vt:lpstr>'원가간 (2)'!Print_Area</vt:lpstr>
      <vt:lpstr>'원가간 (3)'!Print_Area</vt:lpstr>
      <vt:lpstr>임금채!Print_Area</vt:lpstr>
      <vt:lpstr>'임금채 (2)'!Print_Area</vt:lpstr>
      <vt:lpstr>'임금채 (3)'!Print_Area</vt:lpstr>
      <vt:lpstr>제수당집!Print_Area</vt:lpstr>
      <vt:lpstr>'제수당집 (2)'!Print_Area</vt:lpstr>
      <vt:lpstr>'제수당집 (3)'!Print_Area</vt:lpstr>
      <vt:lpstr>집계표!Print_Area</vt:lpstr>
      <vt:lpstr>'집계표 (2)'!Print_Area</vt:lpstr>
      <vt:lpstr>'집계표 (3)'!Print_Area</vt:lpstr>
      <vt:lpstr>참간!Print_Area</vt:lpstr>
      <vt:lpstr>총괄간!Print_Area</vt:lpstr>
      <vt:lpstr>총괄집계!Print_Area</vt:lpstr>
      <vt:lpstr>'최저임금충족 (2)'!Print_Area</vt:lpstr>
      <vt:lpstr>통상임금!Print_Area</vt:lpstr>
      <vt:lpstr>'통상임금 (2)'!Print_Area</vt:lpstr>
      <vt:lpstr>'통상임금 (3)'!Print_Area</vt:lpstr>
      <vt:lpstr>퇴직급!Print_Area</vt:lpstr>
      <vt:lpstr>'퇴직급 (2)'!Print_Area</vt:lpstr>
      <vt:lpstr>'퇴직급 (3)'!Print_Area</vt:lpstr>
      <vt:lpstr>근로시간!Print_Titles</vt:lpstr>
      <vt:lpstr>'근로시간 (2)'!Print_Titles</vt:lpstr>
      <vt:lpstr>'근로시간 (3)'!Print_Titles</vt:lpstr>
      <vt:lpstr>근태!Print_Titles</vt:lpstr>
      <vt:lpstr>'근태 (2)'!Print_Titles</vt:lpstr>
      <vt:lpstr>'근태 (3)'!Print_Titles</vt:lpstr>
      <vt:lpstr>산식!Print_Titles</vt:lpstr>
      <vt:lpstr>'산식 (2)'!Print_Titles</vt:lpstr>
      <vt:lpstr>'산식 (3)'!Print_Titles</vt:lpstr>
    </vt:vector>
  </TitlesOfParts>
  <Company>(사)한국물가정보 원가계산부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홍성일</dc:creator>
  <cp:lastModifiedBy>user</cp:lastModifiedBy>
  <cp:lastPrinted>2024-02-14T09:04:31Z</cp:lastPrinted>
  <dcterms:created xsi:type="dcterms:W3CDTF">2002-03-09T03:59:57Z</dcterms:created>
  <dcterms:modified xsi:type="dcterms:W3CDTF">2024-02-16T10:59:18Z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E:\이승률 WORK\01. 원가계산\02. 일반용역 원가계산\2017\17_인천세관\04_작업문서\[EXCEL] 인천세관_특송물품 자동분류시스템 유지관리 위탁용역.xlsx</vt:lpwstr>
  </property>
</Properties>
</file>